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ria.zambrano\Downloads\"/>
    </mc:Choice>
  </mc:AlternateContent>
  <xr:revisionPtr revIDLastSave="0" documentId="13_ncr:1_{49692685-E6D0-4E82-8B07-EA0FF8C281E3}" xr6:coauthVersionLast="47" xr6:coauthVersionMax="47" xr10:uidLastSave="{00000000-0000-0000-0000-000000000000}"/>
  <bookViews>
    <workbookView xWindow="-120" yWindow="-120" windowWidth="29040" windowHeight="15720" firstSheet="1" activeTab="1" xr2:uid="{00000000-000D-0000-FFFF-FFFF00000000}"/>
  </bookViews>
  <sheets>
    <sheet name="Hallazgos" sheetId="4" state="hidden" r:id="rId1"/>
    <sheet name="PLAN DE MEJORAMIENTO" sheetId="1" r:id="rId2"/>
    <sheet name="ACTIVIDADES" sheetId="15" state="hidden" r:id="rId3"/>
    <sheet name="LISTA" sheetId="12" state="hidden" r:id="rId4"/>
    <sheet name="CONTROL DE CAMBIOS" sheetId="13" state="hidden" r:id="rId5"/>
    <sheet name="BBDD" sheetId="2" state="hidden" r:id="rId6"/>
  </sheets>
  <externalReferences>
    <externalReference r:id="rId7"/>
    <externalReference r:id="rId8"/>
  </externalReferences>
  <definedNames>
    <definedName name="_xlnm._FilterDatabase" localSheetId="2" hidden="1">ACTIVIDADES!$A$8:$BT$493</definedName>
    <definedName name="_xlnm._FilterDatabase" localSheetId="1" hidden="1">'PLAN DE MEJORAMIENTO'!$A$8:$XEP$908</definedName>
    <definedName name="accion">BBDD!$C$2:$C$5</definedName>
    <definedName name="dependencia">[1]bd!$E$3:$E$45</definedName>
    <definedName name="eficacia">BBDD!$H$2:$H$3</definedName>
    <definedName name="ehallazgo">BBDD!$G$2:$G$3</definedName>
    <definedName name="estadoaccion">BBDD!$F$2:$F$5</definedName>
    <definedName name="hallazgo">BBDD!$B$2:$B$4</definedName>
    <definedName name="modifica">BBDD!$E$2:$E$3</definedName>
    <definedName name="Origen">BBDD!$A$2:$A$17</definedName>
    <definedName name="proceso">BBDD!$D$2:$D$19</definedName>
    <definedName name="tipo_accion">[1]bd!$F$3:$F$5</definedName>
    <definedName name="_xlnm.Print_Titles" localSheetId="2">ACTIVIDADES!$8:$8</definedName>
    <definedName name="_xlnm.Print_Titles" localSheetId="1">'PLAN DE MEJORAMIENTO'!$8:$8</definedName>
    <definedName name="ubicacion_origen">[1]bd!$D$3:$D$72</definedName>
    <definedName name="valida">[1]bd!$H$3:$H$4</definedName>
  </definedNames>
  <calcPr calcId="191028"/>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798" i="1" l="1"/>
  <c r="W800" i="1"/>
  <c r="W686" i="1"/>
  <c r="W354" i="1"/>
  <c r="R521" i="1"/>
  <c r="U521" i="1"/>
  <c r="V521" i="1"/>
  <c r="V106" i="1"/>
  <c r="Z35" i="1"/>
  <c r="V230" i="1"/>
  <c r="AA654" i="1"/>
  <c r="V603" i="1"/>
  <c r="V12" i="1"/>
  <c r="AA10" i="1"/>
  <c r="AD888" i="1"/>
  <c r="AD883" i="1"/>
  <c r="AA278" i="1"/>
  <c r="AA279" i="1"/>
  <c r="AA277" i="1"/>
  <c r="U420" i="1"/>
  <c r="U314" i="1"/>
  <c r="U282" i="1"/>
  <c r="U223" i="1"/>
  <c r="U222" i="1"/>
  <c r="U146"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3"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W205" i="1"/>
  <c r="W206" i="1"/>
  <c r="W207" i="1"/>
  <c r="W208" i="1"/>
  <c r="W209" i="1"/>
  <c r="W210" i="1"/>
  <c r="W211" i="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W237" i="1"/>
  <c r="W238" i="1"/>
  <c r="W239" i="1"/>
  <c r="W240" i="1"/>
  <c r="W241" i="1"/>
  <c r="W242" i="1"/>
  <c r="W243" i="1"/>
  <c r="W244" i="1"/>
  <c r="W245" i="1"/>
  <c r="W246" i="1"/>
  <c r="W247" i="1"/>
  <c r="W248" i="1"/>
  <c r="W249" i="1"/>
  <c r="W250" i="1"/>
  <c r="W251" i="1"/>
  <c r="W252" i="1"/>
  <c r="W253" i="1"/>
  <c r="W254" i="1"/>
  <c r="W255" i="1"/>
  <c r="W256" i="1"/>
  <c r="W257" i="1"/>
  <c r="W258" i="1"/>
  <c r="W259" i="1"/>
  <c r="W260" i="1"/>
  <c r="W261" i="1"/>
  <c r="W262" i="1"/>
  <c r="W263" i="1"/>
  <c r="W264" i="1"/>
  <c r="W265" i="1"/>
  <c r="W266" i="1"/>
  <c r="W267" i="1"/>
  <c r="W268" i="1"/>
  <c r="W269" i="1"/>
  <c r="W270" i="1"/>
  <c r="W271" i="1"/>
  <c r="W272" i="1"/>
  <c r="W273" i="1"/>
  <c r="W274" i="1"/>
  <c r="W275" i="1"/>
  <c r="W276" i="1"/>
  <c r="W277" i="1"/>
  <c r="W278" i="1"/>
  <c r="W279" i="1"/>
  <c r="W280" i="1"/>
  <c r="W281" i="1"/>
  <c r="W282" i="1"/>
  <c r="W284" i="1"/>
  <c r="W285" i="1"/>
  <c r="W286" i="1"/>
  <c r="W287" i="1"/>
  <c r="W288" i="1"/>
  <c r="W289" i="1"/>
  <c r="W290" i="1"/>
  <c r="W291" i="1"/>
  <c r="W292" i="1"/>
  <c r="W293" i="1"/>
  <c r="W294" i="1"/>
  <c r="W295" i="1"/>
  <c r="W296" i="1"/>
  <c r="W297" i="1"/>
  <c r="W298" i="1"/>
  <c r="W299" i="1"/>
  <c r="W300" i="1"/>
  <c r="W301" i="1"/>
  <c r="W302" i="1"/>
  <c r="W303" i="1"/>
  <c r="W304" i="1"/>
  <c r="W305" i="1"/>
  <c r="W306" i="1"/>
  <c r="W307" i="1"/>
  <c r="W308" i="1"/>
  <c r="W309" i="1"/>
  <c r="W310" i="1"/>
  <c r="W311" i="1"/>
  <c r="W312" i="1"/>
  <c r="W313" i="1"/>
  <c r="W314" i="1"/>
  <c r="W315" i="1"/>
  <c r="W316" i="1"/>
  <c r="W317" i="1"/>
  <c r="W318" i="1"/>
  <c r="W319" i="1"/>
  <c r="W320" i="1"/>
  <c r="W321" i="1"/>
  <c r="W322" i="1"/>
  <c r="W323" i="1"/>
  <c r="W324" i="1"/>
  <c r="W325" i="1"/>
  <c r="W326" i="1"/>
  <c r="W327" i="1"/>
  <c r="W328" i="1"/>
  <c r="W329" i="1"/>
  <c r="W330" i="1"/>
  <c r="W331" i="1"/>
  <c r="W332" i="1"/>
  <c r="W333" i="1"/>
  <c r="W334" i="1"/>
  <c r="W335" i="1"/>
  <c r="W336" i="1"/>
  <c r="W337" i="1"/>
  <c r="W338" i="1"/>
  <c r="W339" i="1"/>
  <c r="W340" i="1"/>
  <c r="W341" i="1"/>
  <c r="W342" i="1"/>
  <c r="W343" i="1"/>
  <c r="W344" i="1"/>
  <c r="W345" i="1"/>
  <c r="W346" i="1"/>
  <c r="W347" i="1"/>
  <c r="W348" i="1"/>
  <c r="W349" i="1"/>
  <c r="W350" i="1"/>
  <c r="W351" i="1"/>
  <c r="W352" i="1"/>
  <c r="W353" i="1"/>
  <c r="W355" i="1"/>
  <c r="W356" i="1"/>
  <c r="W357" i="1"/>
  <c r="W358" i="1"/>
  <c r="W359" i="1"/>
  <c r="W360" i="1"/>
  <c r="W361" i="1"/>
  <c r="W362" i="1"/>
  <c r="W363" i="1"/>
  <c r="W364" i="1"/>
  <c r="W365" i="1"/>
  <c r="W366" i="1"/>
  <c r="W367" i="1"/>
  <c r="W368" i="1"/>
  <c r="W369" i="1"/>
  <c r="W370" i="1"/>
  <c r="W371" i="1"/>
  <c r="W372" i="1"/>
  <c r="W373" i="1"/>
  <c r="W374" i="1"/>
  <c r="W375" i="1"/>
  <c r="W376" i="1"/>
  <c r="W377" i="1"/>
  <c r="W378" i="1"/>
  <c r="W379" i="1"/>
  <c r="W380" i="1"/>
  <c r="W381" i="1"/>
  <c r="W382" i="1"/>
  <c r="W383" i="1"/>
  <c r="W384" i="1"/>
  <c r="W385" i="1"/>
  <c r="W386" i="1"/>
  <c r="W387" i="1"/>
  <c r="W388" i="1"/>
  <c r="W389" i="1"/>
  <c r="W390" i="1"/>
  <c r="W391" i="1"/>
  <c r="W392" i="1"/>
  <c r="W393" i="1"/>
  <c r="W394" i="1"/>
  <c r="W395" i="1"/>
  <c r="W396" i="1"/>
  <c r="W397" i="1"/>
  <c r="W398" i="1"/>
  <c r="W399" i="1"/>
  <c r="W400" i="1"/>
  <c r="W401" i="1"/>
  <c r="W402" i="1"/>
  <c r="W403" i="1"/>
  <c r="W404" i="1"/>
  <c r="W405" i="1"/>
  <c r="W406" i="1"/>
  <c r="W407" i="1"/>
  <c r="W408" i="1"/>
  <c r="W409" i="1"/>
  <c r="W410" i="1"/>
  <c r="W411" i="1"/>
  <c r="W412" i="1"/>
  <c r="W413" i="1"/>
  <c r="W414" i="1"/>
  <c r="W415" i="1"/>
  <c r="W416" i="1"/>
  <c r="W417" i="1"/>
  <c r="W418" i="1"/>
  <c r="W419" i="1"/>
  <c r="W420" i="1"/>
  <c r="W421" i="1"/>
  <c r="W422" i="1"/>
  <c r="W423" i="1"/>
  <c r="W424" i="1"/>
  <c r="W425" i="1"/>
  <c r="W426" i="1"/>
  <c r="W427" i="1"/>
  <c r="W428" i="1"/>
  <c r="W429" i="1"/>
  <c r="W430" i="1"/>
  <c r="W431" i="1"/>
  <c r="W432" i="1"/>
  <c r="W433" i="1"/>
  <c r="W434" i="1"/>
  <c r="W435" i="1"/>
  <c r="W436" i="1"/>
  <c r="W437" i="1"/>
  <c r="W438" i="1"/>
  <c r="W439" i="1"/>
  <c r="W440" i="1"/>
  <c r="W441" i="1"/>
  <c r="W442" i="1"/>
  <c r="W443" i="1"/>
  <c r="W444" i="1"/>
  <c r="W445" i="1"/>
  <c r="W446" i="1"/>
  <c r="W447" i="1"/>
  <c r="W448" i="1"/>
  <c r="W449" i="1"/>
  <c r="W450" i="1"/>
  <c r="W451" i="1"/>
  <c r="W452" i="1"/>
  <c r="W453" i="1"/>
  <c r="W454" i="1"/>
  <c r="W455" i="1"/>
  <c r="W456" i="1"/>
  <c r="W457" i="1"/>
  <c r="W458" i="1"/>
  <c r="W459" i="1"/>
  <c r="W460" i="1"/>
  <c r="W461" i="1"/>
  <c r="W462" i="1"/>
  <c r="W463" i="1"/>
  <c r="W464" i="1"/>
  <c r="W465" i="1"/>
  <c r="W466" i="1"/>
  <c r="W467" i="1"/>
  <c r="W468" i="1"/>
  <c r="W469" i="1"/>
  <c r="W470" i="1"/>
  <c r="W471" i="1"/>
  <c r="W472" i="1"/>
  <c r="W473" i="1"/>
  <c r="W474" i="1"/>
  <c r="W475" i="1"/>
  <c r="W476" i="1"/>
  <c r="W477" i="1"/>
  <c r="W478" i="1"/>
  <c r="W479" i="1"/>
  <c r="W480" i="1"/>
  <c r="W481" i="1"/>
  <c r="W482" i="1"/>
  <c r="W483" i="1"/>
  <c r="W484" i="1"/>
  <c r="W485" i="1"/>
  <c r="W486" i="1"/>
  <c r="W487" i="1"/>
  <c r="W488" i="1"/>
  <c r="W489" i="1"/>
  <c r="W490" i="1"/>
  <c r="W491" i="1"/>
  <c r="W492" i="1"/>
  <c r="W493" i="1"/>
  <c r="W494" i="1"/>
  <c r="W495" i="1"/>
  <c r="W496" i="1"/>
  <c r="W497" i="1"/>
  <c r="W498" i="1"/>
  <c r="W499" i="1"/>
  <c r="W500" i="1"/>
  <c r="W501" i="1"/>
  <c r="W502" i="1"/>
  <c r="W503" i="1"/>
  <c r="W504" i="1"/>
  <c r="W505" i="1"/>
  <c r="W506" i="1"/>
  <c r="W507" i="1"/>
  <c r="W508" i="1"/>
  <c r="W509" i="1"/>
  <c r="W510" i="1"/>
  <c r="W511" i="1"/>
  <c r="W512" i="1"/>
  <c r="W513" i="1"/>
  <c r="W514" i="1"/>
  <c r="W515" i="1"/>
  <c r="W516" i="1"/>
  <c r="W517" i="1"/>
  <c r="W518" i="1"/>
  <c r="W519" i="1"/>
  <c r="W520" i="1"/>
  <c r="W521" i="1"/>
  <c r="W522" i="1"/>
  <c r="W523" i="1"/>
  <c r="W524" i="1"/>
  <c r="W525" i="1"/>
  <c r="W526" i="1"/>
  <c r="W527" i="1"/>
  <c r="W528" i="1"/>
  <c r="W529" i="1"/>
  <c r="W530" i="1"/>
  <c r="W531" i="1"/>
  <c r="W532" i="1"/>
  <c r="W533" i="1"/>
  <c r="W534" i="1"/>
  <c r="W535" i="1"/>
  <c r="W536" i="1"/>
  <c r="W537" i="1"/>
  <c r="W538" i="1"/>
  <c r="W539" i="1"/>
  <c r="W540" i="1"/>
  <c r="W541" i="1"/>
  <c r="W542" i="1"/>
  <c r="W543" i="1"/>
  <c r="W544" i="1"/>
  <c r="W545" i="1"/>
  <c r="W546" i="1"/>
  <c r="W547" i="1"/>
  <c r="W548" i="1"/>
  <c r="W549" i="1"/>
  <c r="W550" i="1"/>
  <c r="W551" i="1"/>
  <c r="W552" i="1"/>
  <c r="W553" i="1"/>
  <c r="W554" i="1"/>
  <c r="W555" i="1"/>
  <c r="W556" i="1"/>
  <c r="W557" i="1"/>
  <c r="W558" i="1"/>
  <c r="W559" i="1"/>
  <c r="W560" i="1"/>
  <c r="W561" i="1"/>
  <c r="W562" i="1"/>
  <c r="W563" i="1"/>
  <c r="W564" i="1"/>
  <c r="W565" i="1"/>
  <c r="W566" i="1"/>
  <c r="W567" i="1"/>
  <c r="W568" i="1"/>
  <c r="W569" i="1"/>
  <c r="W570" i="1"/>
  <c r="W571" i="1"/>
  <c r="W572" i="1"/>
  <c r="W573" i="1"/>
  <c r="W574" i="1"/>
  <c r="W575" i="1"/>
  <c r="W576" i="1"/>
  <c r="W577" i="1"/>
  <c r="W578" i="1"/>
  <c r="W579" i="1"/>
  <c r="W580" i="1"/>
  <c r="W581" i="1"/>
  <c r="W582" i="1"/>
  <c r="W583" i="1"/>
  <c r="W584" i="1"/>
  <c r="W585" i="1"/>
  <c r="W586" i="1"/>
  <c r="W587" i="1"/>
  <c r="W588" i="1"/>
  <c r="W589" i="1"/>
  <c r="W590" i="1"/>
  <c r="W591" i="1"/>
  <c r="W592" i="1"/>
  <c r="W593" i="1"/>
  <c r="W594" i="1"/>
  <c r="W595" i="1"/>
  <c r="W596" i="1"/>
  <c r="W597" i="1"/>
  <c r="W598" i="1"/>
  <c r="W599" i="1"/>
  <c r="W600" i="1"/>
  <c r="W601" i="1"/>
  <c r="W602" i="1"/>
  <c r="W603" i="1"/>
  <c r="W604" i="1"/>
  <c r="W605" i="1"/>
  <c r="W606" i="1"/>
  <c r="W607" i="1"/>
  <c r="W608" i="1"/>
  <c r="W609" i="1"/>
  <c r="W610" i="1"/>
  <c r="W611" i="1"/>
  <c r="W612" i="1"/>
  <c r="W613" i="1"/>
  <c r="W614" i="1"/>
  <c r="W615" i="1"/>
  <c r="W616" i="1"/>
  <c r="W617" i="1"/>
  <c r="W618" i="1"/>
  <c r="W619" i="1"/>
  <c r="W620" i="1"/>
  <c r="W621" i="1"/>
  <c r="W622" i="1"/>
  <c r="W623" i="1"/>
  <c r="W624" i="1"/>
  <c r="W625" i="1"/>
  <c r="W626" i="1"/>
  <c r="W627" i="1"/>
  <c r="W628" i="1"/>
  <c r="W629" i="1"/>
  <c r="W630" i="1"/>
  <c r="W631" i="1"/>
  <c r="W632" i="1"/>
  <c r="W633" i="1"/>
  <c r="W634" i="1"/>
  <c r="W635" i="1"/>
  <c r="W636" i="1"/>
  <c r="W637" i="1"/>
  <c r="W638" i="1"/>
  <c r="W639" i="1"/>
  <c r="W640" i="1"/>
  <c r="W641" i="1"/>
  <c r="W642" i="1"/>
  <c r="W643" i="1"/>
  <c r="W644" i="1"/>
  <c r="W645" i="1"/>
  <c r="W646" i="1"/>
  <c r="W647" i="1"/>
  <c r="W648" i="1"/>
  <c r="W649" i="1"/>
  <c r="W650" i="1"/>
  <c r="W651" i="1"/>
  <c r="W652" i="1"/>
  <c r="W653" i="1"/>
  <c r="W654" i="1"/>
  <c r="W655" i="1"/>
  <c r="W656" i="1"/>
  <c r="W657" i="1"/>
  <c r="W658" i="1"/>
  <c r="W659" i="1"/>
  <c r="W660" i="1"/>
  <c r="W661" i="1"/>
  <c r="W662" i="1"/>
  <c r="W663" i="1"/>
  <c r="W664" i="1"/>
  <c r="W665" i="1"/>
  <c r="W666" i="1"/>
  <c r="W667" i="1"/>
  <c r="W668" i="1"/>
  <c r="W669" i="1"/>
  <c r="W670" i="1"/>
  <c r="W671" i="1"/>
  <c r="W672" i="1"/>
  <c r="W673" i="1"/>
  <c r="W674" i="1"/>
  <c r="W675" i="1"/>
  <c r="W676" i="1"/>
  <c r="W677" i="1"/>
  <c r="W678" i="1"/>
  <c r="W679" i="1"/>
  <c r="W680" i="1"/>
  <c r="W681" i="1"/>
  <c r="W682" i="1"/>
  <c r="W683" i="1"/>
  <c r="W684" i="1"/>
  <c r="W685" i="1"/>
  <c r="W687" i="1"/>
  <c r="W688" i="1"/>
  <c r="W689" i="1"/>
  <c r="W690" i="1"/>
  <c r="W691" i="1"/>
  <c r="W692" i="1"/>
  <c r="W693" i="1"/>
  <c r="W694" i="1"/>
  <c r="W695" i="1"/>
  <c r="W696" i="1"/>
  <c r="W697" i="1"/>
  <c r="W698" i="1"/>
  <c r="W699" i="1"/>
  <c r="W700" i="1"/>
  <c r="W701" i="1"/>
  <c r="W702" i="1"/>
  <c r="W703" i="1"/>
  <c r="W704" i="1"/>
  <c r="W705" i="1"/>
  <c r="W706" i="1"/>
  <c r="W707" i="1"/>
  <c r="W708" i="1"/>
  <c r="W709" i="1"/>
  <c r="W710" i="1"/>
  <c r="W711" i="1"/>
  <c r="W712" i="1"/>
  <c r="W713" i="1"/>
  <c r="W714" i="1"/>
  <c r="W715" i="1"/>
  <c r="W716" i="1"/>
  <c r="W718" i="1"/>
  <c r="W719" i="1"/>
  <c r="W720" i="1"/>
  <c r="W721" i="1"/>
  <c r="W722" i="1"/>
  <c r="W723" i="1"/>
  <c r="W724" i="1"/>
  <c r="W725" i="1"/>
  <c r="W726" i="1"/>
  <c r="W727" i="1"/>
  <c r="W728" i="1"/>
  <c r="W729" i="1"/>
  <c r="W730" i="1"/>
  <c r="W731" i="1"/>
  <c r="W732" i="1"/>
  <c r="W733" i="1"/>
  <c r="W734" i="1"/>
  <c r="W735" i="1"/>
  <c r="W736" i="1"/>
  <c r="W737" i="1"/>
  <c r="W738" i="1"/>
  <c r="W739" i="1"/>
  <c r="W740" i="1"/>
  <c r="W741" i="1"/>
  <c r="W742" i="1"/>
  <c r="W743" i="1"/>
  <c r="W744" i="1"/>
  <c r="W745" i="1"/>
  <c r="W746" i="1"/>
  <c r="W747" i="1"/>
  <c r="W748" i="1"/>
  <c r="W749" i="1"/>
  <c r="W750" i="1"/>
  <c r="W751" i="1"/>
  <c r="W752" i="1"/>
  <c r="W753" i="1"/>
  <c r="W754" i="1"/>
  <c r="W755" i="1"/>
  <c r="W756" i="1"/>
  <c r="W757" i="1"/>
  <c r="W758" i="1"/>
  <c r="W759" i="1"/>
  <c r="W760" i="1"/>
  <c r="W761" i="1"/>
  <c r="W762" i="1"/>
  <c r="W763" i="1"/>
  <c r="W764" i="1"/>
  <c r="W765" i="1"/>
  <c r="W766" i="1"/>
  <c r="W767" i="1"/>
  <c r="W768" i="1"/>
  <c r="W769" i="1"/>
  <c r="W770" i="1"/>
  <c r="W771" i="1"/>
  <c r="W772" i="1"/>
  <c r="W773" i="1"/>
  <c r="W774" i="1"/>
  <c r="W775" i="1"/>
  <c r="W776" i="1"/>
  <c r="W777" i="1"/>
  <c r="W778" i="1"/>
  <c r="W779" i="1"/>
  <c r="W780" i="1"/>
  <c r="W781" i="1"/>
  <c r="W782" i="1"/>
  <c r="W783" i="1"/>
  <c r="W784" i="1"/>
  <c r="W785" i="1"/>
  <c r="W786" i="1"/>
  <c r="W787" i="1"/>
  <c r="W788" i="1"/>
  <c r="W789" i="1"/>
  <c r="W790" i="1"/>
  <c r="W791" i="1"/>
  <c r="W792" i="1"/>
  <c r="W793" i="1"/>
  <c r="W794" i="1"/>
  <c r="W795" i="1"/>
  <c r="W796" i="1"/>
  <c r="W797" i="1"/>
  <c r="W799" i="1"/>
  <c r="W801" i="1"/>
  <c r="W802" i="1"/>
  <c r="W803" i="1"/>
  <c r="W804" i="1"/>
  <c r="W805" i="1"/>
  <c r="W806" i="1"/>
  <c r="W807" i="1"/>
  <c r="W808" i="1"/>
  <c r="W809" i="1"/>
  <c r="W810" i="1"/>
  <c r="W811" i="1"/>
  <c r="W812" i="1"/>
  <c r="W813" i="1"/>
  <c r="W814" i="1"/>
  <c r="W815" i="1"/>
  <c r="W816" i="1"/>
  <c r="W817" i="1"/>
  <c r="W818" i="1"/>
  <c r="W819" i="1"/>
  <c r="W820" i="1"/>
  <c r="W821" i="1"/>
  <c r="W822" i="1"/>
  <c r="W823" i="1"/>
  <c r="W824" i="1"/>
  <c r="W825" i="1"/>
  <c r="W826" i="1"/>
  <c r="W827" i="1"/>
  <c r="W828" i="1"/>
  <c r="W829" i="1"/>
  <c r="W830" i="1"/>
  <c r="W831" i="1"/>
  <c r="W832" i="1"/>
  <c r="W833" i="1"/>
  <c r="W834" i="1"/>
  <c r="W835" i="1"/>
  <c r="W836" i="1"/>
  <c r="W837" i="1"/>
  <c r="W838" i="1"/>
  <c r="W839" i="1"/>
  <c r="W840" i="1"/>
  <c r="W841" i="1"/>
  <c r="W842" i="1"/>
  <c r="W843" i="1"/>
  <c r="W844" i="1"/>
  <c r="W845" i="1"/>
  <c r="W846" i="1"/>
  <c r="W847" i="1"/>
  <c r="W848" i="1"/>
  <c r="W849" i="1"/>
  <c r="W850" i="1"/>
  <c r="W851" i="1"/>
  <c r="W852" i="1"/>
  <c r="W853" i="1"/>
  <c r="W854" i="1"/>
  <c r="W855" i="1"/>
  <c r="W856" i="1"/>
  <c r="W857" i="1"/>
  <c r="W858" i="1"/>
  <c r="W859" i="1"/>
  <c r="W860" i="1"/>
  <c r="W861" i="1"/>
  <c r="W862" i="1"/>
  <c r="W863" i="1"/>
  <c r="W864" i="1"/>
  <c r="W865" i="1"/>
  <c r="W866" i="1"/>
  <c r="W867" i="1"/>
  <c r="W868" i="1"/>
  <c r="W869" i="1"/>
  <c r="W870" i="1"/>
  <c r="W871" i="1"/>
  <c r="W872" i="1"/>
  <c r="W873" i="1"/>
  <c r="W874" i="1"/>
  <c r="W875" i="1"/>
  <c r="W876" i="1"/>
  <c r="W877" i="1"/>
  <c r="W878" i="1"/>
  <c r="W879" i="1"/>
  <c r="W880" i="1"/>
  <c r="W881" i="1"/>
  <c r="W882" i="1"/>
  <c r="W883" i="1"/>
  <c r="W884" i="1"/>
  <c r="W885" i="1"/>
  <c r="W886" i="1"/>
  <c r="W887" i="1"/>
  <c r="W888" i="1"/>
  <c r="W889" i="1"/>
  <c r="W890" i="1"/>
  <c r="W891" i="1"/>
  <c r="W892" i="1"/>
  <c r="W893" i="1"/>
  <c r="W894" i="1"/>
  <c r="W895" i="1"/>
  <c r="W896" i="1"/>
  <c r="W897" i="1"/>
  <c r="W898" i="1"/>
  <c r="W899" i="1"/>
  <c r="W900" i="1"/>
  <c r="W901" i="1"/>
  <c r="W902" i="1"/>
  <c r="W903" i="1"/>
  <c r="W904" i="1"/>
  <c r="W905" i="1"/>
  <c r="W906" i="1"/>
  <c r="W907" i="1"/>
  <c r="W908" i="1"/>
  <c r="V9" i="1"/>
  <c r="V10" i="1"/>
  <c r="V11"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3"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V504" i="1"/>
  <c r="V505" i="1"/>
  <c r="V506" i="1"/>
  <c r="V507" i="1"/>
  <c r="V508" i="1"/>
  <c r="V509" i="1"/>
  <c r="V510" i="1"/>
  <c r="V511" i="1"/>
  <c r="V512" i="1"/>
  <c r="V513" i="1"/>
  <c r="V514" i="1"/>
  <c r="V515" i="1"/>
  <c r="V516" i="1"/>
  <c r="V517" i="1"/>
  <c r="V518" i="1"/>
  <c r="V519" i="1"/>
  <c r="V520"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V594" i="1"/>
  <c r="V595" i="1"/>
  <c r="V596" i="1"/>
  <c r="V597" i="1"/>
  <c r="V598" i="1"/>
  <c r="V599" i="1"/>
  <c r="V600" i="1"/>
  <c r="V601" i="1"/>
  <c r="V602" i="1"/>
  <c r="V604" i="1"/>
  <c r="V605" i="1"/>
  <c r="V606" i="1"/>
  <c r="V607" i="1"/>
  <c r="V608" i="1"/>
  <c r="V609" i="1"/>
  <c r="V610" i="1"/>
  <c r="V611" i="1"/>
  <c r="V612" i="1"/>
  <c r="V613" i="1"/>
  <c r="V614" i="1"/>
  <c r="V615" i="1"/>
  <c r="V616" i="1"/>
  <c r="V617" i="1"/>
  <c r="V618" i="1"/>
  <c r="V619" i="1"/>
  <c r="V620" i="1"/>
  <c r="V621" i="1"/>
  <c r="V622" i="1"/>
  <c r="V623" i="1"/>
  <c r="V624" i="1"/>
  <c r="V625" i="1"/>
  <c r="V626" i="1"/>
  <c r="V627" i="1"/>
  <c r="V628" i="1"/>
  <c r="V629" i="1"/>
  <c r="V630" i="1"/>
  <c r="V631" i="1"/>
  <c r="V632" i="1"/>
  <c r="V633" i="1"/>
  <c r="V634" i="1"/>
  <c r="V635" i="1"/>
  <c r="V636" i="1"/>
  <c r="V637" i="1"/>
  <c r="V638" i="1"/>
  <c r="V639" i="1"/>
  <c r="V640" i="1"/>
  <c r="V641" i="1"/>
  <c r="V642" i="1"/>
  <c r="V643" i="1"/>
  <c r="V644" i="1"/>
  <c r="V645" i="1"/>
  <c r="V646" i="1"/>
  <c r="V647" i="1"/>
  <c r="V648" i="1"/>
  <c r="V649" i="1"/>
  <c r="V650" i="1"/>
  <c r="V651" i="1"/>
  <c r="V652" i="1"/>
  <c r="V653" i="1"/>
  <c r="V654" i="1"/>
  <c r="V655" i="1"/>
  <c r="V656" i="1"/>
  <c r="V657" i="1"/>
  <c r="V658" i="1"/>
  <c r="V659" i="1"/>
  <c r="V660" i="1"/>
  <c r="V661" i="1"/>
  <c r="V662" i="1"/>
  <c r="V663" i="1"/>
  <c r="V664" i="1"/>
  <c r="V665" i="1"/>
  <c r="V666" i="1"/>
  <c r="V667" i="1"/>
  <c r="V668" i="1"/>
  <c r="V669" i="1"/>
  <c r="V670" i="1"/>
  <c r="V671" i="1"/>
  <c r="V672" i="1"/>
  <c r="V673" i="1"/>
  <c r="V674" i="1"/>
  <c r="V675" i="1"/>
  <c r="V676" i="1"/>
  <c r="V677" i="1"/>
  <c r="V678" i="1"/>
  <c r="V679" i="1"/>
  <c r="V680" i="1"/>
  <c r="V681" i="1"/>
  <c r="V682"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V722" i="1"/>
  <c r="V723" i="1"/>
  <c r="V724" i="1"/>
  <c r="V725" i="1"/>
  <c r="V726" i="1"/>
  <c r="V727" i="1"/>
  <c r="V728" i="1"/>
  <c r="V729" i="1"/>
  <c r="V730" i="1"/>
  <c r="V731" i="1"/>
  <c r="V732" i="1"/>
  <c r="V733" i="1"/>
  <c r="V734" i="1"/>
  <c r="V735" i="1"/>
  <c r="V736" i="1"/>
  <c r="V737" i="1"/>
  <c r="V738" i="1"/>
  <c r="V739" i="1"/>
  <c r="V740" i="1"/>
  <c r="V741" i="1"/>
  <c r="V742" i="1"/>
  <c r="V743" i="1"/>
  <c r="V744" i="1"/>
  <c r="V745" i="1"/>
  <c r="V746" i="1"/>
  <c r="V747" i="1"/>
  <c r="V748" i="1"/>
  <c r="V749" i="1"/>
  <c r="V750" i="1"/>
  <c r="V751" i="1"/>
  <c r="V752" i="1"/>
  <c r="V753" i="1"/>
  <c r="V754" i="1"/>
  <c r="V755" i="1"/>
  <c r="V756" i="1"/>
  <c r="V757" i="1"/>
  <c r="V758" i="1"/>
  <c r="V759" i="1"/>
  <c r="V760" i="1"/>
  <c r="V761" i="1"/>
  <c r="V762" i="1"/>
  <c r="V763" i="1"/>
  <c r="V764" i="1"/>
  <c r="V765" i="1"/>
  <c r="V766" i="1"/>
  <c r="V767" i="1"/>
  <c r="V768" i="1"/>
  <c r="V769" i="1"/>
  <c r="V770" i="1"/>
  <c r="V771" i="1"/>
  <c r="V772" i="1"/>
  <c r="V773" i="1"/>
  <c r="V774" i="1"/>
  <c r="V775" i="1"/>
  <c r="V776" i="1"/>
  <c r="V777" i="1"/>
  <c r="V778" i="1"/>
  <c r="V779" i="1"/>
  <c r="V780" i="1"/>
  <c r="V781" i="1"/>
  <c r="V782" i="1"/>
  <c r="V783" i="1"/>
  <c r="V784" i="1"/>
  <c r="V785" i="1"/>
  <c r="V786" i="1"/>
  <c r="V787" i="1"/>
  <c r="V788" i="1"/>
  <c r="V789" i="1"/>
  <c r="V790" i="1"/>
  <c r="V791" i="1"/>
  <c r="V792" i="1"/>
  <c r="V793" i="1"/>
  <c r="V794" i="1"/>
  <c r="V795" i="1"/>
  <c r="V796" i="1"/>
  <c r="V797" i="1"/>
  <c r="V798" i="1"/>
  <c r="V799" i="1"/>
  <c r="V800" i="1"/>
  <c r="V801" i="1"/>
  <c r="V802" i="1"/>
  <c r="V803" i="1"/>
  <c r="V804" i="1"/>
  <c r="V805" i="1"/>
  <c r="V806" i="1"/>
  <c r="V807" i="1"/>
  <c r="V808" i="1"/>
  <c r="V809" i="1"/>
  <c r="V810" i="1"/>
  <c r="V811" i="1"/>
  <c r="V812" i="1"/>
  <c r="V813" i="1"/>
  <c r="V814" i="1"/>
  <c r="V815" i="1"/>
  <c r="V816" i="1"/>
  <c r="V817" i="1"/>
  <c r="V818" i="1"/>
  <c r="V819" i="1"/>
  <c r="V820" i="1"/>
  <c r="V821" i="1"/>
  <c r="V822" i="1"/>
  <c r="V823" i="1"/>
  <c r="V824" i="1"/>
  <c r="V825" i="1"/>
  <c r="V826" i="1"/>
  <c r="V827" i="1"/>
  <c r="V828" i="1"/>
  <c r="V829" i="1"/>
  <c r="V830" i="1"/>
  <c r="V831" i="1"/>
  <c r="V832" i="1"/>
  <c r="V833" i="1"/>
  <c r="V834" i="1"/>
  <c r="V835" i="1"/>
  <c r="V836" i="1"/>
  <c r="V837" i="1"/>
  <c r="V838" i="1"/>
  <c r="V839" i="1"/>
  <c r="V840" i="1"/>
  <c r="V841" i="1"/>
  <c r="V842" i="1"/>
  <c r="V843" i="1"/>
  <c r="V844" i="1"/>
  <c r="V845"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V893" i="1"/>
  <c r="V894" i="1"/>
  <c r="V895" i="1"/>
  <c r="V896" i="1"/>
  <c r="V897" i="1"/>
  <c r="V898" i="1"/>
  <c r="V899" i="1"/>
  <c r="V900" i="1"/>
  <c r="V901" i="1"/>
  <c r="V902" i="1"/>
  <c r="V903" i="1"/>
  <c r="V904" i="1"/>
  <c r="V905" i="1"/>
  <c r="V906" i="1"/>
  <c r="V907" i="1"/>
  <c r="V908" i="1"/>
  <c r="AA908" i="1"/>
  <c r="AA907" i="1"/>
  <c r="AA906" i="1"/>
  <c r="AA905" i="1"/>
  <c r="AA904" i="1"/>
  <c r="AA903" i="1"/>
  <c r="AA902" i="1"/>
  <c r="AA901" i="1"/>
  <c r="AA900" i="1"/>
  <c r="AA899" i="1"/>
  <c r="AA898" i="1"/>
  <c r="AA897" i="1"/>
  <c r="AA896" i="1"/>
  <c r="AA895" i="1"/>
  <c r="AA894" i="1"/>
  <c r="AA893" i="1"/>
  <c r="AA892" i="1"/>
  <c r="AA891" i="1"/>
  <c r="AA890" i="1"/>
  <c r="AA889" i="1"/>
  <c r="AA888" i="1"/>
  <c r="AA887" i="1"/>
  <c r="AA886" i="1"/>
  <c r="AA885" i="1"/>
  <c r="AA884" i="1"/>
  <c r="AA883" i="1"/>
  <c r="AA882" i="1"/>
  <c r="AA881" i="1"/>
  <c r="AA880" i="1"/>
  <c r="AA879" i="1"/>
  <c r="AA878" i="1"/>
  <c r="AA877" i="1"/>
  <c r="AA876" i="1"/>
  <c r="AA875" i="1"/>
  <c r="AA874" i="1"/>
  <c r="AA873" i="1"/>
  <c r="AA872" i="1"/>
  <c r="AA871" i="1"/>
  <c r="AA870" i="1"/>
  <c r="AA869" i="1"/>
  <c r="AA868" i="1"/>
  <c r="AA867" i="1"/>
  <c r="AA866" i="1"/>
  <c r="AA865" i="1"/>
  <c r="AA864" i="1"/>
  <c r="AA863" i="1"/>
  <c r="AA862" i="1"/>
  <c r="AA861" i="1"/>
  <c r="AA860" i="1"/>
  <c r="AA859" i="1"/>
  <c r="AA858" i="1"/>
  <c r="AA857" i="1"/>
  <c r="AA856" i="1"/>
  <c r="AA855" i="1"/>
  <c r="AA854" i="1"/>
  <c r="AA853" i="1"/>
  <c r="AA852" i="1"/>
  <c r="AA851" i="1"/>
  <c r="AA850" i="1"/>
  <c r="AA849" i="1"/>
  <c r="AA848" i="1"/>
  <c r="AA847" i="1"/>
  <c r="AA846" i="1"/>
  <c r="AA845" i="1"/>
  <c r="AA844" i="1"/>
  <c r="AA843" i="1"/>
  <c r="AA842" i="1"/>
  <c r="AA841" i="1"/>
  <c r="AA840" i="1"/>
  <c r="AA839" i="1"/>
  <c r="AA838" i="1"/>
  <c r="AA837" i="1"/>
  <c r="AA836" i="1"/>
  <c r="AA835" i="1"/>
  <c r="AA834" i="1"/>
  <c r="AA833" i="1"/>
  <c r="AA832" i="1"/>
  <c r="AA831" i="1"/>
  <c r="AA830" i="1"/>
  <c r="AA829" i="1"/>
  <c r="AA828" i="1"/>
  <c r="AA827" i="1"/>
  <c r="AA826" i="1"/>
  <c r="AA825" i="1"/>
  <c r="AA824" i="1"/>
  <c r="AA823" i="1"/>
  <c r="AA822" i="1"/>
  <c r="AA821" i="1"/>
  <c r="AA820" i="1"/>
  <c r="AA819" i="1"/>
  <c r="AA818" i="1"/>
  <c r="AA817" i="1"/>
  <c r="AA816" i="1"/>
  <c r="AA815" i="1"/>
  <c r="AA814" i="1"/>
  <c r="AA813" i="1"/>
  <c r="AA812" i="1"/>
  <c r="AA811" i="1"/>
  <c r="AA810" i="1"/>
  <c r="AA809" i="1"/>
  <c r="AA808" i="1"/>
  <c r="AA807" i="1"/>
  <c r="AA806" i="1"/>
  <c r="AA805" i="1"/>
  <c r="AA804" i="1"/>
  <c r="AA803" i="1"/>
  <c r="AA802" i="1"/>
  <c r="AA801" i="1"/>
  <c r="AA800" i="1"/>
  <c r="AA799" i="1"/>
  <c r="AA798" i="1"/>
  <c r="AA797" i="1"/>
  <c r="AA796" i="1"/>
  <c r="AA795" i="1"/>
  <c r="AA794" i="1"/>
  <c r="AA793" i="1"/>
  <c r="AA792" i="1"/>
  <c r="AA791" i="1"/>
  <c r="AA790" i="1"/>
  <c r="AA789" i="1"/>
  <c r="AA788" i="1"/>
  <c r="AA787" i="1"/>
  <c r="AA786" i="1"/>
  <c r="AA785" i="1"/>
  <c r="AA784" i="1"/>
  <c r="AA783" i="1"/>
  <c r="AA782" i="1"/>
  <c r="AA781" i="1"/>
  <c r="AA780" i="1"/>
  <c r="AA779" i="1"/>
  <c r="AA778" i="1"/>
  <c r="AA777" i="1"/>
  <c r="AA776" i="1"/>
  <c r="AA775" i="1"/>
  <c r="AA774" i="1"/>
  <c r="AA773" i="1"/>
  <c r="AA772" i="1"/>
  <c r="AA771" i="1"/>
  <c r="AA770" i="1"/>
  <c r="AA769" i="1"/>
  <c r="AA768" i="1"/>
  <c r="AA767" i="1"/>
  <c r="AA766" i="1"/>
  <c r="AA765" i="1"/>
  <c r="AA764" i="1"/>
  <c r="AA763" i="1"/>
  <c r="AA762" i="1"/>
  <c r="AA761" i="1"/>
  <c r="AA760" i="1"/>
  <c r="AA759" i="1"/>
  <c r="AA758" i="1"/>
  <c r="AA757" i="1"/>
  <c r="AA756" i="1"/>
  <c r="AA755" i="1"/>
  <c r="AA754" i="1"/>
  <c r="AA753" i="1"/>
  <c r="AA752" i="1"/>
  <c r="AA751" i="1"/>
  <c r="AA750" i="1"/>
  <c r="AA749" i="1"/>
  <c r="AA748" i="1"/>
  <c r="AA747" i="1"/>
  <c r="AA746" i="1"/>
  <c r="AA745" i="1"/>
  <c r="AA744" i="1"/>
  <c r="AA743" i="1"/>
  <c r="AA742" i="1"/>
  <c r="AA741" i="1"/>
  <c r="AA740" i="1"/>
  <c r="AA739" i="1"/>
  <c r="AA738" i="1"/>
  <c r="AA737" i="1"/>
  <c r="AA736" i="1"/>
  <c r="AA735" i="1"/>
  <c r="AA734" i="1"/>
  <c r="AA733" i="1"/>
  <c r="AA732" i="1"/>
  <c r="AA731" i="1"/>
  <c r="AA730" i="1"/>
  <c r="AA729" i="1"/>
  <c r="AA728" i="1"/>
  <c r="AA727" i="1"/>
  <c r="AA726" i="1"/>
  <c r="AA725" i="1"/>
  <c r="AA724" i="1"/>
  <c r="AA723" i="1"/>
  <c r="AA722" i="1"/>
  <c r="AA721" i="1"/>
  <c r="AA720" i="1"/>
  <c r="AA719" i="1"/>
  <c r="AA718" i="1"/>
  <c r="AA717" i="1"/>
  <c r="AA716" i="1"/>
  <c r="AA715" i="1"/>
  <c r="AA714" i="1"/>
  <c r="AA713" i="1"/>
  <c r="AA712" i="1"/>
  <c r="AA711" i="1"/>
  <c r="AA710" i="1"/>
  <c r="AA709" i="1"/>
  <c r="AA708" i="1"/>
  <c r="AA707" i="1"/>
  <c r="AA706" i="1"/>
  <c r="AA705" i="1"/>
  <c r="AA704" i="1"/>
  <c r="AA703" i="1"/>
  <c r="AA702" i="1"/>
  <c r="AA701" i="1"/>
  <c r="AA700" i="1"/>
  <c r="AA699" i="1"/>
  <c r="AA698" i="1"/>
  <c r="AA697" i="1"/>
  <c r="AA696" i="1"/>
  <c r="AA695" i="1"/>
  <c r="AA694" i="1"/>
  <c r="AA693" i="1"/>
  <c r="AA692" i="1"/>
  <c r="AA691" i="1"/>
  <c r="AA690" i="1"/>
  <c r="AA689" i="1"/>
  <c r="AA688" i="1"/>
  <c r="AA687" i="1"/>
  <c r="AA686" i="1"/>
  <c r="AA685" i="1"/>
  <c r="AA684" i="1"/>
  <c r="AA683" i="1"/>
  <c r="AA682" i="1"/>
  <c r="AA681" i="1"/>
  <c r="AA680" i="1"/>
  <c r="AA679" i="1"/>
  <c r="AA678" i="1"/>
  <c r="AA677" i="1"/>
  <c r="AA676" i="1"/>
  <c r="AA675" i="1"/>
  <c r="AA674" i="1"/>
  <c r="AA673" i="1"/>
  <c r="AA672" i="1"/>
  <c r="AA671" i="1"/>
  <c r="AA670" i="1"/>
  <c r="AA669" i="1"/>
  <c r="AA668" i="1"/>
  <c r="AA667" i="1"/>
  <c r="AA666" i="1"/>
  <c r="AA665" i="1"/>
  <c r="AA664" i="1"/>
  <c r="AA663" i="1"/>
  <c r="AA662" i="1"/>
  <c r="AA661" i="1"/>
  <c r="AA660" i="1"/>
  <c r="AA659" i="1"/>
  <c r="AA658" i="1"/>
  <c r="AA657" i="1"/>
  <c r="AA656" i="1"/>
  <c r="AA655" i="1"/>
  <c r="AA653" i="1"/>
  <c r="AA652" i="1"/>
  <c r="AA651" i="1"/>
  <c r="AA650" i="1"/>
  <c r="AA649" i="1"/>
  <c r="AA648" i="1"/>
  <c r="AA647" i="1"/>
  <c r="AA646" i="1"/>
  <c r="AA645" i="1"/>
  <c r="AA644" i="1"/>
  <c r="AA643" i="1"/>
  <c r="AA642" i="1"/>
  <c r="AA641" i="1"/>
  <c r="AA640" i="1"/>
  <c r="AA639" i="1"/>
  <c r="AA638" i="1"/>
  <c r="AA637" i="1"/>
  <c r="AA636" i="1"/>
  <c r="AA635" i="1"/>
  <c r="AA634" i="1"/>
  <c r="AA633" i="1"/>
  <c r="AA632" i="1"/>
  <c r="AA631" i="1"/>
  <c r="AA630" i="1"/>
  <c r="AA629" i="1"/>
  <c r="AA628" i="1"/>
  <c r="AA627" i="1"/>
  <c r="AA626" i="1"/>
  <c r="AA625" i="1"/>
  <c r="AA624" i="1"/>
  <c r="AA623" i="1"/>
  <c r="AA622" i="1"/>
  <c r="AA621" i="1"/>
  <c r="AA620" i="1"/>
  <c r="AA619" i="1"/>
  <c r="AA618" i="1"/>
  <c r="AA617" i="1"/>
  <c r="AA616" i="1"/>
  <c r="AA615" i="1"/>
  <c r="AA614" i="1"/>
  <c r="AA613" i="1"/>
  <c r="AA612" i="1"/>
  <c r="AA611" i="1"/>
  <c r="AA610" i="1"/>
  <c r="AA609" i="1"/>
  <c r="AA608" i="1"/>
  <c r="AA607" i="1"/>
  <c r="AA606" i="1"/>
  <c r="AA605" i="1"/>
  <c r="AA604" i="1"/>
  <c r="AA603" i="1"/>
  <c r="AA602" i="1"/>
  <c r="AA601" i="1"/>
  <c r="AA600" i="1"/>
  <c r="AA599" i="1"/>
  <c r="AA598" i="1"/>
  <c r="AA597" i="1"/>
  <c r="AA596" i="1"/>
  <c r="AA595" i="1"/>
  <c r="AA594" i="1"/>
  <c r="AA593" i="1"/>
  <c r="AA592" i="1"/>
  <c r="AA591" i="1"/>
  <c r="AA590" i="1"/>
  <c r="AA589" i="1"/>
  <c r="AA588" i="1"/>
  <c r="AA587" i="1"/>
  <c r="AA586" i="1"/>
  <c r="AA585" i="1"/>
  <c r="AA584" i="1"/>
  <c r="AA583" i="1"/>
  <c r="AA582" i="1"/>
  <c r="AA581" i="1"/>
  <c r="AA580" i="1"/>
  <c r="AA579" i="1"/>
  <c r="AA578" i="1"/>
  <c r="AA577" i="1"/>
  <c r="AA576" i="1"/>
  <c r="AA575" i="1"/>
  <c r="AA574" i="1"/>
  <c r="AA573" i="1"/>
  <c r="AA572" i="1"/>
  <c r="AA571" i="1"/>
  <c r="AA570" i="1"/>
  <c r="AA569" i="1"/>
  <c r="AA568" i="1"/>
  <c r="AA567" i="1"/>
  <c r="AA566" i="1"/>
  <c r="AA565" i="1"/>
  <c r="AA564" i="1"/>
  <c r="AA563" i="1"/>
  <c r="AA562" i="1"/>
  <c r="AA561" i="1"/>
  <c r="AA560" i="1"/>
  <c r="AA559" i="1"/>
  <c r="AA558" i="1"/>
  <c r="AA557" i="1"/>
  <c r="AA556" i="1"/>
  <c r="AA555" i="1"/>
  <c r="AA554" i="1"/>
  <c r="AA553" i="1"/>
  <c r="AA552" i="1"/>
  <c r="AA551" i="1"/>
  <c r="AA550" i="1"/>
  <c r="AA549" i="1"/>
  <c r="AA548" i="1"/>
  <c r="AA547" i="1"/>
  <c r="AA546" i="1"/>
  <c r="AA545" i="1"/>
  <c r="AA544" i="1"/>
  <c r="AA543" i="1"/>
  <c r="AA542" i="1"/>
  <c r="AA541" i="1"/>
  <c r="AA540" i="1"/>
  <c r="AA539" i="1"/>
  <c r="AA538" i="1"/>
  <c r="AA537" i="1"/>
  <c r="AA536" i="1"/>
  <c r="AA535" i="1"/>
  <c r="AA534" i="1"/>
  <c r="AA533" i="1"/>
  <c r="AA532" i="1"/>
  <c r="AA531" i="1"/>
  <c r="AA530" i="1"/>
  <c r="AA529" i="1"/>
  <c r="AA528" i="1"/>
  <c r="AA527" i="1"/>
  <c r="AA526" i="1"/>
  <c r="AA525" i="1"/>
  <c r="AA524" i="1"/>
  <c r="AA523" i="1"/>
  <c r="AA522" i="1"/>
  <c r="AA521" i="1"/>
  <c r="AA520" i="1"/>
  <c r="AA519" i="1"/>
  <c r="AA518" i="1"/>
  <c r="AA517" i="1"/>
  <c r="AA516" i="1"/>
  <c r="AA515" i="1"/>
  <c r="AA514" i="1"/>
  <c r="AA513" i="1"/>
  <c r="AA512" i="1"/>
  <c r="AA511" i="1"/>
  <c r="AA510" i="1"/>
  <c r="AA509" i="1"/>
  <c r="AA508" i="1"/>
  <c r="AA507" i="1"/>
  <c r="AA506" i="1"/>
  <c r="AA505" i="1"/>
  <c r="AA504" i="1"/>
  <c r="AA503" i="1"/>
  <c r="AA502" i="1"/>
  <c r="AA501" i="1"/>
  <c r="AA500" i="1"/>
  <c r="AA499" i="1"/>
  <c r="AA498" i="1"/>
  <c r="AA497" i="1"/>
  <c r="AA496" i="1"/>
  <c r="AA495" i="1"/>
  <c r="AA494" i="1"/>
  <c r="AA493" i="1"/>
  <c r="AA492" i="1"/>
  <c r="AA491" i="1"/>
  <c r="AA490" i="1"/>
  <c r="AA489" i="1"/>
  <c r="AA488" i="1"/>
  <c r="AA487" i="1"/>
  <c r="AA486" i="1"/>
  <c r="AA485" i="1"/>
  <c r="AA484" i="1"/>
  <c r="AA483" i="1"/>
  <c r="AA482" i="1"/>
  <c r="AA481" i="1"/>
  <c r="AA480" i="1"/>
  <c r="AA479" i="1"/>
  <c r="AA478" i="1"/>
  <c r="AA477" i="1"/>
  <c r="AA476" i="1"/>
  <c r="AA475" i="1"/>
  <c r="AA474" i="1"/>
  <c r="AA473" i="1"/>
  <c r="AA472" i="1"/>
  <c r="AA471" i="1"/>
  <c r="AA470" i="1"/>
  <c r="AA469" i="1"/>
  <c r="AA468" i="1"/>
  <c r="AA467" i="1"/>
  <c r="AA466" i="1"/>
  <c r="AA465" i="1"/>
  <c r="AA464" i="1"/>
  <c r="AA463" i="1"/>
  <c r="AA462" i="1"/>
  <c r="AA461" i="1"/>
  <c r="AA460" i="1"/>
  <c r="AA459" i="1"/>
  <c r="AA458" i="1"/>
  <c r="AA457" i="1"/>
  <c r="AA456" i="1"/>
  <c r="AA455" i="1"/>
  <c r="AA454" i="1"/>
  <c r="AA453" i="1"/>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AA390" i="1"/>
  <c r="AA389" i="1"/>
  <c r="AA388" i="1"/>
  <c r="AA387" i="1"/>
  <c r="AA386" i="1"/>
  <c r="AA385" i="1"/>
  <c r="AA384" i="1"/>
  <c r="AA383" i="1"/>
  <c r="AA382" i="1"/>
  <c r="AA381" i="1"/>
  <c r="AA380" i="1"/>
  <c r="AA379" i="1"/>
  <c r="AA378" i="1"/>
  <c r="AA377" i="1"/>
  <c r="AA376" i="1"/>
  <c r="AA375" i="1"/>
  <c r="AA374" i="1"/>
  <c r="AA373" i="1"/>
  <c r="AA372" i="1"/>
  <c r="AA371" i="1"/>
  <c r="AA370" i="1"/>
  <c r="AA369" i="1"/>
  <c r="AA368" i="1"/>
  <c r="AA367" i="1"/>
  <c r="AA366" i="1"/>
  <c r="AA365" i="1"/>
  <c r="AA364" i="1"/>
  <c r="AA363" i="1"/>
  <c r="AA362" i="1"/>
  <c r="AA361" i="1"/>
  <c r="AA360" i="1"/>
  <c r="AA359" i="1"/>
  <c r="AA358" i="1"/>
  <c r="AA357" i="1"/>
  <c r="AA356" i="1"/>
  <c r="AA355" i="1"/>
  <c r="AA354" i="1"/>
  <c r="AA353" i="1"/>
  <c r="AA352" i="1"/>
  <c r="AA351" i="1"/>
  <c r="AA350" i="1"/>
  <c r="AA349" i="1"/>
  <c r="AA348" i="1"/>
  <c r="AA347" i="1"/>
  <c r="AA346" i="1"/>
  <c r="AA345" i="1"/>
  <c r="AA344" i="1"/>
  <c r="AA343" i="1"/>
  <c r="AA342" i="1"/>
  <c r="AA341" i="1"/>
  <c r="AA340" i="1"/>
  <c r="AA339" i="1"/>
  <c r="AA338" i="1"/>
  <c r="AA337" i="1"/>
  <c r="AA336" i="1"/>
  <c r="AA335" i="1"/>
  <c r="AA334" i="1"/>
  <c r="AA333" i="1"/>
  <c r="AA332" i="1"/>
  <c r="AA331" i="1"/>
  <c r="AA330" i="1"/>
  <c r="AA329" i="1"/>
  <c r="AA328" i="1"/>
  <c r="AA327" i="1"/>
  <c r="AA326" i="1"/>
  <c r="AA325" i="1"/>
  <c r="AA324" i="1"/>
  <c r="AA323" i="1"/>
  <c r="AA322" i="1"/>
  <c r="AA321" i="1"/>
  <c r="AA320" i="1"/>
  <c r="AA319" i="1"/>
  <c r="AA318" i="1"/>
  <c r="AA317" i="1"/>
  <c r="AA316" i="1"/>
  <c r="AA315" i="1"/>
  <c r="AA314" i="1"/>
  <c r="AA313" i="1"/>
  <c r="AA312" i="1"/>
  <c r="AA311" i="1"/>
  <c r="AA310" i="1"/>
  <c r="AA309" i="1"/>
  <c r="AA308" i="1"/>
  <c r="AA307" i="1"/>
  <c r="AA306" i="1"/>
  <c r="AA305" i="1"/>
  <c r="AA304" i="1"/>
  <c r="AA303" i="1"/>
  <c r="AA302" i="1"/>
  <c r="AA301" i="1"/>
  <c r="AA300" i="1"/>
  <c r="AA299" i="1"/>
  <c r="AA298" i="1"/>
  <c r="AA297" i="1"/>
  <c r="AA296" i="1"/>
  <c r="AA295" i="1"/>
  <c r="AA294" i="1"/>
  <c r="AA293" i="1"/>
  <c r="AA292" i="1"/>
  <c r="AA291" i="1"/>
  <c r="AA290" i="1"/>
  <c r="AA289" i="1"/>
  <c r="AA288" i="1"/>
  <c r="AA287" i="1"/>
  <c r="AA286" i="1"/>
  <c r="AA285" i="1"/>
  <c r="AA284" i="1"/>
  <c r="AA282" i="1"/>
  <c r="AA281" i="1"/>
  <c r="AA280" i="1"/>
  <c r="AA276" i="1"/>
  <c r="AA275" i="1"/>
  <c r="AA274" i="1"/>
  <c r="AA273" i="1"/>
  <c r="AA272" i="1"/>
  <c r="AA271" i="1"/>
  <c r="AA270" i="1"/>
  <c r="AA269" i="1"/>
  <c r="AA268" i="1"/>
  <c r="AA267" i="1"/>
  <c r="AA266" i="1"/>
  <c r="AA265" i="1"/>
  <c r="AA264" i="1"/>
  <c r="AA263" i="1"/>
  <c r="AA262" i="1"/>
  <c r="AA261" i="1"/>
  <c r="AA260" i="1"/>
  <c r="AA259" i="1"/>
  <c r="AA258" i="1"/>
  <c r="AA257" i="1"/>
  <c r="AA256" i="1"/>
  <c r="AA255" i="1"/>
  <c r="AA254" i="1"/>
  <c r="AA253" i="1"/>
  <c r="AA252" i="1"/>
  <c r="AA251" i="1"/>
  <c r="AA250" i="1"/>
  <c r="AA249" i="1"/>
  <c r="AA248" i="1"/>
  <c r="AA247" i="1"/>
  <c r="AA246" i="1"/>
  <c r="AA245" i="1"/>
  <c r="AA244" i="1"/>
  <c r="AA243" i="1"/>
  <c r="AA242" i="1"/>
  <c r="AA241" i="1"/>
  <c r="AA240" i="1"/>
  <c r="AA239" i="1"/>
  <c r="AA238" i="1"/>
  <c r="AA237" i="1"/>
  <c r="AA236" i="1"/>
  <c r="AA235" i="1"/>
  <c r="AA234" i="1"/>
  <c r="AA233" i="1"/>
  <c r="AA232" i="1"/>
  <c r="AA231" i="1"/>
  <c r="AA230" i="1"/>
  <c r="AA229" i="1"/>
  <c r="AA228" i="1"/>
  <c r="AA227" i="1"/>
  <c r="AA226" i="1"/>
  <c r="AA225" i="1"/>
  <c r="AA224" i="1"/>
  <c r="AA223" i="1"/>
  <c r="AA222" i="1"/>
  <c r="AA221" i="1"/>
  <c r="AA220" i="1"/>
  <c r="AA219" i="1"/>
  <c r="AA218" i="1"/>
  <c r="AA217" i="1"/>
  <c r="AA216" i="1"/>
  <c r="AA215" i="1"/>
  <c r="AA214" i="1"/>
  <c r="AA213" i="1"/>
  <c r="AA212" i="1"/>
  <c r="AA211" i="1"/>
  <c r="AA210" i="1"/>
  <c r="AA209" i="1"/>
  <c r="AA208" i="1"/>
  <c r="AA207" i="1"/>
  <c r="AA206" i="1"/>
  <c r="AA205" i="1"/>
  <c r="AA204" i="1"/>
  <c r="AA203" i="1"/>
  <c r="AA202" i="1"/>
  <c r="AA201" i="1"/>
  <c r="AA200" i="1"/>
  <c r="AA199" i="1"/>
  <c r="AA198" i="1"/>
  <c r="AA197" i="1"/>
  <c r="AA196" i="1"/>
  <c r="AA195" i="1"/>
  <c r="AA194" i="1"/>
  <c r="AA193" i="1"/>
  <c r="AA192" i="1"/>
  <c r="AA191" i="1"/>
  <c r="AA190" i="1"/>
  <c r="AA189" i="1"/>
  <c r="AA188" i="1"/>
  <c r="AA187" i="1"/>
  <c r="AA186" i="1"/>
  <c r="AA185" i="1"/>
  <c r="AA184" i="1"/>
  <c r="AA183" i="1"/>
  <c r="AA182" i="1"/>
  <c r="AA181" i="1"/>
  <c r="AA180" i="1"/>
  <c r="AA179" i="1"/>
  <c r="AA178" i="1"/>
  <c r="AA177" i="1"/>
  <c r="AA176" i="1"/>
  <c r="AA173" i="1"/>
  <c r="AA172" i="1"/>
  <c r="AA171" i="1"/>
  <c r="AA170" i="1"/>
  <c r="AA169" i="1"/>
  <c r="AA168" i="1"/>
  <c r="AA167" i="1"/>
  <c r="AA166" i="1"/>
  <c r="AA165" i="1"/>
  <c r="AA164" i="1"/>
  <c r="AA163" i="1"/>
  <c r="AA162" i="1"/>
  <c r="AA161" i="1"/>
  <c r="AA160" i="1"/>
  <c r="AA159" i="1"/>
  <c r="AA158" i="1"/>
  <c r="AA157" i="1"/>
  <c r="AA156" i="1"/>
  <c r="AA155" i="1"/>
  <c r="AA154" i="1"/>
  <c r="AA153" i="1"/>
  <c r="AA152" i="1"/>
  <c r="AA151" i="1"/>
  <c r="AA150" i="1"/>
  <c r="AA149" i="1"/>
  <c r="AA148" i="1"/>
  <c r="AA147" i="1"/>
  <c r="AA146" i="1"/>
  <c r="AA145" i="1"/>
  <c r="AA143" i="1"/>
  <c r="AA140" i="1"/>
  <c r="AA139" i="1"/>
  <c r="AA138" i="1"/>
  <c r="AA137" i="1"/>
  <c r="AA136" i="1"/>
  <c r="AA135" i="1"/>
  <c r="AA134" i="1"/>
  <c r="AA133" i="1"/>
  <c r="AA132" i="1"/>
  <c r="AA131" i="1"/>
  <c r="AA130" i="1"/>
  <c r="AA129" i="1"/>
  <c r="AA128" i="1"/>
  <c r="AA127" i="1"/>
  <c r="AA126" i="1"/>
  <c r="AA125" i="1"/>
  <c r="AA124" i="1"/>
  <c r="AA123" i="1"/>
  <c r="AA122" i="1"/>
  <c r="AA121" i="1"/>
  <c r="AA120" i="1"/>
  <c r="AA119" i="1"/>
  <c r="AA118" i="1"/>
  <c r="AA117" i="1"/>
  <c r="AA116" i="1"/>
  <c r="AA115" i="1"/>
  <c r="AA114" i="1"/>
  <c r="AA113" i="1"/>
  <c r="AA112" i="1"/>
  <c r="AA111" i="1"/>
  <c r="AA110" i="1"/>
  <c r="AA109" i="1"/>
  <c r="AA108" i="1"/>
  <c r="AA107" i="1"/>
  <c r="AA106" i="1"/>
  <c r="AA105" i="1"/>
  <c r="AA104" i="1"/>
  <c r="AA103" i="1"/>
  <c r="AA102" i="1"/>
  <c r="AA101" i="1"/>
  <c r="AA100" i="1"/>
  <c r="AA99" i="1"/>
  <c r="AA98" i="1"/>
  <c r="AA97" i="1"/>
  <c r="AA96" i="1"/>
  <c r="AA95" i="1"/>
  <c r="AA94" i="1"/>
  <c r="AA93" i="1"/>
  <c r="AA92" i="1"/>
  <c r="AA91" i="1"/>
  <c r="AA90" i="1"/>
  <c r="AA89" i="1"/>
  <c r="AA88" i="1"/>
  <c r="AA87" i="1"/>
  <c r="AA86" i="1"/>
  <c r="AA85" i="1"/>
  <c r="AA84" i="1"/>
  <c r="AA83" i="1"/>
  <c r="AA82" i="1"/>
  <c r="AA81" i="1"/>
  <c r="AA80" i="1"/>
  <c r="AA79" i="1"/>
  <c r="AA78" i="1"/>
  <c r="AA77" i="1"/>
  <c r="AA76" i="1"/>
  <c r="AA75" i="1"/>
  <c r="AA74" i="1"/>
  <c r="AA73" i="1"/>
  <c r="AA72" i="1"/>
  <c r="AA71" i="1"/>
  <c r="AA70" i="1"/>
  <c r="AA69" i="1"/>
  <c r="AA68" i="1"/>
  <c r="AA67" i="1"/>
  <c r="AA66" i="1"/>
  <c r="AA65" i="1"/>
  <c r="AA64" i="1"/>
  <c r="AA63" i="1"/>
  <c r="AA62" i="1"/>
  <c r="AA61" i="1"/>
  <c r="AA60" i="1"/>
  <c r="AA59" i="1"/>
  <c r="AA58" i="1"/>
  <c r="AA57" i="1"/>
  <c r="AA56" i="1"/>
  <c r="AA55" i="1"/>
  <c r="AA54" i="1"/>
  <c r="AA53" i="1"/>
  <c r="AA52" i="1"/>
  <c r="AA51" i="1"/>
  <c r="AA50" i="1"/>
  <c r="AA49" i="1"/>
  <c r="AA48" i="1"/>
  <c r="AA47" i="1"/>
  <c r="AA46" i="1"/>
  <c r="AA45" i="1"/>
  <c r="AA44" i="1"/>
  <c r="AA43" i="1"/>
  <c r="AA42" i="1"/>
  <c r="AA41" i="1"/>
  <c r="AA40" i="1"/>
  <c r="AA39" i="1"/>
  <c r="AA38" i="1"/>
  <c r="AA37" i="1"/>
  <c r="AA36" i="1"/>
  <c r="AA35" i="1"/>
  <c r="AA34" i="1"/>
  <c r="AA33" i="1"/>
  <c r="AA32" i="1"/>
  <c r="AA31" i="1"/>
  <c r="AA30" i="1"/>
  <c r="AA29" i="1"/>
  <c r="AA28" i="1"/>
  <c r="AA27" i="1"/>
  <c r="AA26" i="1"/>
  <c r="AA25" i="1"/>
  <c r="AA24" i="1"/>
  <c r="AA23" i="1"/>
  <c r="AA22" i="1"/>
  <c r="AA21" i="1"/>
  <c r="AA20" i="1"/>
  <c r="AA19" i="1"/>
  <c r="AA18" i="1"/>
  <c r="AA17" i="1"/>
  <c r="AA16" i="1"/>
  <c r="AA15" i="1"/>
  <c r="AA14" i="1"/>
  <c r="AA13" i="1"/>
  <c r="AA12" i="1"/>
  <c r="AA11" i="1"/>
  <c r="Z908" i="1"/>
  <c r="Y908" i="1"/>
  <c r="X908" i="1"/>
  <c r="U908" i="1"/>
  <c r="Z907" i="1"/>
  <c r="Y907" i="1"/>
  <c r="X907" i="1"/>
  <c r="U907" i="1"/>
  <c r="Z906" i="1"/>
  <c r="Y906" i="1"/>
  <c r="X906" i="1"/>
  <c r="U906" i="1"/>
  <c r="Z905" i="1"/>
  <c r="Y905" i="1"/>
  <c r="X905" i="1"/>
  <c r="U905" i="1"/>
  <c r="Z904" i="1"/>
  <c r="Y904" i="1"/>
  <c r="X904" i="1"/>
  <c r="U904" i="1"/>
  <c r="Z903" i="1"/>
  <c r="Y903" i="1"/>
  <c r="X903" i="1"/>
  <c r="U903" i="1"/>
  <c r="Z902" i="1"/>
  <c r="Y902" i="1"/>
  <c r="X902" i="1"/>
  <c r="U902" i="1"/>
  <c r="Z901" i="1"/>
  <c r="Y901" i="1"/>
  <c r="X901" i="1"/>
  <c r="U901" i="1"/>
  <c r="Z900" i="1"/>
  <c r="Y900" i="1"/>
  <c r="X900" i="1"/>
  <c r="U900" i="1"/>
  <c r="Z899" i="1"/>
  <c r="Y899" i="1"/>
  <c r="X899" i="1"/>
  <c r="U899" i="1"/>
  <c r="Z898" i="1"/>
  <c r="Y898" i="1"/>
  <c r="X898" i="1"/>
  <c r="U898" i="1"/>
  <c r="Z897" i="1"/>
  <c r="Y897" i="1"/>
  <c r="X897" i="1"/>
  <c r="U897" i="1"/>
  <c r="Z896" i="1"/>
  <c r="Y896" i="1"/>
  <c r="X896" i="1"/>
  <c r="U896" i="1"/>
  <c r="Z895" i="1"/>
  <c r="Y895" i="1"/>
  <c r="X895" i="1"/>
  <c r="U895" i="1"/>
  <c r="Z894" i="1"/>
  <c r="Y894" i="1"/>
  <c r="X894" i="1"/>
  <c r="U894" i="1"/>
  <c r="Z893" i="1"/>
  <c r="Y893" i="1"/>
  <c r="X893" i="1"/>
  <c r="U893" i="1"/>
  <c r="Z892" i="1"/>
  <c r="Y892" i="1"/>
  <c r="X892" i="1"/>
  <c r="U892" i="1"/>
  <c r="Z891" i="1"/>
  <c r="Y891" i="1"/>
  <c r="X891" i="1"/>
  <c r="U891" i="1"/>
  <c r="Z890" i="1"/>
  <c r="Y890" i="1"/>
  <c r="X890" i="1"/>
  <c r="U890" i="1"/>
  <c r="Z889" i="1"/>
  <c r="Y889" i="1"/>
  <c r="X889" i="1"/>
  <c r="U889" i="1"/>
  <c r="Z888" i="1"/>
  <c r="Y888" i="1"/>
  <c r="X888" i="1"/>
  <c r="U888" i="1"/>
  <c r="Z887" i="1"/>
  <c r="Y887" i="1"/>
  <c r="X887" i="1"/>
  <c r="U887" i="1"/>
  <c r="Z886" i="1"/>
  <c r="Y886" i="1"/>
  <c r="X886" i="1"/>
  <c r="U886" i="1"/>
  <c r="Z885" i="1"/>
  <c r="Y885" i="1"/>
  <c r="X885" i="1"/>
  <c r="U885" i="1"/>
  <c r="Z884" i="1"/>
  <c r="Y884" i="1"/>
  <c r="X884" i="1"/>
  <c r="U884" i="1"/>
  <c r="Z883" i="1"/>
  <c r="Y883" i="1"/>
  <c r="X883" i="1"/>
  <c r="U883" i="1"/>
  <c r="Z882" i="1"/>
  <c r="Y882" i="1"/>
  <c r="X882" i="1"/>
  <c r="U882" i="1"/>
  <c r="Z881" i="1"/>
  <c r="Y881" i="1"/>
  <c r="X881" i="1"/>
  <c r="U881" i="1"/>
  <c r="Z880" i="1"/>
  <c r="Y880" i="1"/>
  <c r="X880" i="1"/>
  <c r="U880" i="1"/>
  <c r="Z879" i="1"/>
  <c r="Y879" i="1"/>
  <c r="X879" i="1"/>
  <c r="U879" i="1"/>
  <c r="Z878" i="1"/>
  <c r="Y878" i="1"/>
  <c r="X878" i="1"/>
  <c r="U878" i="1"/>
  <c r="Z877" i="1"/>
  <c r="Y877" i="1"/>
  <c r="X877" i="1"/>
  <c r="U877" i="1"/>
  <c r="Z876" i="1"/>
  <c r="Y876" i="1"/>
  <c r="X876" i="1"/>
  <c r="U876" i="1"/>
  <c r="Z875" i="1"/>
  <c r="Y875" i="1"/>
  <c r="X875" i="1"/>
  <c r="U875" i="1"/>
  <c r="Z874" i="1"/>
  <c r="Y874" i="1"/>
  <c r="X874" i="1"/>
  <c r="U874" i="1"/>
  <c r="Z873" i="1"/>
  <c r="Y873" i="1"/>
  <c r="X873" i="1"/>
  <c r="U873" i="1"/>
  <c r="Z872" i="1"/>
  <c r="Y872" i="1"/>
  <c r="X872" i="1"/>
  <c r="U872" i="1"/>
  <c r="Z871" i="1"/>
  <c r="Y871" i="1"/>
  <c r="X871" i="1"/>
  <c r="U871" i="1"/>
  <c r="Z870" i="1"/>
  <c r="Y870" i="1"/>
  <c r="X870" i="1"/>
  <c r="U870" i="1"/>
  <c r="Z869" i="1"/>
  <c r="Y869" i="1"/>
  <c r="X869" i="1"/>
  <c r="U869" i="1"/>
  <c r="Z868" i="1"/>
  <c r="Y868" i="1"/>
  <c r="X868" i="1"/>
  <c r="U868" i="1"/>
  <c r="Z867" i="1"/>
  <c r="Y867" i="1"/>
  <c r="X867" i="1"/>
  <c r="U867" i="1"/>
  <c r="Z866" i="1"/>
  <c r="Y866" i="1"/>
  <c r="X866" i="1"/>
  <c r="U866" i="1"/>
  <c r="Z865" i="1"/>
  <c r="Y865" i="1"/>
  <c r="X865" i="1"/>
  <c r="U865" i="1"/>
  <c r="Z864" i="1"/>
  <c r="Y864" i="1"/>
  <c r="X864" i="1"/>
  <c r="U864" i="1"/>
  <c r="Z863" i="1"/>
  <c r="Y863" i="1"/>
  <c r="X863" i="1"/>
  <c r="U863" i="1"/>
  <c r="Z862" i="1"/>
  <c r="Y862" i="1"/>
  <c r="X862" i="1"/>
  <c r="U862" i="1"/>
  <c r="Z861" i="1"/>
  <c r="Y861" i="1"/>
  <c r="X861" i="1"/>
  <c r="U861" i="1"/>
  <c r="Z860" i="1"/>
  <c r="Y860" i="1"/>
  <c r="X860" i="1"/>
  <c r="U860" i="1"/>
  <c r="Z859" i="1"/>
  <c r="Y859" i="1"/>
  <c r="X859" i="1"/>
  <c r="U859" i="1"/>
  <c r="Z858" i="1"/>
  <c r="Y858" i="1"/>
  <c r="X858" i="1"/>
  <c r="U858" i="1"/>
  <c r="Z857" i="1"/>
  <c r="Y857" i="1"/>
  <c r="X857" i="1"/>
  <c r="U857" i="1"/>
  <c r="Z856" i="1"/>
  <c r="Y856" i="1"/>
  <c r="X856" i="1"/>
  <c r="U856" i="1"/>
  <c r="Z855" i="1"/>
  <c r="Y855" i="1"/>
  <c r="X855" i="1"/>
  <c r="U855" i="1"/>
  <c r="Z854" i="1"/>
  <c r="Y854" i="1"/>
  <c r="X854" i="1"/>
  <c r="U854" i="1"/>
  <c r="Z853" i="1"/>
  <c r="Y853" i="1"/>
  <c r="X853" i="1"/>
  <c r="U853" i="1"/>
  <c r="Z852" i="1"/>
  <c r="Y852" i="1"/>
  <c r="X852" i="1"/>
  <c r="U852" i="1"/>
  <c r="Z851" i="1"/>
  <c r="Y851" i="1"/>
  <c r="X851" i="1"/>
  <c r="U851" i="1"/>
  <c r="Z850" i="1"/>
  <c r="Y850" i="1"/>
  <c r="X850" i="1"/>
  <c r="U850" i="1"/>
  <c r="Z849" i="1"/>
  <c r="Y849" i="1"/>
  <c r="X849" i="1"/>
  <c r="U849" i="1"/>
  <c r="Z848" i="1"/>
  <c r="Y848" i="1"/>
  <c r="X848" i="1"/>
  <c r="U848" i="1"/>
  <c r="Z847" i="1"/>
  <c r="Y847" i="1"/>
  <c r="X847" i="1"/>
  <c r="U847" i="1"/>
  <c r="Z846" i="1"/>
  <c r="Y846" i="1"/>
  <c r="X846" i="1"/>
  <c r="U846" i="1"/>
  <c r="Z845" i="1"/>
  <c r="Y845" i="1"/>
  <c r="X845" i="1"/>
  <c r="U845" i="1"/>
  <c r="Z844" i="1"/>
  <c r="Y844" i="1"/>
  <c r="X844" i="1"/>
  <c r="U844" i="1"/>
  <c r="Z843" i="1"/>
  <c r="Y843" i="1"/>
  <c r="X843" i="1"/>
  <c r="U843" i="1"/>
  <c r="Z842" i="1"/>
  <c r="Y842" i="1"/>
  <c r="X842" i="1"/>
  <c r="U842" i="1"/>
  <c r="Z841" i="1"/>
  <c r="Y841" i="1"/>
  <c r="X841" i="1"/>
  <c r="U841" i="1"/>
  <c r="Z840" i="1"/>
  <c r="Y840" i="1"/>
  <c r="X840" i="1"/>
  <c r="U840" i="1"/>
  <c r="Z839" i="1"/>
  <c r="Y839" i="1"/>
  <c r="X839" i="1"/>
  <c r="U839" i="1"/>
  <c r="Z838" i="1"/>
  <c r="Y838" i="1"/>
  <c r="X838" i="1"/>
  <c r="U838" i="1"/>
  <c r="Z837" i="1"/>
  <c r="Y837" i="1"/>
  <c r="X837" i="1"/>
  <c r="U837" i="1"/>
  <c r="Z836" i="1"/>
  <c r="Y836" i="1"/>
  <c r="X836" i="1"/>
  <c r="U836" i="1"/>
  <c r="Z835" i="1"/>
  <c r="Y835" i="1"/>
  <c r="X835" i="1"/>
  <c r="U835" i="1"/>
  <c r="Z834" i="1"/>
  <c r="Y834" i="1"/>
  <c r="X834" i="1"/>
  <c r="U834" i="1"/>
  <c r="Z833" i="1"/>
  <c r="Y833" i="1"/>
  <c r="X833" i="1"/>
  <c r="U833" i="1"/>
  <c r="Z832" i="1"/>
  <c r="Y832" i="1"/>
  <c r="X832" i="1"/>
  <c r="U832" i="1"/>
  <c r="Z831" i="1"/>
  <c r="Y831" i="1"/>
  <c r="X831" i="1"/>
  <c r="U831" i="1"/>
  <c r="Z830" i="1"/>
  <c r="Y830" i="1"/>
  <c r="X830" i="1"/>
  <c r="U830" i="1"/>
  <c r="Z829" i="1"/>
  <c r="Y829" i="1"/>
  <c r="X829" i="1"/>
  <c r="U829" i="1"/>
  <c r="Z828" i="1"/>
  <c r="Y828" i="1"/>
  <c r="X828" i="1"/>
  <c r="U828" i="1"/>
  <c r="Z827" i="1"/>
  <c r="Y827" i="1"/>
  <c r="X827" i="1"/>
  <c r="U827" i="1"/>
  <c r="Z826" i="1"/>
  <c r="Y826" i="1"/>
  <c r="X826" i="1"/>
  <c r="U826" i="1"/>
  <c r="Z825" i="1"/>
  <c r="Y825" i="1"/>
  <c r="X825" i="1"/>
  <c r="U825" i="1"/>
  <c r="Z824" i="1"/>
  <c r="Y824" i="1"/>
  <c r="X824" i="1"/>
  <c r="U824" i="1"/>
  <c r="Z823" i="1"/>
  <c r="Y823" i="1"/>
  <c r="X823" i="1"/>
  <c r="U823" i="1"/>
  <c r="Z822" i="1"/>
  <c r="Y822" i="1"/>
  <c r="X822" i="1"/>
  <c r="U822" i="1"/>
  <c r="Z821" i="1"/>
  <c r="Y821" i="1"/>
  <c r="X821" i="1"/>
  <c r="U821" i="1"/>
  <c r="Z820" i="1"/>
  <c r="Y820" i="1"/>
  <c r="X820" i="1"/>
  <c r="U820" i="1"/>
  <c r="Z819" i="1"/>
  <c r="Y819" i="1"/>
  <c r="X819" i="1"/>
  <c r="U819" i="1"/>
  <c r="Z818" i="1"/>
  <c r="Y818" i="1"/>
  <c r="X818" i="1"/>
  <c r="U818" i="1"/>
  <c r="Z817" i="1"/>
  <c r="Y817" i="1"/>
  <c r="X817" i="1"/>
  <c r="U817" i="1"/>
  <c r="Z816" i="1"/>
  <c r="Y816" i="1"/>
  <c r="X816" i="1"/>
  <c r="U816" i="1"/>
  <c r="Z815" i="1"/>
  <c r="Y815" i="1"/>
  <c r="X815" i="1"/>
  <c r="U815" i="1"/>
  <c r="Z814" i="1"/>
  <c r="Y814" i="1"/>
  <c r="X814" i="1"/>
  <c r="U814" i="1"/>
  <c r="Z813" i="1"/>
  <c r="Y813" i="1"/>
  <c r="X813" i="1"/>
  <c r="U813" i="1"/>
  <c r="Z812" i="1"/>
  <c r="Y812" i="1"/>
  <c r="X812" i="1"/>
  <c r="U812" i="1"/>
  <c r="Z811" i="1"/>
  <c r="Y811" i="1"/>
  <c r="X811" i="1"/>
  <c r="U811" i="1"/>
  <c r="Z810" i="1"/>
  <c r="Y810" i="1"/>
  <c r="X810" i="1"/>
  <c r="U810" i="1"/>
  <c r="Z809" i="1"/>
  <c r="Y809" i="1"/>
  <c r="X809" i="1"/>
  <c r="U809" i="1"/>
  <c r="Z808" i="1"/>
  <c r="Y808" i="1"/>
  <c r="X808" i="1"/>
  <c r="U808" i="1"/>
  <c r="Z807" i="1"/>
  <c r="Y807" i="1"/>
  <c r="X807" i="1"/>
  <c r="U807" i="1"/>
  <c r="Z806" i="1"/>
  <c r="Y806" i="1"/>
  <c r="X806" i="1"/>
  <c r="U806" i="1"/>
  <c r="Z805" i="1"/>
  <c r="Y805" i="1"/>
  <c r="X805" i="1"/>
  <c r="U805" i="1"/>
  <c r="Z804" i="1"/>
  <c r="Y804" i="1"/>
  <c r="X804" i="1"/>
  <c r="U804" i="1"/>
  <c r="Z803" i="1"/>
  <c r="Y803" i="1"/>
  <c r="X803" i="1"/>
  <c r="U803" i="1"/>
  <c r="Z802" i="1"/>
  <c r="Y802" i="1"/>
  <c r="X802" i="1"/>
  <c r="U802" i="1"/>
  <c r="Z801" i="1"/>
  <c r="Y801" i="1"/>
  <c r="X801" i="1"/>
  <c r="U801" i="1"/>
  <c r="Z800" i="1"/>
  <c r="Y800" i="1"/>
  <c r="X800" i="1"/>
  <c r="U800" i="1"/>
  <c r="Z799" i="1"/>
  <c r="Y799" i="1"/>
  <c r="X799" i="1"/>
  <c r="U799" i="1"/>
  <c r="Z798" i="1"/>
  <c r="Y798" i="1"/>
  <c r="X798" i="1"/>
  <c r="U798" i="1"/>
  <c r="Z797" i="1"/>
  <c r="Y797" i="1"/>
  <c r="X797" i="1"/>
  <c r="U797" i="1"/>
  <c r="Z796" i="1"/>
  <c r="Y796" i="1"/>
  <c r="X796" i="1"/>
  <c r="U796" i="1"/>
  <c r="Z795" i="1"/>
  <c r="Y795" i="1"/>
  <c r="X795" i="1"/>
  <c r="U795" i="1"/>
  <c r="Z794" i="1"/>
  <c r="Y794" i="1"/>
  <c r="X794" i="1"/>
  <c r="U794" i="1"/>
  <c r="Z793" i="1"/>
  <c r="Y793" i="1"/>
  <c r="X793" i="1"/>
  <c r="U793" i="1"/>
  <c r="Z792" i="1"/>
  <c r="Y792" i="1"/>
  <c r="X792" i="1"/>
  <c r="U792" i="1"/>
  <c r="Z791" i="1"/>
  <c r="Y791" i="1"/>
  <c r="X791" i="1"/>
  <c r="U791" i="1"/>
  <c r="Z790" i="1"/>
  <c r="Y790" i="1"/>
  <c r="X790" i="1"/>
  <c r="U790" i="1"/>
  <c r="Z789" i="1"/>
  <c r="Y789" i="1"/>
  <c r="X789" i="1"/>
  <c r="U789" i="1"/>
  <c r="Z788" i="1"/>
  <c r="Y788" i="1"/>
  <c r="X788" i="1"/>
  <c r="U788" i="1"/>
  <c r="Z787" i="1"/>
  <c r="Y787" i="1"/>
  <c r="X787" i="1"/>
  <c r="U787" i="1"/>
  <c r="Z786" i="1"/>
  <c r="Y786" i="1"/>
  <c r="X786" i="1"/>
  <c r="U786" i="1"/>
  <c r="Z785" i="1"/>
  <c r="Y785" i="1"/>
  <c r="X785" i="1"/>
  <c r="U785" i="1"/>
  <c r="Z784" i="1"/>
  <c r="Y784" i="1"/>
  <c r="X784" i="1"/>
  <c r="U784" i="1"/>
  <c r="Z783" i="1"/>
  <c r="Y783" i="1"/>
  <c r="X783" i="1"/>
  <c r="U783" i="1"/>
  <c r="Z782" i="1"/>
  <c r="Y782" i="1"/>
  <c r="X782" i="1"/>
  <c r="U782" i="1"/>
  <c r="Z781" i="1"/>
  <c r="Y781" i="1"/>
  <c r="X781" i="1"/>
  <c r="U781" i="1"/>
  <c r="Z780" i="1"/>
  <c r="Y780" i="1"/>
  <c r="X780" i="1"/>
  <c r="U780" i="1"/>
  <c r="Z779" i="1"/>
  <c r="Y779" i="1"/>
  <c r="X779" i="1"/>
  <c r="U779" i="1"/>
  <c r="Z778" i="1"/>
  <c r="Y778" i="1"/>
  <c r="X778" i="1"/>
  <c r="U778" i="1"/>
  <c r="Z777" i="1"/>
  <c r="Y777" i="1"/>
  <c r="X777" i="1"/>
  <c r="U777" i="1"/>
  <c r="Z776" i="1"/>
  <c r="Y776" i="1"/>
  <c r="X776" i="1"/>
  <c r="U776" i="1"/>
  <c r="Z775" i="1"/>
  <c r="Y775" i="1"/>
  <c r="X775" i="1"/>
  <c r="U775" i="1"/>
  <c r="Z774" i="1"/>
  <c r="Y774" i="1"/>
  <c r="X774" i="1"/>
  <c r="U774" i="1"/>
  <c r="Z773" i="1"/>
  <c r="Y773" i="1"/>
  <c r="X773" i="1"/>
  <c r="U773" i="1"/>
  <c r="Z772" i="1"/>
  <c r="Y772" i="1"/>
  <c r="X772" i="1"/>
  <c r="U772" i="1"/>
  <c r="Z771" i="1"/>
  <c r="Y771" i="1"/>
  <c r="X771" i="1"/>
  <c r="U771" i="1"/>
  <c r="Z770" i="1"/>
  <c r="Y770" i="1"/>
  <c r="X770" i="1"/>
  <c r="U770" i="1"/>
  <c r="Z769" i="1"/>
  <c r="Y769" i="1"/>
  <c r="X769" i="1"/>
  <c r="U769" i="1"/>
  <c r="Z768" i="1"/>
  <c r="Y768" i="1"/>
  <c r="X768" i="1"/>
  <c r="U768" i="1"/>
  <c r="Z767" i="1"/>
  <c r="Y767" i="1"/>
  <c r="X767" i="1"/>
  <c r="U767" i="1"/>
  <c r="Z766" i="1"/>
  <c r="Y766" i="1"/>
  <c r="X766" i="1"/>
  <c r="U766" i="1"/>
  <c r="Z765" i="1"/>
  <c r="Y765" i="1"/>
  <c r="X765" i="1"/>
  <c r="U765" i="1"/>
  <c r="Z764" i="1"/>
  <c r="Y764" i="1"/>
  <c r="X764" i="1"/>
  <c r="U764" i="1"/>
  <c r="Z763" i="1"/>
  <c r="Y763" i="1"/>
  <c r="X763" i="1"/>
  <c r="U763" i="1"/>
  <c r="Z762" i="1"/>
  <c r="Y762" i="1"/>
  <c r="X762" i="1"/>
  <c r="U762" i="1"/>
  <c r="Z761" i="1"/>
  <c r="Y761" i="1"/>
  <c r="X761" i="1"/>
  <c r="U761" i="1"/>
  <c r="Z760" i="1"/>
  <c r="Y760" i="1"/>
  <c r="X760" i="1"/>
  <c r="U760" i="1"/>
  <c r="Z759" i="1"/>
  <c r="Y759" i="1"/>
  <c r="X759" i="1"/>
  <c r="U759" i="1"/>
  <c r="Z758" i="1"/>
  <c r="Y758" i="1"/>
  <c r="X758" i="1"/>
  <c r="U758" i="1"/>
  <c r="Z757" i="1"/>
  <c r="Y757" i="1"/>
  <c r="X757" i="1"/>
  <c r="U757" i="1"/>
  <c r="Z756" i="1"/>
  <c r="Y756" i="1"/>
  <c r="X756" i="1"/>
  <c r="U756" i="1"/>
  <c r="Z755" i="1"/>
  <c r="Y755" i="1"/>
  <c r="X755" i="1"/>
  <c r="U755" i="1"/>
  <c r="Z754" i="1"/>
  <c r="Y754" i="1"/>
  <c r="X754" i="1"/>
  <c r="U754" i="1"/>
  <c r="Z753" i="1"/>
  <c r="Y753" i="1"/>
  <c r="X753" i="1"/>
  <c r="U753" i="1"/>
  <c r="Z752" i="1"/>
  <c r="Y752" i="1"/>
  <c r="X752" i="1"/>
  <c r="U752" i="1"/>
  <c r="Z751" i="1"/>
  <c r="Y751" i="1"/>
  <c r="X751" i="1"/>
  <c r="U751" i="1"/>
  <c r="Z750" i="1"/>
  <c r="Y750" i="1"/>
  <c r="X750" i="1"/>
  <c r="U750" i="1"/>
  <c r="Z749" i="1"/>
  <c r="Y749" i="1"/>
  <c r="X749" i="1"/>
  <c r="U749" i="1"/>
  <c r="Z748" i="1"/>
  <c r="Y748" i="1"/>
  <c r="X748" i="1"/>
  <c r="U748" i="1"/>
  <c r="Z747" i="1"/>
  <c r="Y747" i="1"/>
  <c r="X747" i="1"/>
  <c r="U747" i="1"/>
  <c r="Z746" i="1"/>
  <c r="Y746" i="1"/>
  <c r="X746" i="1"/>
  <c r="U746" i="1"/>
  <c r="Z745" i="1"/>
  <c r="Y745" i="1"/>
  <c r="X745" i="1"/>
  <c r="U745" i="1"/>
  <c r="Z744" i="1"/>
  <c r="Y744" i="1"/>
  <c r="X744" i="1"/>
  <c r="U744" i="1"/>
  <c r="Z743" i="1"/>
  <c r="Y743" i="1"/>
  <c r="X743" i="1"/>
  <c r="U743" i="1"/>
  <c r="Z742" i="1"/>
  <c r="Y742" i="1"/>
  <c r="X742" i="1"/>
  <c r="U742" i="1"/>
  <c r="Z741" i="1"/>
  <c r="Y741" i="1"/>
  <c r="X741" i="1"/>
  <c r="U741" i="1"/>
  <c r="Z740" i="1"/>
  <c r="Y740" i="1"/>
  <c r="X740" i="1"/>
  <c r="U740" i="1"/>
  <c r="Z739" i="1"/>
  <c r="Y739" i="1"/>
  <c r="X739" i="1"/>
  <c r="U739" i="1"/>
  <c r="Z738" i="1"/>
  <c r="Y738" i="1"/>
  <c r="X738" i="1"/>
  <c r="U738" i="1"/>
  <c r="Z737" i="1"/>
  <c r="Y737" i="1"/>
  <c r="X737" i="1"/>
  <c r="U737" i="1"/>
  <c r="Z736" i="1"/>
  <c r="Y736" i="1"/>
  <c r="X736" i="1"/>
  <c r="U736" i="1"/>
  <c r="Z735" i="1"/>
  <c r="Y735" i="1"/>
  <c r="X735" i="1"/>
  <c r="U735" i="1"/>
  <c r="Z734" i="1"/>
  <c r="Y734" i="1"/>
  <c r="X734" i="1"/>
  <c r="U734" i="1"/>
  <c r="Z733" i="1"/>
  <c r="Y733" i="1"/>
  <c r="X733" i="1"/>
  <c r="U733" i="1"/>
  <c r="Z732" i="1"/>
  <c r="Y732" i="1"/>
  <c r="X732" i="1"/>
  <c r="U732" i="1"/>
  <c r="Z731" i="1"/>
  <c r="Y731" i="1"/>
  <c r="X731" i="1"/>
  <c r="U731" i="1"/>
  <c r="Z730" i="1"/>
  <c r="Y730" i="1"/>
  <c r="X730" i="1"/>
  <c r="U730" i="1"/>
  <c r="Z729" i="1"/>
  <c r="Y729" i="1"/>
  <c r="X729" i="1"/>
  <c r="U729" i="1"/>
  <c r="Z728" i="1"/>
  <c r="Y728" i="1"/>
  <c r="X728" i="1"/>
  <c r="U728" i="1"/>
  <c r="Z727" i="1"/>
  <c r="Y727" i="1"/>
  <c r="X727" i="1"/>
  <c r="U727" i="1"/>
  <c r="Z726" i="1"/>
  <c r="Y726" i="1"/>
  <c r="X726" i="1"/>
  <c r="U726" i="1"/>
  <c r="Z725" i="1"/>
  <c r="Y725" i="1"/>
  <c r="X725" i="1"/>
  <c r="U725" i="1"/>
  <c r="Z724" i="1"/>
  <c r="Y724" i="1"/>
  <c r="X724" i="1"/>
  <c r="U724" i="1"/>
  <c r="Z723" i="1"/>
  <c r="Y723" i="1"/>
  <c r="X723" i="1"/>
  <c r="U723" i="1"/>
  <c r="Z722" i="1"/>
  <c r="Y722" i="1"/>
  <c r="X722" i="1"/>
  <c r="U722" i="1"/>
  <c r="Z721" i="1"/>
  <c r="Y721" i="1"/>
  <c r="X721" i="1"/>
  <c r="U721" i="1"/>
  <c r="Z720" i="1"/>
  <c r="Y720" i="1"/>
  <c r="X720" i="1"/>
  <c r="U720" i="1"/>
  <c r="Z719" i="1"/>
  <c r="Y719" i="1"/>
  <c r="X719" i="1"/>
  <c r="U719" i="1"/>
  <c r="Z718" i="1"/>
  <c r="Y718" i="1"/>
  <c r="X718" i="1"/>
  <c r="U718" i="1"/>
  <c r="Z717" i="1"/>
  <c r="Y717" i="1"/>
  <c r="X717" i="1"/>
  <c r="U717" i="1"/>
  <c r="Z716" i="1"/>
  <c r="Y716" i="1"/>
  <c r="X716" i="1"/>
  <c r="U716" i="1"/>
  <c r="Z715" i="1"/>
  <c r="Y715" i="1"/>
  <c r="X715" i="1"/>
  <c r="U715" i="1"/>
  <c r="Z714" i="1"/>
  <c r="Y714" i="1"/>
  <c r="X714" i="1"/>
  <c r="U714" i="1"/>
  <c r="Z713" i="1"/>
  <c r="Y713" i="1"/>
  <c r="X713" i="1"/>
  <c r="U713" i="1"/>
  <c r="Z712" i="1"/>
  <c r="Y712" i="1"/>
  <c r="X712" i="1"/>
  <c r="U712" i="1"/>
  <c r="Z711" i="1"/>
  <c r="Y711" i="1"/>
  <c r="X711" i="1"/>
  <c r="U711" i="1"/>
  <c r="Z710" i="1"/>
  <c r="Y710" i="1"/>
  <c r="X710" i="1"/>
  <c r="U710" i="1"/>
  <c r="Z709" i="1"/>
  <c r="Y709" i="1"/>
  <c r="X709" i="1"/>
  <c r="U709" i="1"/>
  <c r="Z708" i="1"/>
  <c r="Y708" i="1"/>
  <c r="X708" i="1"/>
  <c r="U708" i="1"/>
  <c r="Z707" i="1"/>
  <c r="Y707" i="1"/>
  <c r="X707" i="1"/>
  <c r="U707" i="1"/>
  <c r="Z706" i="1"/>
  <c r="Y706" i="1"/>
  <c r="X706" i="1"/>
  <c r="U706" i="1"/>
  <c r="Z705" i="1"/>
  <c r="Y705" i="1"/>
  <c r="X705" i="1"/>
  <c r="U705" i="1"/>
  <c r="Z704" i="1"/>
  <c r="Y704" i="1"/>
  <c r="X704" i="1"/>
  <c r="U704" i="1"/>
  <c r="Z703" i="1"/>
  <c r="Y703" i="1"/>
  <c r="X703" i="1"/>
  <c r="U703" i="1"/>
  <c r="Z702" i="1"/>
  <c r="Y702" i="1"/>
  <c r="X702" i="1"/>
  <c r="U702" i="1"/>
  <c r="Z701" i="1"/>
  <c r="Y701" i="1"/>
  <c r="X701" i="1"/>
  <c r="U701" i="1"/>
  <c r="Z700" i="1"/>
  <c r="Y700" i="1"/>
  <c r="X700" i="1"/>
  <c r="U700" i="1"/>
  <c r="Z699" i="1"/>
  <c r="Y699" i="1"/>
  <c r="X699" i="1"/>
  <c r="U699" i="1"/>
  <c r="Z698" i="1"/>
  <c r="Y698" i="1"/>
  <c r="X698" i="1"/>
  <c r="U698" i="1"/>
  <c r="Z697" i="1"/>
  <c r="Y697" i="1"/>
  <c r="X697" i="1"/>
  <c r="U697" i="1"/>
  <c r="Z696" i="1"/>
  <c r="Y696" i="1"/>
  <c r="X696" i="1"/>
  <c r="U696" i="1"/>
  <c r="Z695" i="1"/>
  <c r="Y695" i="1"/>
  <c r="X695" i="1"/>
  <c r="U695" i="1"/>
  <c r="Z694" i="1"/>
  <c r="Y694" i="1"/>
  <c r="X694" i="1"/>
  <c r="U694" i="1"/>
  <c r="Z693" i="1"/>
  <c r="Y693" i="1"/>
  <c r="X693" i="1"/>
  <c r="U693" i="1"/>
  <c r="Z692" i="1"/>
  <c r="Y692" i="1"/>
  <c r="X692" i="1"/>
  <c r="U692" i="1"/>
  <c r="Z691" i="1"/>
  <c r="Y691" i="1"/>
  <c r="X691" i="1"/>
  <c r="U691" i="1"/>
  <c r="Z690" i="1"/>
  <c r="Y690" i="1"/>
  <c r="X690" i="1"/>
  <c r="U690" i="1"/>
  <c r="Z689" i="1"/>
  <c r="Y689" i="1"/>
  <c r="X689" i="1"/>
  <c r="U689" i="1"/>
  <c r="Z688" i="1"/>
  <c r="Y688" i="1"/>
  <c r="X688" i="1"/>
  <c r="U688" i="1"/>
  <c r="Z687" i="1"/>
  <c r="Y687" i="1"/>
  <c r="X687" i="1"/>
  <c r="U687" i="1"/>
  <c r="Z686" i="1"/>
  <c r="Y686" i="1"/>
  <c r="X686" i="1"/>
  <c r="U686" i="1"/>
  <c r="Z685" i="1"/>
  <c r="Y685" i="1"/>
  <c r="X685" i="1"/>
  <c r="U685" i="1"/>
  <c r="Z684" i="1"/>
  <c r="Y684" i="1"/>
  <c r="X684" i="1"/>
  <c r="U684" i="1"/>
  <c r="Z683" i="1"/>
  <c r="Y683" i="1"/>
  <c r="X683" i="1"/>
  <c r="U683" i="1"/>
  <c r="Z682" i="1"/>
  <c r="Y682" i="1"/>
  <c r="X682" i="1"/>
  <c r="U682" i="1"/>
  <c r="Z681" i="1"/>
  <c r="Y681" i="1"/>
  <c r="X681" i="1"/>
  <c r="U681" i="1"/>
  <c r="Z680" i="1"/>
  <c r="Y680" i="1"/>
  <c r="X680" i="1"/>
  <c r="U680" i="1"/>
  <c r="Z679" i="1"/>
  <c r="Y679" i="1"/>
  <c r="X679" i="1"/>
  <c r="U679" i="1"/>
  <c r="Z678" i="1"/>
  <c r="Y678" i="1"/>
  <c r="X678" i="1"/>
  <c r="U678" i="1"/>
  <c r="Z677" i="1"/>
  <c r="Y677" i="1"/>
  <c r="X677" i="1"/>
  <c r="U677" i="1"/>
  <c r="Z676" i="1"/>
  <c r="Y676" i="1"/>
  <c r="X676" i="1"/>
  <c r="U676" i="1"/>
  <c r="Z675" i="1"/>
  <c r="Y675" i="1"/>
  <c r="X675" i="1"/>
  <c r="U675" i="1"/>
  <c r="Z674" i="1"/>
  <c r="Y674" i="1"/>
  <c r="X674" i="1"/>
  <c r="U674" i="1"/>
  <c r="Z673" i="1"/>
  <c r="Y673" i="1"/>
  <c r="X673" i="1"/>
  <c r="U673" i="1"/>
  <c r="Z672" i="1"/>
  <c r="Y672" i="1"/>
  <c r="X672" i="1"/>
  <c r="U672" i="1"/>
  <c r="Z671" i="1"/>
  <c r="Y671" i="1"/>
  <c r="X671" i="1"/>
  <c r="U671" i="1"/>
  <c r="Z670" i="1"/>
  <c r="Y670" i="1"/>
  <c r="X670" i="1"/>
  <c r="U670" i="1"/>
  <c r="Z669" i="1"/>
  <c r="Y669" i="1"/>
  <c r="X669" i="1"/>
  <c r="U669" i="1"/>
  <c r="Z668" i="1"/>
  <c r="Y668" i="1"/>
  <c r="X668" i="1"/>
  <c r="U668" i="1"/>
  <c r="Z667" i="1"/>
  <c r="Y667" i="1"/>
  <c r="X667" i="1"/>
  <c r="U667" i="1"/>
  <c r="Z666" i="1"/>
  <c r="Y666" i="1"/>
  <c r="X666" i="1"/>
  <c r="U666" i="1"/>
  <c r="Z665" i="1"/>
  <c r="Y665" i="1"/>
  <c r="X665" i="1"/>
  <c r="U665" i="1"/>
  <c r="Z664" i="1"/>
  <c r="Y664" i="1"/>
  <c r="X664" i="1"/>
  <c r="U664" i="1"/>
  <c r="Z663" i="1"/>
  <c r="Y663" i="1"/>
  <c r="X663" i="1"/>
  <c r="U663" i="1"/>
  <c r="Z662" i="1"/>
  <c r="Y662" i="1"/>
  <c r="X662" i="1"/>
  <c r="U662" i="1"/>
  <c r="Z661" i="1"/>
  <c r="Y661" i="1"/>
  <c r="X661" i="1"/>
  <c r="U661" i="1"/>
  <c r="Z660" i="1"/>
  <c r="Y660" i="1"/>
  <c r="X660" i="1"/>
  <c r="U660" i="1"/>
  <c r="Z659" i="1"/>
  <c r="Y659" i="1"/>
  <c r="X659" i="1"/>
  <c r="U659" i="1"/>
  <c r="Z658" i="1"/>
  <c r="Y658" i="1"/>
  <c r="X658" i="1"/>
  <c r="U658" i="1"/>
  <c r="Z657" i="1"/>
  <c r="Y657" i="1"/>
  <c r="X657" i="1"/>
  <c r="U657" i="1"/>
  <c r="Z656" i="1"/>
  <c r="Y656" i="1"/>
  <c r="X656" i="1"/>
  <c r="U656" i="1"/>
  <c r="Z655" i="1"/>
  <c r="Y655" i="1"/>
  <c r="X655" i="1"/>
  <c r="U655" i="1"/>
  <c r="Z654" i="1"/>
  <c r="Y654" i="1"/>
  <c r="X654" i="1"/>
  <c r="U654" i="1"/>
  <c r="Z653" i="1"/>
  <c r="Y653" i="1"/>
  <c r="X653" i="1"/>
  <c r="U653" i="1"/>
  <c r="Z652" i="1"/>
  <c r="Y652" i="1"/>
  <c r="X652" i="1"/>
  <c r="U652" i="1"/>
  <c r="Z651" i="1"/>
  <c r="Y651" i="1"/>
  <c r="X651" i="1"/>
  <c r="U651" i="1"/>
  <c r="Z650" i="1"/>
  <c r="Y650" i="1"/>
  <c r="X650" i="1"/>
  <c r="U650" i="1"/>
  <c r="Z649" i="1"/>
  <c r="Y649" i="1"/>
  <c r="X649" i="1"/>
  <c r="U649" i="1"/>
  <c r="Z648" i="1"/>
  <c r="Y648" i="1"/>
  <c r="X648" i="1"/>
  <c r="U648" i="1"/>
  <c r="Z647" i="1"/>
  <c r="Y647" i="1"/>
  <c r="X647" i="1"/>
  <c r="U647" i="1"/>
  <c r="Z646" i="1"/>
  <c r="Y646" i="1"/>
  <c r="X646" i="1"/>
  <c r="U646" i="1"/>
  <c r="Z645" i="1"/>
  <c r="Y645" i="1"/>
  <c r="X645" i="1"/>
  <c r="U645" i="1"/>
  <c r="Z644" i="1"/>
  <c r="Y644" i="1"/>
  <c r="X644" i="1"/>
  <c r="U644" i="1"/>
  <c r="Z643" i="1"/>
  <c r="Y643" i="1"/>
  <c r="X643" i="1"/>
  <c r="U643" i="1"/>
  <c r="Z642" i="1"/>
  <c r="Y642" i="1"/>
  <c r="X642" i="1"/>
  <c r="U642" i="1"/>
  <c r="Z641" i="1"/>
  <c r="Y641" i="1"/>
  <c r="X641" i="1"/>
  <c r="U641" i="1"/>
  <c r="Z640" i="1"/>
  <c r="Y640" i="1"/>
  <c r="X640" i="1"/>
  <c r="U640" i="1"/>
  <c r="Z639" i="1"/>
  <c r="Y639" i="1"/>
  <c r="X639" i="1"/>
  <c r="U639" i="1"/>
  <c r="Z638" i="1"/>
  <c r="Y638" i="1"/>
  <c r="X638" i="1"/>
  <c r="U638" i="1"/>
  <c r="Z637" i="1"/>
  <c r="Y637" i="1"/>
  <c r="X637" i="1"/>
  <c r="U637" i="1"/>
  <c r="Z636" i="1"/>
  <c r="Y636" i="1"/>
  <c r="X636" i="1"/>
  <c r="U636" i="1"/>
  <c r="Z635" i="1"/>
  <c r="Y635" i="1"/>
  <c r="X635" i="1"/>
  <c r="U635" i="1"/>
  <c r="Z634" i="1"/>
  <c r="Y634" i="1"/>
  <c r="X634" i="1"/>
  <c r="U634" i="1"/>
  <c r="Z633" i="1"/>
  <c r="Y633" i="1"/>
  <c r="X633" i="1"/>
  <c r="U633" i="1"/>
  <c r="Z632" i="1"/>
  <c r="Y632" i="1"/>
  <c r="X632" i="1"/>
  <c r="U632" i="1"/>
  <c r="Z631" i="1"/>
  <c r="Y631" i="1"/>
  <c r="X631" i="1"/>
  <c r="U631" i="1"/>
  <c r="Z630" i="1"/>
  <c r="Y630" i="1"/>
  <c r="X630" i="1"/>
  <c r="U630" i="1"/>
  <c r="Z629" i="1"/>
  <c r="Y629" i="1"/>
  <c r="X629" i="1"/>
  <c r="U629" i="1"/>
  <c r="Z628" i="1"/>
  <c r="Y628" i="1"/>
  <c r="X628" i="1"/>
  <c r="Z627" i="1"/>
  <c r="Y627" i="1"/>
  <c r="X627" i="1"/>
  <c r="U627" i="1"/>
  <c r="Z626" i="1"/>
  <c r="Y626" i="1"/>
  <c r="X626" i="1"/>
  <c r="U626" i="1"/>
  <c r="Z625" i="1"/>
  <c r="Y625" i="1"/>
  <c r="X625" i="1"/>
  <c r="U625" i="1"/>
  <c r="Z624" i="1"/>
  <c r="Y624" i="1"/>
  <c r="X624" i="1"/>
  <c r="U624" i="1"/>
  <c r="Z623" i="1"/>
  <c r="Y623" i="1"/>
  <c r="X623" i="1"/>
  <c r="U623" i="1"/>
  <c r="Z622" i="1"/>
  <c r="Y622" i="1"/>
  <c r="X622" i="1"/>
  <c r="U622" i="1"/>
  <c r="Z621" i="1"/>
  <c r="Y621" i="1"/>
  <c r="X621" i="1"/>
  <c r="U621" i="1"/>
  <c r="Z620" i="1"/>
  <c r="Y620" i="1"/>
  <c r="X620" i="1"/>
  <c r="U620" i="1"/>
  <c r="Z619" i="1"/>
  <c r="Y619" i="1"/>
  <c r="X619" i="1"/>
  <c r="U619" i="1"/>
  <c r="Z618" i="1"/>
  <c r="Y618" i="1"/>
  <c r="X618" i="1"/>
  <c r="U618" i="1"/>
  <c r="Z617" i="1"/>
  <c r="Y617" i="1"/>
  <c r="X617" i="1"/>
  <c r="U617" i="1"/>
  <c r="Z616" i="1"/>
  <c r="Y616" i="1"/>
  <c r="X616" i="1"/>
  <c r="U616" i="1"/>
  <c r="Z615" i="1"/>
  <c r="Y615" i="1"/>
  <c r="X615" i="1"/>
  <c r="U615" i="1"/>
  <c r="Z614" i="1"/>
  <c r="Y614" i="1"/>
  <c r="X614" i="1"/>
  <c r="U614" i="1"/>
  <c r="Z613" i="1"/>
  <c r="Y613" i="1"/>
  <c r="X613" i="1"/>
  <c r="U613" i="1"/>
  <c r="Z612" i="1"/>
  <c r="Y612" i="1"/>
  <c r="X612" i="1"/>
  <c r="U612" i="1"/>
  <c r="Z611" i="1"/>
  <c r="Y611" i="1"/>
  <c r="X611" i="1"/>
  <c r="U611" i="1"/>
  <c r="Z610" i="1"/>
  <c r="Y610" i="1"/>
  <c r="X610" i="1"/>
  <c r="U610" i="1"/>
  <c r="Z609" i="1"/>
  <c r="Y609" i="1"/>
  <c r="X609" i="1"/>
  <c r="U609" i="1"/>
  <c r="Z608" i="1"/>
  <c r="Y608" i="1"/>
  <c r="X608" i="1"/>
  <c r="U608" i="1"/>
  <c r="Z607" i="1"/>
  <c r="Y607" i="1"/>
  <c r="X607" i="1"/>
  <c r="U607" i="1"/>
  <c r="Z606" i="1"/>
  <c r="Y606" i="1"/>
  <c r="X606" i="1"/>
  <c r="U606" i="1"/>
  <c r="Z605" i="1"/>
  <c r="Y605" i="1"/>
  <c r="X605" i="1"/>
  <c r="U605" i="1"/>
  <c r="Z604" i="1"/>
  <c r="Y604" i="1"/>
  <c r="X604" i="1"/>
  <c r="U604" i="1"/>
  <c r="Z603" i="1"/>
  <c r="Y603" i="1"/>
  <c r="X603" i="1"/>
  <c r="U603" i="1"/>
  <c r="Z602" i="1"/>
  <c r="Y602" i="1"/>
  <c r="X602" i="1"/>
  <c r="U602" i="1"/>
  <c r="Z601" i="1"/>
  <c r="Y601" i="1"/>
  <c r="X601" i="1"/>
  <c r="U601" i="1"/>
  <c r="Z600" i="1"/>
  <c r="Y600" i="1"/>
  <c r="X600" i="1"/>
  <c r="U600" i="1"/>
  <c r="Z599" i="1"/>
  <c r="Y599" i="1"/>
  <c r="X599" i="1"/>
  <c r="U599" i="1"/>
  <c r="Z598" i="1"/>
  <c r="Y598" i="1"/>
  <c r="X598" i="1"/>
  <c r="U598" i="1"/>
  <c r="Z597" i="1"/>
  <c r="Y597" i="1"/>
  <c r="X597" i="1"/>
  <c r="U597" i="1"/>
  <c r="Z596" i="1"/>
  <c r="Y596" i="1"/>
  <c r="X596" i="1"/>
  <c r="U596" i="1"/>
  <c r="Z595" i="1"/>
  <c r="Y595" i="1"/>
  <c r="X595" i="1"/>
  <c r="U595" i="1"/>
  <c r="Z594" i="1"/>
  <c r="Y594" i="1"/>
  <c r="X594" i="1"/>
  <c r="U594" i="1"/>
  <c r="Z593" i="1"/>
  <c r="Y593" i="1"/>
  <c r="X593" i="1"/>
  <c r="U593" i="1"/>
  <c r="Z592" i="1"/>
  <c r="Y592" i="1"/>
  <c r="X592" i="1"/>
  <c r="U592" i="1"/>
  <c r="Z591" i="1"/>
  <c r="Y591" i="1"/>
  <c r="X591" i="1"/>
  <c r="U591" i="1"/>
  <c r="Z590" i="1"/>
  <c r="Y590" i="1"/>
  <c r="X590" i="1"/>
  <c r="U590" i="1"/>
  <c r="Z589" i="1"/>
  <c r="Y589" i="1"/>
  <c r="X589" i="1"/>
  <c r="U589" i="1"/>
  <c r="Z588" i="1"/>
  <c r="Y588" i="1"/>
  <c r="X588" i="1"/>
  <c r="U588" i="1"/>
  <c r="Z587" i="1"/>
  <c r="Y587" i="1"/>
  <c r="X587" i="1"/>
  <c r="U587" i="1"/>
  <c r="Z586" i="1"/>
  <c r="Y586" i="1"/>
  <c r="X586" i="1"/>
  <c r="U586" i="1"/>
  <c r="Z585" i="1"/>
  <c r="Y585" i="1"/>
  <c r="X585" i="1"/>
  <c r="U585" i="1"/>
  <c r="Z584" i="1"/>
  <c r="Y584" i="1"/>
  <c r="X584" i="1"/>
  <c r="U584" i="1"/>
  <c r="Z583" i="1"/>
  <c r="Y583" i="1"/>
  <c r="X583" i="1"/>
  <c r="U583" i="1"/>
  <c r="Z582" i="1"/>
  <c r="Y582" i="1"/>
  <c r="X582" i="1"/>
  <c r="U582" i="1"/>
  <c r="Z581" i="1"/>
  <c r="Y581" i="1"/>
  <c r="X581" i="1"/>
  <c r="U581" i="1"/>
  <c r="Z580" i="1"/>
  <c r="Y580" i="1"/>
  <c r="X580" i="1"/>
  <c r="U580" i="1"/>
  <c r="Z579" i="1"/>
  <c r="Y579" i="1"/>
  <c r="X579" i="1"/>
  <c r="U579" i="1"/>
  <c r="Z578" i="1"/>
  <c r="Y578" i="1"/>
  <c r="X578" i="1"/>
  <c r="U578" i="1"/>
  <c r="Z577" i="1"/>
  <c r="Y577" i="1"/>
  <c r="X577" i="1"/>
  <c r="U577" i="1"/>
  <c r="Z576" i="1"/>
  <c r="Y576" i="1"/>
  <c r="X576" i="1"/>
  <c r="U576" i="1"/>
  <c r="Z575" i="1"/>
  <c r="Y575" i="1"/>
  <c r="X575" i="1"/>
  <c r="U575" i="1"/>
  <c r="Z574" i="1"/>
  <c r="Y574" i="1"/>
  <c r="X574" i="1"/>
  <c r="U574" i="1"/>
  <c r="Z573" i="1"/>
  <c r="Y573" i="1"/>
  <c r="X573" i="1"/>
  <c r="U573" i="1"/>
  <c r="Z572" i="1"/>
  <c r="Y572" i="1"/>
  <c r="X572" i="1"/>
  <c r="U572" i="1"/>
  <c r="Z571" i="1"/>
  <c r="Y571" i="1"/>
  <c r="X571" i="1"/>
  <c r="U571" i="1"/>
  <c r="Z570" i="1"/>
  <c r="Y570" i="1"/>
  <c r="X570" i="1"/>
  <c r="U570" i="1"/>
  <c r="Z569" i="1"/>
  <c r="Y569" i="1"/>
  <c r="X569" i="1"/>
  <c r="U569" i="1"/>
  <c r="Z568" i="1"/>
  <c r="Y568" i="1"/>
  <c r="X568" i="1"/>
  <c r="U568" i="1"/>
  <c r="Z567" i="1"/>
  <c r="Y567" i="1"/>
  <c r="X567" i="1"/>
  <c r="U567" i="1"/>
  <c r="Z566" i="1"/>
  <c r="Y566" i="1"/>
  <c r="X566" i="1"/>
  <c r="U566" i="1"/>
  <c r="Z565" i="1"/>
  <c r="Y565" i="1"/>
  <c r="X565" i="1"/>
  <c r="U565" i="1"/>
  <c r="Z564" i="1"/>
  <c r="Y564" i="1"/>
  <c r="X564" i="1"/>
  <c r="U564" i="1"/>
  <c r="Z563" i="1"/>
  <c r="Y563" i="1"/>
  <c r="X563" i="1"/>
  <c r="U563" i="1"/>
  <c r="Z562" i="1"/>
  <c r="Y562" i="1"/>
  <c r="X562" i="1"/>
  <c r="U562" i="1"/>
  <c r="Z561" i="1"/>
  <c r="Y561" i="1"/>
  <c r="X561" i="1"/>
  <c r="U561" i="1"/>
  <c r="Z560" i="1"/>
  <c r="Y560" i="1"/>
  <c r="X560" i="1"/>
  <c r="U560" i="1"/>
  <c r="Z559" i="1"/>
  <c r="Y559" i="1"/>
  <c r="X559" i="1"/>
  <c r="U559" i="1"/>
  <c r="Z558" i="1"/>
  <c r="Y558" i="1"/>
  <c r="X558" i="1"/>
  <c r="U558" i="1"/>
  <c r="Z557" i="1"/>
  <c r="Y557" i="1"/>
  <c r="X557" i="1"/>
  <c r="U557" i="1"/>
  <c r="Z556" i="1"/>
  <c r="Y556" i="1"/>
  <c r="X556" i="1"/>
  <c r="U556" i="1"/>
  <c r="Z555" i="1"/>
  <c r="Y555" i="1"/>
  <c r="X555" i="1"/>
  <c r="U555" i="1"/>
  <c r="Z554" i="1"/>
  <c r="Y554" i="1"/>
  <c r="X554" i="1"/>
  <c r="U554" i="1"/>
  <c r="Z553" i="1"/>
  <c r="Y553" i="1"/>
  <c r="X553" i="1"/>
  <c r="U553" i="1"/>
  <c r="Z552" i="1"/>
  <c r="Y552" i="1"/>
  <c r="X552" i="1"/>
  <c r="U552" i="1"/>
  <c r="Z551" i="1"/>
  <c r="Y551" i="1"/>
  <c r="X551" i="1"/>
  <c r="U551" i="1"/>
  <c r="Z550" i="1"/>
  <c r="Y550" i="1"/>
  <c r="X550" i="1"/>
  <c r="U550" i="1"/>
  <c r="Z549" i="1"/>
  <c r="Y549" i="1"/>
  <c r="X549" i="1"/>
  <c r="U549" i="1"/>
  <c r="Z548" i="1"/>
  <c r="Y548" i="1"/>
  <c r="X548" i="1"/>
  <c r="U548" i="1"/>
  <c r="Z547" i="1"/>
  <c r="Y547" i="1"/>
  <c r="X547" i="1"/>
  <c r="U547" i="1"/>
  <c r="Z546" i="1"/>
  <c r="Y546" i="1"/>
  <c r="X546" i="1"/>
  <c r="U546" i="1"/>
  <c r="Z545" i="1"/>
  <c r="Y545" i="1"/>
  <c r="X545" i="1"/>
  <c r="U545" i="1"/>
  <c r="Z544" i="1"/>
  <c r="Y544" i="1"/>
  <c r="X544" i="1"/>
  <c r="U544" i="1"/>
  <c r="Z543" i="1"/>
  <c r="Y543" i="1"/>
  <c r="X543" i="1"/>
  <c r="U543" i="1"/>
  <c r="Z542" i="1"/>
  <c r="Y542" i="1"/>
  <c r="X542" i="1"/>
  <c r="U542" i="1"/>
  <c r="Z541" i="1"/>
  <c r="Y541" i="1"/>
  <c r="X541" i="1"/>
  <c r="U541" i="1"/>
  <c r="Z540" i="1"/>
  <c r="Y540" i="1"/>
  <c r="X540" i="1"/>
  <c r="U540" i="1"/>
  <c r="Z539" i="1"/>
  <c r="Y539" i="1"/>
  <c r="X539" i="1"/>
  <c r="U539" i="1"/>
  <c r="Z538" i="1"/>
  <c r="Y538" i="1"/>
  <c r="X538" i="1"/>
  <c r="U538" i="1"/>
  <c r="Z537" i="1"/>
  <c r="Y537" i="1"/>
  <c r="X537" i="1"/>
  <c r="U537" i="1"/>
  <c r="Z536" i="1"/>
  <c r="Y536" i="1"/>
  <c r="X536" i="1"/>
  <c r="U536" i="1"/>
  <c r="Z535" i="1"/>
  <c r="Y535" i="1"/>
  <c r="X535" i="1"/>
  <c r="U535" i="1"/>
  <c r="Z534" i="1"/>
  <c r="Y534" i="1"/>
  <c r="X534" i="1"/>
  <c r="U534" i="1"/>
  <c r="Z533" i="1"/>
  <c r="Y533" i="1"/>
  <c r="X533" i="1"/>
  <c r="U533" i="1"/>
  <c r="Z532" i="1"/>
  <c r="Y532" i="1"/>
  <c r="X532" i="1"/>
  <c r="U532" i="1"/>
  <c r="Z531" i="1"/>
  <c r="Y531" i="1"/>
  <c r="X531" i="1"/>
  <c r="U531" i="1"/>
  <c r="Z530" i="1"/>
  <c r="Y530" i="1"/>
  <c r="X530" i="1"/>
  <c r="U530" i="1"/>
  <c r="Z529" i="1"/>
  <c r="Y529" i="1"/>
  <c r="X529" i="1"/>
  <c r="U529" i="1"/>
  <c r="Z528" i="1"/>
  <c r="Y528" i="1"/>
  <c r="X528" i="1"/>
  <c r="U528" i="1"/>
  <c r="Z527" i="1"/>
  <c r="Y527" i="1"/>
  <c r="X527" i="1"/>
  <c r="U527" i="1"/>
  <c r="Z526" i="1"/>
  <c r="Y526" i="1"/>
  <c r="X526" i="1"/>
  <c r="U526" i="1"/>
  <c r="Z525" i="1"/>
  <c r="Y525" i="1"/>
  <c r="X525" i="1"/>
  <c r="U525" i="1"/>
  <c r="Z524" i="1"/>
  <c r="Y524" i="1"/>
  <c r="X524" i="1"/>
  <c r="U524" i="1"/>
  <c r="Z523" i="1"/>
  <c r="Y523" i="1"/>
  <c r="X523" i="1"/>
  <c r="U523" i="1"/>
  <c r="Z522" i="1"/>
  <c r="Y522" i="1"/>
  <c r="X522" i="1"/>
  <c r="U522" i="1"/>
  <c r="Z521" i="1"/>
  <c r="Y521" i="1"/>
  <c r="X521" i="1"/>
  <c r="Z520" i="1"/>
  <c r="Y520" i="1"/>
  <c r="X520" i="1"/>
  <c r="U520" i="1"/>
  <c r="Z519" i="1"/>
  <c r="Y519" i="1"/>
  <c r="X519" i="1"/>
  <c r="U519" i="1"/>
  <c r="Z518" i="1"/>
  <c r="Y518" i="1"/>
  <c r="X518" i="1"/>
  <c r="U518" i="1"/>
  <c r="Z517" i="1"/>
  <c r="Y517" i="1"/>
  <c r="X517" i="1"/>
  <c r="U517" i="1"/>
  <c r="Z516" i="1"/>
  <c r="Y516" i="1"/>
  <c r="X516" i="1"/>
  <c r="U516" i="1"/>
  <c r="Z515" i="1"/>
  <c r="Y515" i="1"/>
  <c r="X515" i="1"/>
  <c r="U515" i="1"/>
  <c r="Z514" i="1"/>
  <c r="Y514" i="1"/>
  <c r="X514" i="1"/>
  <c r="U514" i="1"/>
  <c r="Z513" i="1"/>
  <c r="Y513" i="1"/>
  <c r="X513" i="1"/>
  <c r="U513" i="1"/>
  <c r="Z512" i="1"/>
  <c r="Y512" i="1"/>
  <c r="X512" i="1"/>
  <c r="U512" i="1"/>
  <c r="Z511" i="1"/>
  <c r="Y511" i="1"/>
  <c r="X511" i="1"/>
  <c r="U511" i="1"/>
  <c r="Z510" i="1"/>
  <c r="Y510" i="1"/>
  <c r="X510" i="1"/>
  <c r="U510" i="1"/>
  <c r="Z509" i="1"/>
  <c r="Y509" i="1"/>
  <c r="X509" i="1"/>
  <c r="U509" i="1"/>
  <c r="Z508" i="1"/>
  <c r="Y508" i="1"/>
  <c r="X508" i="1"/>
  <c r="U508" i="1"/>
  <c r="Z507" i="1"/>
  <c r="Y507" i="1"/>
  <c r="X507" i="1"/>
  <c r="U507" i="1"/>
  <c r="Z506" i="1"/>
  <c r="Y506" i="1"/>
  <c r="X506" i="1"/>
  <c r="U506" i="1"/>
  <c r="Z505" i="1"/>
  <c r="Y505" i="1"/>
  <c r="X505" i="1"/>
  <c r="U505" i="1"/>
  <c r="Z504" i="1"/>
  <c r="Y504" i="1"/>
  <c r="X504" i="1"/>
  <c r="U504" i="1"/>
  <c r="Z503" i="1"/>
  <c r="Y503" i="1"/>
  <c r="X503" i="1"/>
  <c r="U503" i="1"/>
  <c r="Z502" i="1"/>
  <c r="Y502" i="1"/>
  <c r="X502" i="1"/>
  <c r="U502" i="1"/>
  <c r="Z501" i="1"/>
  <c r="Y501" i="1"/>
  <c r="X501" i="1"/>
  <c r="U501" i="1"/>
  <c r="Z500" i="1"/>
  <c r="Y500" i="1"/>
  <c r="X500" i="1"/>
  <c r="U500" i="1"/>
  <c r="Z499" i="1"/>
  <c r="Y499" i="1"/>
  <c r="X499" i="1"/>
  <c r="U499" i="1"/>
  <c r="Z498" i="1"/>
  <c r="Y498" i="1"/>
  <c r="X498" i="1"/>
  <c r="U498" i="1"/>
  <c r="Z497" i="1"/>
  <c r="Y497" i="1"/>
  <c r="X497" i="1"/>
  <c r="U497" i="1"/>
  <c r="Z496" i="1"/>
  <c r="Y496" i="1"/>
  <c r="X496" i="1"/>
  <c r="U496" i="1"/>
  <c r="Z495" i="1"/>
  <c r="Y495" i="1"/>
  <c r="X495" i="1"/>
  <c r="U495" i="1"/>
  <c r="Z494" i="1"/>
  <c r="Y494" i="1"/>
  <c r="X494" i="1"/>
  <c r="U494" i="1"/>
  <c r="Z493" i="1"/>
  <c r="Y493" i="1"/>
  <c r="X493" i="1"/>
  <c r="U493" i="1"/>
  <c r="Z492" i="1"/>
  <c r="Y492" i="1"/>
  <c r="X492" i="1"/>
  <c r="U492" i="1"/>
  <c r="Z491" i="1"/>
  <c r="Y491" i="1"/>
  <c r="X491" i="1"/>
  <c r="U491" i="1"/>
  <c r="Z490" i="1"/>
  <c r="Y490" i="1"/>
  <c r="X490" i="1"/>
  <c r="U490" i="1"/>
  <c r="Z489" i="1"/>
  <c r="Y489" i="1"/>
  <c r="X489" i="1"/>
  <c r="U489" i="1"/>
  <c r="Z488" i="1"/>
  <c r="Y488" i="1"/>
  <c r="X488" i="1"/>
  <c r="U488" i="1"/>
  <c r="Z487" i="1"/>
  <c r="Y487" i="1"/>
  <c r="X487" i="1"/>
  <c r="U487" i="1"/>
  <c r="Z486" i="1"/>
  <c r="Y486" i="1"/>
  <c r="X486" i="1"/>
  <c r="U486" i="1"/>
  <c r="Z485" i="1"/>
  <c r="Y485" i="1"/>
  <c r="X485" i="1"/>
  <c r="U485" i="1"/>
  <c r="Z484" i="1"/>
  <c r="Y484" i="1"/>
  <c r="X484" i="1"/>
  <c r="U484" i="1"/>
  <c r="Z483" i="1"/>
  <c r="Y483" i="1"/>
  <c r="X483" i="1"/>
  <c r="U483" i="1"/>
  <c r="Z482" i="1"/>
  <c r="Y482" i="1"/>
  <c r="X482" i="1"/>
  <c r="U482" i="1"/>
  <c r="Z481" i="1"/>
  <c r="Y481" i="1"/>
  <c r="X481" i="1"/>
  <c r="U481" i="1"/>
  <c r="Z480" i="1"/>
  <c r="Y480" i="1"/>
  <c r="X480" i="1"/>
  <c r="U480" i="1"/>
  <c r="Z479" i="1"/>
  <c r="Y479" i="1"/>
  <c r="X479" i="1"/>
  <c r="U479" i="1"/>
  <c r="Z478" i="1"/>
  <c r="Y478" i="1"/>
  <c r="X478" i="1"/>
  <c r="U478" i="1"/>
  <c r="Z477" i="1"/>
  <c r="Y477" i="1"/>
  <c r="X477" i="1"/>
  <c r="U477" i="1"/>
  <c r="Z476" i="1"/>
  <c r="Y476" i="1"/>
  <c r="X476" i="1"/>
  <c r="U476" i="1"/>
  <c r="Z475" i="1"/>
  <c r="Y475" i="1"/>
  <c r="X475" i="1"/>
  <c r="U475" i="1"/>
  <c r="Z474" i="1"/>
  <c r="Y474" i="1"/>
  <c r="X474" i="1"/>
  <c r="U474" i="1"/>
  <c r="Z473" i="1"/>
  <c r="Y473" i="1"/>
  <c r="X473" i="1"/>
  <c r="U473" i="1"/>
  <c r="Z472" i="1"/>
  <c r="Y472" i="1"/>
  <c r="X472" i="1"/>
  <c r="U472" i="1"/>
  <c r="Z471" i="1"/>
  <c r="Y471" i="1"/>
  <c r="X471" i="1"/>
  <c r="U471" i="1"/>
  <c r="Z470" i="1"/>
  <c r="Y470" i="1"/>
  <c r="X470" i="1"/>
  <c r="U470" i="1"/>
  <c r="Z469" i="1"/>
  <c r="Y469" i="1"/>
  <c r="X469" i="1"/>
  <c r="U469" i="1"/>
  <c r="Z468" i="1"/>
  <c r="Y468" i="1"/>
  <c r="X468" i="1"/>
  <c r="U468" i="1"/>
  <c r="Z467" i="1"/>
  <c r="Y467" i="1"/>
  <c r="X467" i="1"/>
  <c r="U467" i="1"/>
  <c r="Z466" i="1"/>
  <c r="Y466" i="1"/>
  <c r="X466" i="1"/>
  <c r="U466" i="1"/>
  <c r="Z465" i="1"/>
  <c r="Y465" i="1"/>
  <c r="X465" i="1"/>
  <c r="U465" i="1"/>
  <c r="Z464" i="1"/>
  <c r="Y464" i="1"/>
  <c r="X464" i="1"/>
  <c r="U464" i="1"/>
  <c r="Z463" i="1"/>
  <c r="Y463" i="1"/>
  <c r="X463" i="1"/>
  <c r="U463" i="1"/>
  <c r="Z462" i="1"/>
  <c r="Y462" i="1"/>
  <c r="X462" i="1"/>
  <c r="U462" i="1"/>
  <c r="Z461" i="1"/>
  <c r="Y461" i="1"/>
  <c r="X461" i="1"/>
  <c r="U461" i="1"/>
  <c r="Z460" i="1"/>
  <c r="Y460" i="1"/>
  <c r="X460" i="1"/>
  <c r="U460" i="1"/>
  <c r="Z459" i="1"/>
  <c r="Y459" i="1"/>
  <c r="X459" i="1"/>
  <c r="U459" i="1"/>
  <c r="Z458" i="1"/>
  <c r="Y458" i="1"/>
  <c r="X458" i="1"/>
  <c r="U458" i="1"/>
  <c r="Z457" i="1"/>
  <c r="Y457" i="1"/>
  <c r="X457" i="1"/>
  <c r="U457" i="1"/>
  <c r="Z456" i="1"/>
  <c r="Y456" i="1"/>
  <c r="X456" i="1"/>
  <c r="U456" i="1"/>
  <c r="Z455" i="1"/>
  <c r="Y455" i="1"/>
  <c r="X455" i="1"/>
  <c r="U455" i="1"/>
  <c r="Z454" i="1"/>
  <c r="Y454" i="1"/>
  <c r="X454" i="1"/>
  <c r="U454" i="1"/>
  <c r="Z453" i="1"/>
  <c r="Y453" i="1"/>
  <c r="X453" i="1"/>
  <c r="U453" i="1"/>
  <c r="Z452" i="1"/>
  <c r="Y452" i="1"/>
  <c r="X452" i="1"/>
  <c r="U452" i="1"/>
  <c r="Z451" i="1"/>
  <c r="Y451" i="1"/>
  <c r="X451" i="1"/>
  <c r="U451" i="1"/>
  <c r="Z450" i="1"/>
  <c r="Y450" i="1"/>
  <c r="X450" i="1"/>
  <c r="U450" i="1"/>
  <c r="Z449" i="1"/>
  <c r="Y449" i="1"/>
  <c r="X449" i="1"/>
  <c r="U449" i="1"/>
  <c r="Z448" i="1"/>
  <c r="Y448" i="1"/>
  <c r="X448" i="1"/>
  <c r="U448" i="1"/>
  <c r="Z447" i="1"/>
  <c r="Y447" i="1"/>
  <c r="X447" i="1"/>
  <c r="U447" i="1"/>
  <c r="Z446" i="1"/>
  <c r="Y446" i="1"/>
  <c r="X446" i="1"/>
  <c r="U446" i="1"/>
  <c r="Z445" i="1"/>
  <c r="Y445" i="1"/>
  <c r="X445" i="1"/>
  <c r="U445" i="1"/>
  <c r="Z444" i="1"/>
  <c r="Y444" i="1"/>
  <c r="X444" i="1"/>
  <c r="U444" i="1"/>
  <c r="Z443" i="1"/>
  <c r="Y443" i="1"/>
  <c r="X443" i="1"/>
  <c r="U443" i="1"/>
  <c r="Z442" i="1"/>
  <c r="Y442" i="1"/>
  <c r="X442" i="1"/>
  <c r="U442" i="1"/>
  <c r="Z441" i="1"/>
  <c r="Y441" i="1"/>
  <c r="X441" i="1"/>
  <c r="U441" i="1"/>
  <c r="Z440" i="1"/>
  <c r="Y440" i="1"/>
  <c r="X440" i="1"/>
  <c r="U440" i="1"/>
  <c r="Z439" i="1"/>
  <c r="Y439" i="1"/>
  <c r="X439" i="1"/>
  <c r="U439" i="1"/>
  <c r="Z438" i="1"/>
  <c r="Y438" i="1"/>
  <c r="X438" i="1"/>
  <c r="U438" i="1"/>
  <c r="Z437" i="1"/>
  <c r="Y437" i="1"/>
  <c r="X437" i="1"/>
  <c r="U437" i="1"/>
  <c r="Z436" i="1"/>
  <c r="Y436" i="1"/>
  <c r="X436" i="1"/>
  <c r="U436" i="1"/>
  <c r="Z435" i="1"/>
  <c r="Y435" i="1"/>
  <c r="X435" i="1"/>
  <c r="U435" i="1"/>
  <c r="Z434" i="1"/>
  <c r="Y434" i="1"/>
  <c r="X434" i="1"/>
  <c r="U434" i="1"/>
  <c r="Z433" i="1"/>
  <c r="Y433" i="1"/>
  <c r="X433" i="1"/>
  <c r="U433" i="1"/>
  <c r="Z432" i="1"/>
  <c r="Y432" i="1"/>
  <c r="X432" i="1"/>
  <c r="U432" i="1"/>
  <c r="Z431" i="1"/>
  <c r="Y431" i="1"/>
  <c r="X431" i="1"/>
  <c r="U431" i="1"/>
  <c r="Z430" i="1"/>
  <c r="Y430" i="1"/>
  <c r="X430" i="1"/>
  <c r="U430" i="1"/>
  <c r="Z429" i="1"/>
  <c r="Y429" i="1"/>
  <c r="X429" i="1"/>
  <c r="U429" i="1"/>
  <c r="Z428" i="1"/>
  <c r="Y428" i="1"/>
  <c r="X428" i="1"/>
  <c r="U428" i="1"/>
  <c r="Z427" i="1"/>
  <c r="Y427" i="1"/>
  <c r="X427" i="1"/>
  <c r="U427" i="1"/>
  <c r="Z426" i="1"/>
  <c r="Y426" i="1"/>
  <c r="X426" i="1"/>
  <c r="U426" i="1"/>
  <c r="Z425" i="1"/>
  <c r="Y425" i="1"/>
  <c r="X425" i="1"/>
  <c r="U425" i="1"/>
  <c r="Z424" i="1"/>
  <c r="Y424" i="1"/>
  <c r="X424" i="1"/>
  <c r="U424" i="1"/>
  <c r="Z423" i="1"/>
  <c r="Y423" i="1"/>
  <c r="X423" i="1"/>
  <c r="U423" i="1"/>
  <c r="Z422" i="1"/>
  <c r="Y422" i="1"/>
  <c r="X422" i="1"/>
  <c r="U422" i="1"/>
  <c r="Z421" i="1"/>
  <c r="Y421" i="1"/>
  <c r="X421" i="1"/>
  <c r="U421" i="1"/>
  <c r="Z420" i="1"/>
  <c r="Y420" i="1"/>
  <c r="X420" i="1"/>
  <c r="Z419" i="1"/>
  <c r="Y419" i="1"/>
  <c r="X419" i="1"/>
  <c r="U419" i="1"/>
  <c r="Z418" i="1"/>
  <c r="Y418" i="1"/>
  <c r="X418" i="1"/>
  <c r="U418" i="1"/>
  <c r="Z417" i="1"/>
  <c r="Y417" i="1"/>
  <c r="X417" i="1"/>
  <c r="U417" i="1"/>
  <c r="Z416" i="1"/>
  <c r="Y416" i="1"/>
  <c r="X416" i="1"/>
  <c r="U416" i="1"/>
  <c r="Z415" i="1"/>
  <c r="Y415" i="1"/>
  <c r="X415" i="1"/>
  <c r="U415" i="1"/>
  <c r="Z414" i="1"/>
  <c r="Y414" i="1"/>
  <c r="X414" i="1"/>
  <c r="U414" i="1"/>
  <c r="Z413" i="1"/>
  <c r="Y413" i="1"/>
  <c r="X413" i="1"/>
  <c r="U413" i="1"/>
  <c r="Z412" i="1"/>
  <c r="Y412" i="1"/>
  <c r="X412" i="1"/>
  <c r="U412" i="1"/>
  <c r="Z411" i="1"/>
  <c r="Y411" i="1"/>
  <c r="X411" i="1"/>
  <c r="U411" i="1"/>
  <c r="Z410" i="1"/>
  <c r="Y410" i="1"/>
  <c r="X410" i="1"/>
  <c r="U410" i="1"/>
  <c r="Z409" i="1"/>
  <c r="Y409" i="1"/>
  <c r="X409" i="1"/>
  <c r="U409" i="1"/>
  <c r="Z408" i="1"/>
  <c r="Y408" i="1"/>
  <c r="X408" i="1"/>
  <c r="U408" i="1"/>
  <c r="Z407" i="1"/>
  <c r="Y407" i="1"/>
  <c r="X407" i="1"/>
  <c r="U407" i="1"/>
  <c r="Z406" i="1"/>
  <c r="Y406" i="1"/>
  <c r="X406" i="1"/>
  <c r="U406" i="1"/>
  <c r="Z405" i="1"/>
  <c r="Y405" i="1"/>
  <c r="X405" i="1"/>
  <c r="U405" i="1"/>
  <c r="Z404" i="1"/>
  <c r="Y404" i="1"/>
  <c r="X404" i="1"/>
  <c r="U404" i="1"/>
  <c r="Z403" i="1"/>
  <c r="Y403" i="1"/>
  <c r="X403" i="1"/>
  <c r="U403" i="1"/>
  <c r="Z402" i="1"/>
  <c r="Y402" i="1"/>
  <c r="X402" i="1"/>
  <c r="U402" i="1"/>
  <c r="Z401" i="1"/>
  <c r="Y401" i="1"/>
  <c r="X401" i="1"/>
  <c r="U401" i="1"/>
  <c r="Z400" i="1"/>
  <c r="Y400" i="1"/>
  <c r="X400" i="1"/>
  <c r="U400" i="1"/>
  <c r="Z399" i="1"/>
  <c r="Y399" i="1"/>
  <c r="X399" i="1"/>
  <c r="U399" i="1"/>
  <c r="Z398" i="1"/>
  <c r="Y398" i="1"/>
  <c r="X398" i="1"/>
  <c r="U398" i="1"/>
  <c r="Z397" i="1"/>
  <c r="Y397" i="1"/>
  <c r="X397" i="1"/>
  <c r="U397" i="1"/>
  <c r="Z396" i="1"/>
  <c r="Y396" i="1"/>
  <c r="X396" i="1"/>
  <c r="U396" i="1"/>
  <c r="Z395" i="1"/>
  <c r="Y395" i="1"/>
  <c r="X395" i="1"/>
  <c r="U395" i="1"/>
  <c r="Z394" i="1"/>
  <c r="Y394" i="1"/>
  <c r="X394" i="1"/>
  <c r="U394" i="1"/>
  <c r="Z393" i="1"/>
  <c r="Y393" i="1"/>
  <c r="X393" i="1"/>
  <c r="U393" i="1"/>
  <c r="Z392" i="1"/>
  <c r="Y392" i="1"/>
  <c r="X392" i="1"/>
  <c r="U392" i="1"/>
  <c r="Z391" i="1"/>
  <c r="Y391" i="1"/>
  <c r="X391" i="1"/>
  <c r="U391" i="1"/>
  <c r="Z390" i="1"/>
  <c r="Y390" i="1"/>
  <c r="X390" i="1"/>
  <c r="U390" i="1"/>
  <c r="Z389" i="1"/>
  <c r="Y389" i="1"/>
  <c r="X389" i="1"/>
  <c r="U389" i="1"/>
  <c r="Z388" i="1"/>
  <c r="Y388" i="1"/>
  <c r="X388" i="1"/>
  <c r="U388" i="1"/>
  <c r="Z387" i="1"/>
  <c r="Y387" i="1"/>
  <c r="X387" i="1"/>
  <c r="U387" i="1"/>
  <c r="Z386" i="1"/>
  <c r="Y386" i="1"/>
  <c r="X386" i="1"/>
  <c r="U386" i="1"/>
  <c r="Z385" i="1"/>
  <c r="Y385" i="1"/>
  <c r="X385" i="1"/>
  <c r="U385" i="1"/>
  <c r="Z384" i="1"/>
  <c r="Y384" i="1"/>
  <c r="X384" i="1"/>
  <c r="U384" i="1"/>
  <c r="Z383" i="1"/>
  <c r="Y383" i="1"/>
  <c r="X383" i="1"/>
  <c r="U383" i="1"/>
  <c r="Z382" i="1"/>
  <c r="Y382" i="1"/>
  <c r="X382" i="1"/>
  <c r="U382" i="1"/>
  <c r="Z381" i="1"/>
  <c r="Y381" i="1"/>
  <c r="X381" i="1"/>
  <c r="U381" i="1"/>
  <c r="Z380" i="1"/>
  <c r="Y380" i="1"/>
  <c r="X380" i="1"/>
  <c r="U380" i="1"/>
  <c r="Z379" i="1"/>
  <c r="Y379" i="1"/>
  <c r="X379" i="1"/>
  <c r="U379" i="1"/>
  <c r="Z378" i="1"/>
  <c r="Y378" i="1"/>
  <c r="X378" i="1"/>
  <c r="U378" i="1"/>
  <c r="Z377" i="1"/>
  <c r="Y377" i="1"/>
  <c r="X377" i="1"/>
  <c r="U377" i="1"/>
  <c r="Z376" i="1"/>
  <c r="Y376" i="1"/>
  <c r="X376" i="1"/>
  <c r="U376" i="1"/>
  <c r="Z375" i="1"/>
  <c r="Y375" i="1"/>
  <c r="X375" i="1"/>
  <c r="U375" i="1"/>
  <c r="Z374" i="1"/>
  <c r="Y374" i="1"/>
  <c r="X374" i="1"/>
  <c r="U374" i="1"/>
  <c r="Z373" i="1"/>
  <c r="Y373" i="1"/>
  <c r="X373" i="1"/>
  <c r="U373" i="1"/>
  <c r="Z372" i="1"/>
  <c r="Y372" i="1"/>
  <c r="X372" i="1"/>
  <c r="U372" i="1"/>
  <c r="Z371" i="1"/>
  <c r="Y371" i="1"/>
  <c r="X371" i="1"/>
  <c r="U371" i="1"/>
  <c r="Z370" i="1"/>
  <c r="Y370" i="1"/>
  <c r="X370" i="1"/>
  <c r="U370" i="1"/>
  <c r="Z369" i="1"/>
  <c r="Y369" i="1"/>
  <c r="X369" i="1"/>
  <c r="U369" i="1"/>
  <c r="Z368" i="1"/>
  <c r="Y368" i="1"/>
  <c r="X368" i="1"/>
  <c r="U368" i="1"/>
  <c r="Z367" i="1"/>
  <c r="Y367" i="1"/>
  <c r="X367" i="1"/>
  <c r="U367" i="1"/>
  <c r="Z366" i="1"/>
  <c r="Y366" i="1"/>
  <c r="X366" i="1"/>
  <c r="U366" i="1"/>
  <c r="Z365" i="1"/>
  <c r="Y365" i="1"/>
  <c r="X365" i="1"/>
  <c r="U365" i="1"/>
  <c r="Z364" i="1"/>
  <c r="Y364" i="1"/>
  <c r="X364" i="1"/>
  <c r="U364" i="1"/>
  <c r="Z363" i="1"/>
  <c r="Y363" i="1"/>
  <c r="X363" i="1"/>
  <c r="U363" i="1"/>
  <c r="Z362" i="1"/>
  <c r="Y362" i="1"/>
  <c r="X362" i="1"/>
  <c r="U362" i="1"/>
  <c r="Z361" i="1"/>
  <c r="Y361" i="1"/>
  <c r="X361" i="1"/>
  <c r="U361" i="1"/>
  <c r="Z360" i="1"/>
  <c r="Y360" i="1"/>
  <c r="X360" i="1"/>
  <c r="U360" i="1"/>
  <c r="Z359" i="1"/>
  <c r="Y359" i="1"/>
  <c r="X359" i="1"/>
  <c r="U359" i="1"/>
  <c r="Z358" i="1"/>
  <c r="Y358" i="1"/>
  <c r="X358" i="1"/>
  <c r="U358" i="1"/>
  <c r="Z357" i="1"/>
  <c r="Y357" i="1"/>
  <c r="X357" i="1"/>
  <c r="U357" i="1"/>
  <c r="Z356" i="1"/>
  <c r="Y356" i="1"/>
  <c r="X356" i="1"/>
  <c r="U356" i="1"/>
  <c r="Z355" i="1"/>
  <c r="Y355" i="1"/>
  <c r="X355" i="1"/>
  <c r="U355" i="1"/>
  <c r="Z354" i="1"/>
  <c r="Y354" i="1"/>
  <c r="X354" i="1"/>
  <c r="U354" i="1"/>
  <c r="Z353" i="1"/>
  <c r="Y353" i="1"/>
  <c r="X353" i="1"/>
  <c r="U353" i="1"/>
  <c r="Z352" i="1"/>
  <c r="Y352" i="1"/>
  <c r="X352" i="1"/>
  <c r="U352" i="1"/>
  <c r="Z351" i="1"/>
  <c r="Y351" i="1"/>
  <c r="X351" i="1"/>
  <c r="U351" i="1"/>
  <c r="Z350" i="1"/>
  <c r="Y350" i="1"/>
  <c r="X350" i="1"/>
  <c r="U350" i="1"/>
  <c r="Z349" i="1"/>
  <c r="Y349" i="1"/>
  <c r="X349" i="1"/>
  <c r="U349" i="1"/>
  <c r="Z348" i="1"/>
  <c r="Y348" i="1"/>
  <c r="X348" i="1"/>
  <c r="U348" i="1"/>
  <c r="Z347" i="1"/>
  <c r="Y347" i="1"/>
  <c r="X347" i="1"/>
  <c r="U347" i="1"/>
  <c r="Z346" i="1"/>
  <c r="Y346" i="1"/>
  <c r="X346" i="1"/>
  <c r="U346" i="1"/>
  <c r="Z345" i="1"/>
  <c r="Y345" i="1"/>
  <c r="X345" i="1"/>
  <c r="U345" i="1"/>
  <c r="Z344" i="1"/>
  <c r="Y344" i="1"/>
  <c r="X344" i="1"/>
  <c r="U344" i="1"/>
  <c r="Z343" i="1"/>
  <c r="Y343" i="1"/>
  <c r="X343" i="1"/>
  <c r="U343" i="1"/>
  <c r="Z342" i="1"/>
  <c r="Y342" i="1"/>
  <c r="X342" i="1"/>
  <c r="U342" i="1"/>
  <c r="Z341" i="1"/>
  <c r="Y341" i="1"/>
  <c r="X341" i="1"/>
  <c r="U341" i="1"/>
  <c r="Z340" i="1"/>
  <c r="Y340" i="1"/>
  <c r="X340" i="1"/>
  <c r="U340" i="1"/>
  <c r="Z339" i="1"/>
  <c r="Y339" i="1"/>
  <c r="X339" i="1"/>
  <c r="U339" i="1"/>
  <c r="Z338" i="1"/>
  <c r="Y338" i="1"/>
  <c r="X338" i="1"/>
  <c r="U338" i="1"/>
  <c r="Z337" i="1"/>
  <c r="Y337" i="1"/>
  <c r="X337" i="1"/>
  <c r="U337" i="1"/>
  <c r="Z336" i="1"/>
  <c r="Y336" i="1"/>
  <c r="X336" i="1"/>
  <c r="U336" i="1"/>
  <c r="Z335" i="1"/>
  <c r="Y335" i="1"/>
  <c r="X335" i="1"/>
  <c r="U335" i="1"/>
  <c r="Z334" i="1"/>
  <c r="Y334" i="1"/>
  <c r="X334" i="1"/>
  <c r="U334" i="1"/>
  <c r="Z333" i="1"/>
  <c r="Y333" i="1"/>
  <c r="X333" i="1"/>
  <c r="U333" i="1"/>
  <c r="Z332" i="1"/>
  <c r="Y332" i="1"/>
  <c r="X332" i="1"/>
  <c r="U332" i="1"/>
  <c r="Z331" i="1"/>
  <c r="Y331" i="1"/>
  <c r="X331" i="1"/>
  <c r="U331" i="1"/>
  <c r="Z330" i="1"/>
  <c r="Y330" i="1"/>
  <c r="X330" i="1"/>
  <c r="U330" i="1"/>
  <c r="Z329" i="1"/>
  <c r="Y329" i="1"/>
  <c r="X329" i="1"/>
  <c r="U329" i="1"/>
  <c r="Z328" i="1"/>
  <c r="Y328" i="1"/>
  <c r="X328" i="1"/>
  <c r="U328" i="1"/>
  <c r="Z327" i="1"/>
  <c r="Y327" i="1"/>
  <c r="X327" i="1"/>
  <c r="U327" i="1"/>
  <c r="Z326" i="1"/>
  <c r="Y326" i="1"/>
  <c r="X326" i="1"/>
  <c r="U326" i="1"/>
  <c r="Z325" i="1"/>
  <c r="Y325" i="1"/>
  <c r="X325" i="1"/>
  <c r="U325" i="1"/>
  <c r="Z324" i="1"/>
  <c r="Y324" i="1"/>
  <c r="X324" i="1"/>
  <c r="U324" i="1"/>
  <c r="Z323" i="1"/>
  <c r="Y323" i="1"/>
  <c r="X323" i="1"/>
  <c r="U323" i="1"/>
  <c r="Z322" i="1"/>
  <c r="Y322" i="1"/>
  <c r="X322" i="1"/>
  <c r="U322" i="1"/>
  <c r="Z321" i="1"/>
  <c r="Y321" i="1"/>
  <c r="X321" i="1"/>
  <c r="U321" i="1"/>
  <c r="Z320" i="1"/>
  <c r="Y320" i="1"/>
  <c r="X320" i="1"/>
  <c r="U320" i="1"/>
  <c r="Z319" i="1"/>
  <c r="Y319" i="1"/>
  <c r="X319" i="1"/>
  <c r="U319" i="1"/>
  <c r="Z318" i="1"/>
  <c r="Y318" i="1"/>
  <c r="X318" i="1"/>
  <c r="U318" i="1"/>
  <c r="Z317" i="1"/>
  <c r="Y317" i="1"/>
  <c r="X317" i="1"/>
  <c r="U317" i="1"/>
  <c r="Z316" i="1"/>
  <c r="Y316" i="1"/>
  <c r="X316" i="1"/>
  <c r="U316" i="1"/>
  <c r="Z315" i="1"/>
  <c r="Y315" i="1"/>
  <c r="X315" i="1"/>
  <c r="U315" i="1"/>
  <c r="Z314" i="1"/>
  <c r="Y314" i="1"/>
  <c r="X314" i="1"/>
  <c r="Z313" i="1"/>
  <c r="Y313" i="1"/>
  <c r="X313" i="1"/>
  <c r="U313" i="1"/>
  <c r="Z312" i="1"/>
  <c r="Y312" i="1"/>
  <c r="X312" i="1"/>
  <c r="U312" i="1"/>
  <c r="Z311" i="1"/>
  <c r="Y311" i="1"/>
  <c r="X311" i="1"/>
  <c r="U311" i="1"/>
  <c r="Z310" i="1"/>
  <c r="Y310" i="1"/>
  <c r="X310" i="1"/>
  <c r="U310" i="1"/>
  <c r="Z309" i="1"/>
  <c r="Y309" i="1"/>
  <c r="X309" i="1"/>
  <c r="U309" i="1"/>
  <c r="Z308" i="1"/>
  <c r="Y308" i="1"/>
  <c r="X308" i="1"/>
  <c r="U308" i="1"/>
  <c r="Z307" i="1"/>
  <c r="Y307" i="1"/>
  <c r="X307" i="1"/>
  <c r="U307" i="1"/>
  <c r="Z306" i="1"/>
  <c r="Y306" i="1"/>
  <c r="X306" i="1"/>
  <c r="U306" i="1"/>
  <c r="Z305" i="1"/>
  <c r="Y305" i="1"/>
  <c r="X305" i="1"/>
  <c r="U305" i="1"/>
  <c r="Z304" i="1"/>
  <c r="Y304" i="1"/>
  <c r="X304" i="1"/>
  <c r="U304" i="1"/>
  <c r="Z303" i="1"/>
  <c r="Y303" i="1"/>
  <c r="X303" i="1"/>
  <c r="U303" i="1"/>
  <c r="Z302" i="1"/>
  <c r="Y302" i="1"/>
  <c r="X302" i="1"/>
  <c r="U302" i="1"/>
  <c r="Z301" i="1"/>
  <c r="Y301" i="1"/>
  <c r="X301" i="1"/>
  <c r="U301" i="1"/>
  <c r="Z300" i="1"/>
  <c r="Y300" i="1"/>
  <c r="X300" i="1"/>
  <c r="U300" i="1"/>
  <c r="Z299" i="1"/>
  <c r="Y299" i="1"/>
  <c r="X299" i="1"/>
  <c r="U299" i="1"/>
  <c r="Z298" i="1"/>
  <c r="Y298" i="1"/>
  <c r="X298" i="1"/>
  <c r="U298" i="1"/>
  <c r="Z297" i="1"/>
  <c r="Y297" i="1"/>
  <c r="X297" i="1"/>
  <c r="U297" i="1"/>
  <c r="Z296" i="1"/>
  <c r="Y296" i="1"/>
  <c r="X296" i="1"/>
  <c r="U296" i="1"/>
  <c r="Z295" i="1"/>
  <c r="Y295" i="1"/>
  <c r="X295" i="1"/>
  <c r="U295" i="1"/>
  <c r="Z294" i="1"/>
  <c r="Y294" i="1"/>
  <c r="X294" i="1"/>
  <c r="U294" i="1"/>
  <c r="Z293" i="1"/>
  <c r="Y293" i="1"/>
  <c r="X293" i="1"/>
  <c r="U293" i="1"/>
  <c r="Z292" i="1"/>
  <c r="Y292" i="1"/>
  <c r="X292" i="1"/>
  <c r="U292" i="1"/>
  <c r="Z291" i="1"/>
  <c r="Y291" i="1"/>
  <c r="X291" i="1"/>
  <c r="U291" i="1"/>
  <c r="Z290" i="1"/>
  <c r="Y290" i="1"/>
  <c r="X290" i="1"/>
  <c r="U290" i="1"/>
  <c r="Z289" i="1"/>
  <c r="Y289" i="1"/>
  <c r="X289" i="1"/>
  <c r="U289" i="1"/>
  <c r="Z288" i="1"/>
  <c r="Y288" i="1"/>
  <c r="X288" i="1"/>
  <c r="U288" i="1"/>
  <c r="Z287" i="1"/>
  <c r="Y287" i="1"/>
  <c r="X287" i="1"/>
  <c r="U287" i="1"/>
  <c r="Z286" i="1"/>
  <c r="Y286" i="1"/>
  <c r="X286" i="1"/>
  <c r="U286" i="1"/>
  <c r="Z285" i="1"/>
  <c r="Y285" i="1"/>
  <c r="X285" i="1"/>
  <c r="U285" i="1"/>
  <c r="Z284" i="1"/>
  <c r="Y284" i="1"/>
  <c r="X284" i="1"/>
  <c r="U284" i="1"/>
  <c r="Z282" i="1"/>
  <c r="Y282" i="1"/>
  <c r="X282" i="1"/>
  <c r="Z281" i="1"/>
  <c r="Y281" i="1"/>
  <c r="X281" i="1"/>
  <c r="U281" i="1"/>
  <c r="Z280" i="1"/>
  <c r="Y280" i="1"/>
  <c r="X280" i="1"/>
  <c r="U280" i="1"/>
  <c r="Z279" i="1"/>
  <c r="Y279" i="1"/>
  <c r="X279" i="1"/>
  <c r="U279" i="1"/>
  <c r="Z278" i="1"/>
  <c r="Y278" i="1"/>
  <c r="X278" i="1"/>
  <c r="U278" i="1"/>
  <c r="Z277" i="1"/>
  <c r="Y277" i="1"/>
  <c r="X277" i="1"/>
  <c r="U277" i="1"/>
  <c r="Z276" i="1"/>
  <c r="Y276" i="1"/>
  <c r="X276" i="1"/>
  <c r="U276" i="1"/>
  <c r="Z275" i="1"/>
  <c r="Y275" i="1"/>
  <c r="X275" i="1"/>
  <c r="U275" i="1"/>
  <c r="Z274" i="1"/>
  <c r="Y274" i="1"/>
  <c r="X274" i="1"/>
  <c r="U274" i="1"/>
  <c r="Z273" i="1"/>
  <c r="Y273" i="1"/>
  <c r="X273" i="1"/>
  <c r="U273" i="1"/>
  <c r="Z272" i="1"/>
  <c r="Y272" i="1"/>
  <c r="X272" i="1"/>
  <c r="U272" i="1"/>
  <c r="Z271" i="1"/>
  <c r="Y271" i="1"/>
  <c r="X271" i="1"/>
  <c r="U271" i="1"/>
  <c r="Z270" i="1"/>
  <c r="Y270" i="1"/>
  <c r="X270" i="1"/>
  <c r="U270" i="1"/>
  <c r="Z269" i="1"/>
  <c r="Y269" i="1"/>
  <c r="X269" i="1"/>
  <c r="U269" i="1"/>
  <c r="Z268" i="1"/>
  <c r="Y268" i="1"/>
  <c r="X268" i="1"/>
  <c r="U268" i="1"/>
  <c r="Z267" i="1"/>
  <c r="Y267" i="1"/>
  <c r="X267" i="1"/>
  <c r="U267" i="1"/>
  <c r="Z266" i="1"/>
  <c r="Y266" i="1"/>
  <c r="X266" i="1"/>
  <c r="U266" i="1"/>
  <c r="Z265" i="1"/>
  <c r="Y265" i="1"/>
  <c r="X265" i="1"/>
  <c r="U265" i="1"/>
  <c r="Z264" i="1"/>
  <c r="Y264" i="1"/>
  <c r="X264" i="1"/>
  <c r="U264" i="1"/>
  <c r="Z263" i="1"/>
  <c r="Y263" i="1"/>
  <c r="X263" i="1"/>
  <c r="U263" i="1"/>
  <c r="Z262" i="1"/>
  <c r="Y262" i="1"/>
  <c r="X262" i="1"/>
  <c r="U262" i="1"/>
  <c r="Z261" i="1"/>
  <c r="Y261" i="1"/>
  <c r="X261" i="1"/>
  <c r="U261" i="1"/>
  <c r="Z260" i="1"/>
  <c r="Y260" i="1"/>
  <c r="X260" i="1"/>
  <c r="U260" i="1"/>
  <c r="Z259" i="1"/>
  <c r="Y259" i="1"/>
  <c r="X259" i="1"/>
  <c r="U259" i="1"/>
  <c r="Z258" i="1"/>
  <c r="Y258" i="1"/>
  <c r="X258" i="1"/>
  <c r="U258" i="1"/>
  <c r="Z257" i="1"/>
  <c r="Y257" i="1"/>
  <c r="X257" i="1"/>
  <c r="U257" i="1"/>
  <c r="Z256" i="1"/>
  <c r="Y256" i="1"/>
  <c r="X256" i="1"/>
  <c r="U256" i="1"/>
  <c r="Z255" i="1"/>
  <c r="Y255" i="1"/>
  <c r="X255" i="1"/>
  <c r="U255" i="1"/>
  <c r="Z254" i="1"/>
  <c r="Y254" i="1"/>
  <c r="X254" i="1"/>
  <c r="U254" i="1"/>
  <c r="Z253" i="1"/>
  <c r="Y253" i="1"/>
  <c r="X253" i="1"/>
  <c r="U253" i="1"/>
  <c r="Z252" i="1"/>
  <c r="Y252" i="1"/>
  <c r="X252" i="1"/>
  <c r="U252" i="1"/>
  <c r="Z251" i="1"/>
  <c r="Y251" i="1"/>
  <c r="X251" i="1"/>
  <c r="U251" i="1"/>
  <c r="Z250" i="1"/>
  <c r="Y250" i="1"/>
  <c r="X250" i="1"/>
  <c r="U250" i="1"/>
  <c r="Z249" i="1"/>
  <c r="Y249" i="1"/>
  <c r="X249" i="1"/>
  <c r="U249" i="1"/>
  <c r="Z248" i="1"/>
  <c r="Y248" i="1"/>
  <c r="X248" i="1"/>
  <c r="U248" i="1"/>
  <c r="Z247" i="1"/>
  <c r="Y247" i="1"/>
  <c r="X247" i="1"/>
  <c r="U247" i="1"/>
  <c r="Z246" i="1"/>
  <c r="Y246" i="1"/>
  <c r="X246" i="1"/>
  <c r="U246" i="1"/>
  <c r="Z245" i="1"/>
  <c r="Y245" i="1"/>
  <c r="X245" i="1"/>
  <c r="U245" i="1"/>
  <c r="Z244" i="1"/>
  <c r="Y244" i="1"/>
  <c r="X244" i="1"/>
  <c r="U244" i="1"/>
  <c r="Z243" i="1"/>
  <c r="Y243" i="1"/>
  <c r="X243" i="1"/>
  <c r="U243" i="1"/>
  <c r="Z242" i="1"/>
  <c r="Y242" i="1"/>
  <c r="X242" i="1"/>
  <c r="U242" i="1"/>
  <c r="Z241" i="1"/>
  <c r="Y241" i="1"/>
  <c r="X241" i="1"/>
  <c r="U241" i="1"/>
  <c r="Z240" i="1"/>
  <c r="Y240" i="1"/>
  <c r="X240" i="1"/>
  <c r="U240" i="1"/>
  <c r="Z239" i="1"/>
  <c r="Y239" i="1"/>
  <c r="X239" i="1"/>
  <c r="U239" i="1"/>
  <c r="Z238" i="1"/>
  <c r="Y238" i="1"/>
  <c r="X238" i="1"/>
  <c r="U238" i="1"/>
  <c r="Z237" i="1"/>
  <c r="Y237" i="1"/>
  <c r="X237" i="1"/>
  <c r="U237" i="1"/>
  <c r="Z236" i="1"/>
  <c r="Y236" i="1"/>
  <c r="X236" i="1"/>
  <c r="U236" i="1"/>
  <c r="Z235" i="1"/>
  <c r="Y235" i="1"/>
  <c r="X235" i="1"/>
  <c r="U235" i="1"/>
  <c r="Z234" i="1"/>
  <c r="Y234" i="1"/>
  <c r="X234" i="1"/>
  <c r="U234" i="1"/>
  <c r="Z233" i="1"/>
  <c r="Y233" i="1"/>
  <c r="X233" i="1"/>
  <c r="U233" i="1"/>
  <c r="Z232" i="1"/>
  <c r="Y232" i="1"/>
  <c r="X232" i="1"/>
  <c r="U232" i="1"/>
  <c r="Z231" i="1"/>
  <c r="Y231" i="1"/>
  <c r="X231" i="1"/>
  <c r="U231" i="1"/>
  <c r="Z230" i="1"/>
  <c r="Y230" i="1"/>
  <c r="X230" i="1"/>
  <c r="U230" i="1"/>
  <c r="Z229" i="1"/>
  <c r="Y229" i="1"/>
  <c r="X229" i="1"/>
  <c r="U229" i="1"/>
  <c r="Z228" i="1"/>
  <c r="Y228" i="1"/>
  <c r="X228" i="1"/>
  <c r="U228" i="1"/>
  <c r="Z227" i="1"/>
  <c r="Y227" i="1"/>
  <c r="X227" i="1"/>
  <c r="U227" i="1"/>
  <c r="Z226" i="1"/>
  <c r="Y226" i="1"/>
  <c r="X226" i="1"/>
  <c r="U226" i="1"/>
  <c r="Z225" i="1"/>
  <c r="Y225" i="1"/>
  <c r="X225" i="1"/>
  <c r="U225" i="1"/>
  <c r="Z224" i="1"/>
  <c r="Y224" i="1"/>
  <c r="X224" i="1"/>
  <c r="U224" i="1"/>
  <c r="Z223" i="1"/>
  <c r="Y223" i="1"/>
  <c r="X223" i="1"/>
  <c r="Z222" i="1"/>
  <c r="Y222" i="1"/>
  <c r="X222" i="1"/>
  <c r="Z221" i="1"/>
  <c r="Y221" i="1"/>
  <c r="X221" i="1"/>
  <c r="U221" i="1"/>
  <c r="Z220" i="1"/>
  <c r="Y220" i="1"/>
  <c r="X220" i="1"/>
  <c r="U220" i="1"/>
  <c r="Z219" i="1"/>
  <c r="Y219" i="1"/>
  <c r="X219" i="1"/>
  <c r="U219" i="1"/>
  <c r="Z218" i="1"/>
  <c r="Y218" i="1"/>
  <c r="X218" i="1"/>
  <c r="U218" i="1"/>
  <c r="Z217" i="1"/>
  <c r="Y217" i="1"/>
  <c r="X217" i="1"/>
  <c r="U217" i="1"/>
  <c r="Z216" i="1"/>
  <c r="Y216" i="1"/>
  <c r="X216" i="1"/>
  <c r="U216" i="1"/>
  <c r="Z215" i="1"/>
  <c r="Y215" i="1"/>
  <c r="X215" i="1"/>
  <c r="U215" i="1"/>
  <c r="Z214" i="1"/>
  <c r="Y214" i="1"/>
  <c r="X214" i="1"/>
  <c r="U214" i="1"/>
  <c r="Z213" i="1"/>
  <c r="Y213" i="1"/>
  <c r="X213" i="1"/>
  <c r="U213" i="1"/>
  <c r="Z212" i="1"/>
  <c r="Y212" i="1"/>
  <c r="X212" i="1"/>
  <c r="U212" i="1"/>
  <c r="Z211" i="1"/>
  <c r="Y211" i="1"/>
  <c r="X211" i="1"/>
  <c r="U211" i="1"/>
  <c r="Z210" i="1"/>
  <c r="Y210" i="1"/>
  <c r="X210" i="1"/>
  <c r="U210" i="1"/>
  <c r="Z209" i="1"/>
  <c r="Y209" i="1"/>
  <c r="X209" i="1"/>
  <c r="U209" i="1"/>
  <c r="Z208" i="1"/>
  <c r="Y208" i="1"/>
  <c r="X208" i="1"/>
  <c r="U208" i="1"/>
  <c r="Z207" i="1"/>
  <c r="Y207" i="1"/>
  <c r="X207" i="1"/>
  <c r="U207" i="1"/>
  <c r="Z206" i="1"/>
  <c r="Y206" i="1"/>
  <c r="X206" i="1"/>
  <c r="U206" i="1"/>
  <c r="Z205" i="1"/>
  <c r="Y205" i="1"/>
  <c r="X205" i="1"/>
  <c r="U205" i="1"/>
  <c r="Z204" i="1"/>
  <c r="Y204" i="1"/>
  <c r="X204" i="1"/>
  <c r="U204" i="1"/>
  <c r="Z203" i="1"/>
  <c r="Y203" i="1"/>
  <c r="X203" i="1"/>
  <c r="U203" i="1"/>
  <c r="Z202" i="1"/>
  <c r="Y202" i="1"/>
  <c r="X202" i="1"/>
  <c r="U202" i="1"/>
  <c r="Z201" i="1"/>
  <c r="Y201" i="1"/>
  <c r="X201" i="1"/>
  <c r="U201" i="1"/>
  <c r="Z200" i="1"/>
  <c r="Y200" i="1"/>
  <c r="X200" i="1"/>
  <c r="U200" i="1"/>
  <c r="Z199" i="1"/>
  <c r="Y199" i="1"/>
  <c r="X199" i="1"/>
  <c r="U199" i="1"/>
  <c r="Z198" i="1"/>
  <c r="Y198" i="1"/>
  <c r="X198" i="1"/>
  <c r="U198" i="1"/>
  <c r="Z197" i="1"/>
  <c r="Y197" i="1"/>
  <c r="X197" i="1"/>
  <c r="U197" i="1"/>
  <c r="Z196" i="1"/>
  <c r="Y196" i="1"/>
  <c r="X196" i="1"/>
  <c r="U196" i="1"/>
  <c r="Z195" i="1"/>
  <c r="Y195" i="1"/>
  <c r="X195" i="1"/>
  <c r="U195" i="1"/>
  <c r="Z194" i="1"/>
  <c r="Y194" i="1"/>
  <c r="X194" i="1"/>
  <c r="U194" i="1"/>
  <c r="Z193" i="1"/>
  <c r="Y193" i="1"/>
  <c r="X193" i="1"/>
  <c r="U193" i="1"/>
  <c r="Z192" i="1"/>
  <c r="Y192" i="1"/>
  <c r="X192" i="1"/>
  <c r="U192" i="1"/>
  <c r="Z191" i="1"/>
  <c r="Y191" i="1"/>
  <c r="X191" i="1"/>
  <c r="U191" i="1"/>
  <c r="Z190" i="1"/>
  <c r="Y190" i="1"/>
  <c r="X190" i="1"/>
  <c r="U190" i="1"/>
  <c r="Z189" i="1"/>
  <c r="Y189" i="1"/>
  <c r="X189" i="1"/>
  <c r="U189" i="1"/>
  <c r="Z188" i="1"/>
  <c r="Y188" i="1"/>
  <c r="X188" i="1"/>
  <c r="U188" i="1"/>
  <c r="Z187" i="1"/>
  <c r="Y187" i="1"/>
  <c r="X187" i="1"/>
  <c r="U187" i="1"/>
  <c r="Z186" i="1"/>
  <c r="Y186" i="1"/>
  <c r="X186" i="1"/>
  <c r="U186" i="1"/>
  <c r="Z185" i="1"/>
  <c r="Y185" i="1"/>
  <c r="X185" i="1"/>
  <c r="U185" i="1"/>
  <c r="Z184" i="1"/>
  <c r="Y184" i="1"/>
  <c r="X184" i="1"/>
  <c r="U184" i="1"/>
  <c r="Z183" i="1"/>
  <c r="Y183" i="1"/>
  <c r="X183" i="1"/>
  <c r="U183" i="1"/>
  <c r="Z182" i="1"/>
  <c r="Y182" i="1"/>
  <c r="X182" i="1"/>
  <c r="U182" i="1"/>
  <c r="Z181" i="1"/>
  <c r="Y181" i="1"/>
  <c r="X181" i="1"/>
  <c r="U181" i="1"/>
  <c r="Z180" i="1"/>
  <c r="Y180" i="1"/>
  <c r="X180" i="1"/>
  <c r="U180" i="1"/>
  <c r="Z179" i="1"/>
  <c r="Y179" i="1"/>
  <c r="X179" i="1"/>
  <c r="U179" i="1"/>
  <c r="Z178" i="1"/>
  <c r="Y178" i="1"/>
  <c r="X178" i="1"/>
  <c r="U178" i="1"/>
  <c r="Z177" i="1"/>
  <c r="Y177" i="1"/>
  <c r="X177" i="1"/>
  <c r="U177" i="1"/>
  <c r="Z176" i="1"/>
  <c r="Y176" i="1"/>
  <c r="X176" i="1"/>
  <c r="U176" i="1"/>
  <c r="Z173" i="1"/>
  <c r="Y173" i="1"/>
  <c r="X173" i="1"/>
  <c r="U173" i="1"/>
  <c r="Z172" i="1"/>
  <c r="Y172" i="1"/>
  <c r="X172" i="1"/>
  <c r="U172" i="1"/>
  <c r="Z171" i="1"/>
  <c r="Y171" i="1"/>
  <c r="X171" i="1"/>
  <c r="U171" i="1"/>
  <c r="Z170" i="1"/>
  <c r="Y170" i="1"/>
  <c r="X170" i="1"/>
  <c r="U170" i="1"/>
  <c r="Z169" i="1"/>
  <c r="Y169" i="1"/>
  <c r="X169" i="1"/>
  <c r="U169" i="1"/>
  <c r="Z168" i="1"/>
  <c r="Y168" i="1"/>
  <c r="X168" i="1"/>
  <c r="U168" i="1"/>
  <c r="Z167" i="1"/>
  <c r="Y167" i="1"/>
  <c r="X167" i="1"/>
  <c r="U167" i="1"/>
  <c r="Z166" i="1"/>
  <c r="Y166" i="1"/>
  <c r="X166" i="1"/>
  <c r="U166" i="1"/>
  <c r="Z165" i="1"/>
  <c r="Y165" i="1"/>
  <c r="X165" i="1"/>
  <c r="U165" i="1"/>
  <c r="Z164" i="1"/>
  <c r="Y164" i="1"/>
  <c r="X164" i="1"/>
  <c r="U164" i="1"/>
  <c r="Z163" i="1"/>
  <c r="Y163" i="1"/>
  <c r="X163" i="1"/>
  <c r="U163" i="1"/>
  <c r="Z162" i="1"/>
  <c r="Y162" i="1"/>
  <c r="X162" i="1"/>
  <c r="U162" i="1"/>
  <c r="Z161" i="1"/>
  <c r="Y161" i="1"/>
  <c r="X161" i="1"/>
  <c r="U161" i="1"/>
  <c r="Z160" i="1"/>
  <c r="Y160" i="1"/>
  <c r="X160" i="1"/>
  <c r="U160" i="1"/>
  <c r="Z159" i="1"/>
  <c r="Y159" i="1"/>
  <c r="X159" i="1"/>
  <c r="U159" i="1"/>
  <c r="Z158" i="1"/>
  <c r="Y158" i="1"/>
  <c r="X158" i="1"/>
  <c r="U158" i="1"/>
  <c r="Z157" i="1"/>
  <c r="Y157" i="1"/>
  <c r="X157" i="1"/>
  <c r="U157" i="1"/>
  <c r="Z156" i="1"/>
  <c r="Y156" i="1"/>
  <c r="X156" i="1"/>
  <c r="U156" i="1"/>
  <c r="Z155" i="1"/>
  <c r="Y155" i="1"/>
  <c r="X155" i="1"/>
  <c r="U155" i="1"/>
  <c r="Z154" i="1"/>
  <c r="Y154" i="1"/>
  <c r="X154" i="1"/>
  <c r="U154" i="1"/>
  <c r="Z153" i="1"/>
  <c r="Y153" i="1"/>
  <c r="X153" i="1"/>
  <c r="U153" i="1"/>
  <c r="Z152" i="1"/>
  <c r="Y152" i="1"/>
  <c r="X152" i="1"/>
  <c r="U152" i="1"/>
  <c r="Z151" i="1"/>
  <c r="Y151" i="1"/>
  <c r="X151" i="1"/>
  <c r="U151" i="1"/>
  <c r="Z150" i="1"/>
  <c r="Y150" i="1"/>
  <c r="X150" i="1"/>
  <c r="U150" i="1"/>
  <c r="Z149" i="1"/>
  <c r="Y149" i="1"/>
  <c r="X149" i="1"/>
  <c r="U149" i="1"/>
  <c r="Z148" i="1"/>
  <c r="Y148" i="1"/>
  <c r="X148" i="1"/>
  <c r="U148" i="1"/>
  <c r="Z147" i="1"/>
  <c r="Y147" i="1"/>
  <c r="X147" i="1"/>
  <c r="U147" i="1"/>
  <c r="Z146" i="1"/>
  <c r="Y146" i="1"/>
  <c r="X146" i="1"/>
  <c r="Z145" i="1"/>
  <c r="Y145" i="1"/>
  <c r="X145" i="1"/>
  <c r="U145" i="1"/>
  <c r="Z143" i="1"/>
  <c r="Y143" i="1"/>
  <c r="X143" i="1"/>
  <c r="U143" i="1"/>
  <c r="Z140" i="1"/>
  <c r="Y140" i="1"/>
  <c r="X140" i="1"/>
  <c r="U140" i="1"/>
  <c r="Z139" i="1"/>
  <c r="Y139" i="1"/>
  <c r="X139" i="1"/>
  <c r="U139" i="1"/>
  <c r="Z138" i="1"/>
  <c r="Y138" i="1"/>
  <c r="X138" i="1"/>
  <c r="U138" i="1"/>
  <c r="Z137" i="1"/>
  <c r="Y137" i="1"/>
  <c r="X137" i="1"/>
  <c r="U137" i="1"/>
  <c r="Z136" i="1"/>
  <c r="Y136" i="1"/>
  <c r="X136" i="1"/>
  <c r="U136" i="1"/>
  <c r="Z135" i="1"/>
  <c r="Y135" i="1"/>
  <c r="X135" i="1"/>
  <c r="U135" i="1"/>
  <c r="Z134" i="1"/>
  <c r="Y134" i="1"/>
  <c r="X134" i="1"/>
  <c r="U134" i="1"/>
  <c r="Z133" i="1"/>
  <c r="Y133" i="1"/>
  <c r="X133" i="1"/>
  <c r="U133" i="1"/>
  <c r="Z132" i="1"/>
  <c r="Y132" i="1"/>
  <c r="X132" i="1"/>
  <c r="U132" i="1"/>
  <c r="Z131" i="1"/>
  <c r="Y131" i="1"/>
  <c r="X131" i="1"/>
  <c r="U131" i="1"/>
  <c r="Z130" i="1"/>
  <c r="Y130" i="1"/>
  <c r="X130" i="1"/>
  <c r="U130" i="1"/>
  <c r="Z129" i="1"/>
  <c r="Y129" i="1"/>
  <c r="X129" i="1"/>
  <c r="U129" i="1"/>
  <c r="Z128" i="1"/>
  <c r="Y128" i="1"/>
  <c r="X128" i="1"/>
  <c r="U128" i="1"/>
  <c r="Z127" i="1"/>
  <c r="Y127" i="1"/>
  <c r="X127" i="1"/>
  <c r="U127" i="1"/>
  <c r="Z126" i="1"/>
  <c r="Y126" i="1"/>
  <c r="X126" i="1"/>
  <c r="U126" i="1"/>
  <c r="Z125" i="1"/>
  <c r="Y125" i="1"/>
  <c r="X125" i="1"/>
  <c r="U125" i="1"/>
  <c r="Z124" i="1"/>
  <c r="Y124" i="1"/>
  <c r="X124" i="1"/>
  <c r="U124" i="1"/>
  <c r="Z123" i="1"/>
  <c r="Y123" i="1"/>
  <c r="X123" i="1"/>
  <c r="U123" i="1"/>
  <c r="Z122" i="1"/>
  <c r="Y122" i="1"/>
  <c r="X122" i="1"/>
  <c r="U122" i="1"/>
  <c r="Z121" i="1"/>
  <c r="Y121" i="1"/>
  <c r="X121" i="1"/>
  <c r="U121" i="1"/>
  <c r="Z120" i="1"/>
  <c r="Y120" i="1"/>
  <c r="X120" i="1"/>
  <c r="U120" i="1"/>
  <c r="Z119" i="1"/>
  <c r="Y119" i="1"/>
  <c r="X119" i="1"/>
  <c r="U119" i="1"/>
  <c r="Z118" i="1"/>
  <c r="Y118" i="1"/>
  <c r="X118" i="1"/>
  <c r="U118" i="1"/>
  <c r="Z117" i="1"/>
  <c r="Y117" i="1"/>
  <c r="X117" i="1"/>
  <c r="U117" i="1"/>
  <c r="Z116" i="1"/>
  <c r="Y116" i="1"/>
  <c r="X116" i="1"/>
  <c r="U116" i="1"/>
  <c r="Z115" i="1"/>
  <c r="Y115" i="1"/>
  <c r="X115" i="1"/>
  <c r="U115" i="1"/>
  <c r="Z114" i="1"/>
  <c r="Y114" i="1"/>
  <c r="X114" i="1"/>
  <c r="U114" i="1"/>
  <c r="Z113" i="1"/>
  <c r="Y113" i="1"/>
  <c r="X113" i="1"/>
  <c r="U113" i="1"/>
  <c r="Z112" i="1"/>
  <c r="Y112" i="1"/>
  <c r="X112" i="1"/>
  <c r="U112" i="1"/>
  <c r="Z111" i="1"/>
  <c r="Y111" i="1"/>
  <c r="X111" i="1"/>
  <c r="U111" i="1"/>
  <c r="Z110" i="1"/>
  <c r="Y110" i="1"/>
  <c r="X110" i="1"/>
  <c r="U110" i="1"/>
  <c r="Z109" i="1"/>
  <c r="Y109" i="1"/>
  <c r="X109" i="1"/>
  <c r="U109" i="1"/>
  <c r="Z108" i="1"/>
  <c r="Y108" i="1"/>
  <c r="X108" i="1"/>
  <c r="U108" i="1"/>
  <c r="Z107" i="1"/>
  <c r="Y107" i="1"/>
  <c r="X107" i="1"/>
  <c r="U107" i="1"/>
  <c r="Z106" i="1"/>
  <c r="Y106" i="1"/>
  <c r="X106" i="1"/>
  <c r="U106" i="1"/>
  <c r="Z105" i="1"/>
  <c r="Y105" i="1"/>
  <c r="X105" i="1"/>
  <c r="U105" i="1"/>
  <c r="Z104" i="1"/>
  <c r="Y104" i="1"/>
  <c r="X104" i="1"/>
  <c r="U104" i="1"/>
  <c r="Z103" i="1"/>
  <c r="Y103" i="1"/>
  <c r="X103" i="1"/>
  <c r="U103" i="1"/>
  <c r="Z102" i="1"/>
  <c r="Y102" i="1"/>
  <c r="X102" i="1"/>
  <c r="U102" i="1"/>
  <c r="Z101" i="1"/>
  <c r="Y101" i="1"/>
  <c r="X101" i="1"/>
  <c r="U101" i="1"/>
  <c r="Z100" i="1"/>
  <c r="Y100" i="1"/>
  <c r="X100" i="1"/>
  <c r="U100" i="1"/>
  <c r="Z99" i="1"/>
  <c r="Y99" i="1"/>
  <c r="X99" i="1"/>
  <c r="U99" i="1"/>
  <c r="Z98" i="1"/>
  <c r="Y98" i="1"/>
  <c r="X98" i="1"/>
  <c r="U98" i="1"/>
  <c r="Z97" i="1"/>
  <c r="Y97" i="1"/>
  <c r="X97" i="1"/>
  <c r="U97" i="1"/>
  <c r="Z96" i="1"/>
  <c r="Y96" i="1"/>
  <c r="X96" i="1"/>
  <c r="U96" i="1"/>
  <c r="Z95" i="1"/>
  <c r="Y95" i="1"/>
  <c r="X95" i="1"/>
  <c r="U95" i="1"/>
  <c r="Z94" i="1"/>
  <c r="Y94" i="1"/>
  <c r="X94" i="1"/>
  <c r="U94" i="1"/>
  <c r="Z93" i="1"/>
  <c r="Y93" i="1"/>
  <c r="X93" i="1"/>
  <c r="U93" i="1"/>
  <c r="Z92" i="1"/>
  <c r="Y92" i="1"/>
  <c r="X92" i="1"/>
  <c r="U92" i="1"/>
  <c r="Z91" i="1"/>
  <c r="Y91" i="1"/>
  <c r="X91" i="1"/>
  <c r="U91" i="1"/>
  <c r="Z90" i="1"/>
  <c r="Y90" i="1"/>
  <c r="X90" i="1"/>
  <c r="U90" i="1"/>
  <c r="Z89" i="1"/>
  <c r="Y89" i="1"/>
  <c r="X89" i="1"/>
  <c r="U89" i="1"/>
  <c r="Z88" i="1"/>
  <c r="Y88" i="1"/>
  <c r="X88" i="1"/>
  <c r="U88" i="1"/>
  <c r="Z87" i="1"/>
  <c r="Y87" i="1"/>
  <c r="X87" i="1"/>
  <c r="U87" i="1"/>
  <c r="Z86" i="1"/>
  <c r="Y86" i="1"/>
  <c r="X86" i="1"/>
  <c r="U86" i="1"/>
  <c r="Z85" i="1"/>
  <c r="Y85" i="1"/>
  <c r="X85" i="1"/>
  <c r="U85" i="1"/>
  <c r="Z84" i="1"/>
  <c r="Y84" i="1"/>
  <c r="X84" i="1"/>
  <c r="U84" i="1"/>
  <c r="Z83" i="1"/>
  <c r="Y83" i="1"/>
  <c r="X83" i="1"/>
  <c r="U83" i="1"/>
  <c r="Z82" i="1"/>
  <c r="Y82" i="1"/>
  <c r="X82" i="1"/>
  <c r="U82" i="1"/>
  <c r="Z81" i="1"/>
  <c r="Y81" i="1"/>
  <c r="X81" i="1"/>
  <c r="U81" i="1"/>
  <c r="Z80" i="1"/>
  <c r="Y80" i="1"/>
  <c r="X80" i="1"/>
  <c r="U80" i="1"/>
  <c r="Z79" i="1"/>
  <c r="Y79" i="1"/>
  <c r="X79" i="1"/>
  <c r="U79" i="1"/>
  <c r="Z78" i="1"/>
  <c r="Y78" i="1"/>
  <c r="X78" i="1"/>
  <c r="U78" i="1"/>
  <c r="Z77" i="1"/>
  <c r="Y77" i="1"/>
  <c r="X77" i="1"/>
  <c r="U77" i="1"/>
  <c r="Z76" i="1"/>
  <c r="Y76" i="1"/>
  <c r="X76" i="1"/>
  <c r="U76" i="1"/>
  <c r="Z75" i="1"/>
  <c r="Y75" i="1"/>
  <c r="X75" i="1"/>
  <c r="U75" i="1"/>
  <c r="Z74" i="1"/>
  <c r="Y74" i="1"/>
  <c r="X74" i="1"/>
  <c r="U74" i="1"/>
  <c r="Z73" i="1"/>
  <c r="Y73" i="1"/>
  <c r="X73" i="1"/>
  <c r="U73" i="1"/>
  <c r="Z72" i="1"/>
  <c r="Y72" i="1"/>
  <c r="X72" i="1"/>
  <c r="U72" i="1"/>
  <c r="Z71" i="1"/>
  <c r="Y71" i="1"/>
  <c r="X71" i="1"/>
  <c r="U71" i="1"/>
  <c r="Z70" i="1"/>
  <c r="Y70" i="1"/>
  <c r="X70" i="1"/>
  <c r="U70" i="1"/>
  <c r="Z69" i="1"/>
  <c r="Y69" i="1"/>
  <c r="X69" i="1"/>
  <c r="U69" i="1"/>
  <c r="Z68" i="1"/>
  <c r="Y68" i="1"/>
  <c r="X68" i="1"/>
  <c r="U68" i="1"/>
  <c r="Z67" i="1"/>
  <c r="Y67" i="1"/>
  <c r="X67" i="1"/>
  <c r="U67" i="1"/>
  <c r="Z66" i="1"/>
  <c r="Y66" i="1"/>
  <c r="X66" i="1"/>
  <c r="U66" i="1"/>
  <c r="Z65" i="1"/>
  <c r="Y65" i="1"/>
  <c r="X65" i="1"/>
  <c r="U65" i="1"/>
  <c r="Z64" i="1"/>
  <c r="Y64" i="1"/>
  <c r="X64" i="1"/>
  <c r="U64" i="1"/>
  <c r="Z63" i="1"/>
  <c r="Y63" i="1"/>
  <c r="X63" i="1"/>
  <c r="U63" i="1"/>
  <c r="Z62" i="1"/>
  <c r="Y62" i="1"/>
  <c r="X62" i="1"/>
  <c r="U62" i="1"/>
  <c r="Z61" i="1"/>
  <c r="Y61" i="1"/>
  <c r="X61" i="1"/>
  <c r="U61" i="1"/>
  <c r="Z60" i="1"/>
  <c r="Y60" i="1"/>
  <c r="X60" i="1"/>
  <c r="U60" i="1"/>
  <c r="Z59" i="1"/>
  <c r="Y59" i="1"/>
  <c r="X59" i="1"/>
  <c r="U59" i="1"/>
  <c r="Z58" i="1"/>
  <c r="Y58" i="1"/>
  <c r="X58" i="1"/>
  <c r="U58" i="1"/>
  <c r="Z57" i="1"/>
  <c r="Y57" i="1"/>
  <c r="X57" i="1"/>
  <c r="U57" i="1"/>
  <c r="Z56" i="1"/>
  <c r="Y56" i="1"/>
  <c r="X56" i="1"/>
  <c r="U56" i="1"/>
  <c r="Z55" i="1"/>
  <c r="Y55" i="1"/>
  <c r="X55" i="1"/>
  <c r="U55" i="1"/>
  <c r="Z54" i="1"/>
  <c r="Y54" i="1"/>
  <c r="X54" i="1"/>
  <c r="U54" i="1"/>
  <c r="Z53" i="1"/>
  <c r="Y53" i="1"/>
  <c r="X53" i="1"/>
  <c r="U53" i="1"/>
  <c r="Z52" i="1"/>
  <c r="Y52" i="1"/>
  <c r="X52" i="1"/>
  <c r="U52" i="1"/>
  <c r="Z51" i="1"/>
  <c r="Y51" i="1"/>
  <c r="X51" i="1"/>
  <c r="U51" i="1"/>
  <c r="Z50" i="1"/>
  <c r="Y50" i="1"/>
  <c r="X50" i="1"/>
  <c r="U50" i="1"/>
  <c r="Z49" i="1"/>
  <c r="Y49" i="1"/>
  <c r="X49" i="1"/>
  <c r="U49" i="1"/>
  <c r="Z48" i="1"/>
  <c r="Y48" i="1"/>
  <c r="X48" i="1"/>
  <c r="U48" i="1"/>
  <c r="Z47" i="1"/>
  <c r="Y47" i="1"/>
  <c r="X47" i="1"/>
  <c r="U47" i="1"/>
  <c r="Z46" i="1"/>
  <c r="Y46" i="1"/>
  <c r="X46" i="1"/>
  <c r="U46" i="1"/>
  <c r="Z45" i="1"/>
  <c r="Y45" i="1"/>
  <c r="X45" i="1"/>
  <c r="U45" i="1"/>
  <c r="Z44" i="1"/>
  <c r="Y44" i="1"/>
  <c r="X44" i="1"/>
  <c r="U44" i="1"/>
  <c r="Z43" i="1"/>
  <c r="Y43" i="1"/>
  <c r="X43" i="1"/>
  <c r="U43" i="1"/>
  <c r="Z42" i="1"/>
  <c r="Y42" i="1"/>
  <c r="X42" i="1"/>
  <c r="U42" i="1"/>
  <c r="Z41" i="1"/>
  <c r="Y41" i="1"/>
  <c r="X41" i="1"/>
  <c r="U41" i="1"/>
  <c r="Z40" i="1"/>
  <c r="Y40" i="1"/>
  <c r="X40" i="1"/>
  <c r="U40" i="1"/>
  <c r="Z39" i="1"/>
  <c r="Y39" i="1"/>
  <c r="X39" i="1"/>
  <c r="U39" i="1"/>
  <c r="Z38" i="1"/>
  <c r="Y38" i="1"/>
  <c r="X38" i="1"/>
  <c r="U38" i="1"/>
  <c r="Z37" i="1"/>
  <c r="Y37" i="1"/>
  <c r="X37" i="1"/>
  <c r="U37" i="1"/>
  <c r="Z36" i="1"/>
  <c r="Y36" i="1"/>
  <c r="X36" i="1"/>
  <c r="U36" i="1"/>
  <c r="Y35" i="1"/>
  <c r="X35" i="1"/>
  <c r="U35" i="1"/>
  <c r="Z34" i="1"/>
  <c r="Y34" i="1"/>
  <c r="X34" i="1"/>
  <c r="U34" i="1"/>
  <c r="Z33" i="1"/>
  <c r="Y33" i="1"/>
  <c r="X33" i="1"/>
  <c r="U33" i="1"/>
  <c r="Z32" i="1"/>
  <c r="Y32" i="1"/>
  <c r="X32" i="1"/>
  <c r="U32" i="1"/>
  <c r="Z31" i="1"/>
  <c r="Y31" i="1"/>
  <c r="X31" i="1"/>
  <c r="U31" i="1"/>
  <c r="Z30" i="1"/>
  <c r="Y30" i="1"/>
  <c r="X30" i="1"/>
  <c r="U30" i="1"/>
  <c r="Z29" i="1"/>
  <c r="Y29" i="1"/>
  <c r="X29" i="1"/>
  <c r="U29" i="1"/>
  <c r="Z28" i="1"/>
  <c r="Y28" i="1"/>
  <c r="X28" i="1"/>
  <c r="U28" i="1"/>
  <c r="Z27" i="1"/>
  <c r="Y27" i="1"/>
  <c r="X27" i="1"/>
  <c r="U27" i="1"/>
  <c r="Z26" i="1"/>
  <c r="Y26" i="1"/>
  <c r="X26" i="1"/>
  <c r="U26" i="1"/>
  <c r="Z25" i="1"/>
  <c r="Y25" i="1"/>
  <c r="X25" i="1"/>
  <c r="U25" i="1"/>
  <c r="Z24" i="1"/>
  <c r="Y24" i="1"/>
  <c r="X24" i="1"/>
  <c r="U24" i="1"/>
  <c r="Z23" i="1"/>
  <c r="Y23" i="1"/>
  <c r="X23" i="1"/>
  <c r="U23" i="1"/>
  <c r="Z22" i="1"/>
  <c r="Y22" i="1"/>
  <c r="X22" i="1"/>
  <c r="U22" i="1"/>
  <c r="Z21" i="1"/>
  <c r="Y21" i="1"/>
  <c r="X21" i="1"/>
  <c r="U21" i="1"/>
  <c r="Z20" i="1"/>
  <c r="Y20" i="1"/>
  <c r="X20" i="1"/>
  <c r="U20" i="1"/>
  <c r="Z19" i="1"/>
  <c r="Y19" i="1"/>
  <c r="X19" i="1"/>
  <c r="U19" i="1"/>
  <c r="Z18" i="1"/>
  <c r="Y18" i="1"/>
  <c r="X18" i="1"/>
  <c r="U18" i="1"/>
  <c r="Z17" i="1"/>
  <c r="Y17" i="1"/>
  <c r="X17" i="1"/>
  <c r="U17" i="1"/>
  <c r="Z16" i="1"/>
  <c r="Y16" i="1"/>
  <c r="X16" i="1"/>
  <c r="U16" i="1"/>
  <c r="Z15" i="1"/>
  <c r="Y15" i="1"/>
  <c r="X15" i="1"/>
  <c r="U15" i="1"/>
  <c r="Z14" i="1"/>
  <c r="Y14" i="1"/>
  <c r="X14" i="1"/>
  <c r="U14" i="1"/>
  <c r="Y13" i="1"/>
  <c r="X13" i="1"/>
  <c r="U13" i="1"/>
  <c r="Z12" i="1"/>
  <c r="Y12" i="1"/>
  <c r="X12" i="1"/>
  <c r="U12" i="1"/>
  <c r="Z11" i="1"/>
  <c r="Y11" i="1"/>
  <c r="X11" i="1"/>
  <c r="U11" i="1"/>
  <c r="Z10" i="1"/>
  <c r="Y10" i="1"/>
  <c r="X10" i="1"/>
  <c r="U10" i="1"/>
  <c r="K100" i="15"/>
  <c r="K74" i="15"/>
  <c r="K73" i="15"/>
  <c r="K72" i="15"/>
  <c r="AA9" i="1" l="1"/>
  <c r="Z9" i="1"/>
  <c r="Y9" i="1"/>
  <c r="X9" i="1"/>
  <c r="U9" i="1"/>
  <c r="H11" i="15"/>
  <c r="R456" i="1"/>
  <c r="R119" i="1"/>
  <c r="R118" i="1"/>
  <c r="R116" i="1"/>
  <c r="R115" i="1"/>
  <c r="R114" i="1"/>
  <c r="R113" i="1"/>
  <c r="R112" i="1"/>
  <c r="R109" i="1"/>
  <c r="R31" i="1"/>
  <c r="H70" i="15" l="1"/>
  <c r="R191" i="1"/>
  <c r="R490" i="1"/>
  <c r="R492" i="1"/>
  <c r="R491" i="1"/>
  <c r="R383" i="1"/>
  <c r="R326" i="1"/>
  <c r="R325" i="1"/>
  <c r="R179" i="1"/>
  <c r="R315" i="1"/>
  <c r="R321" i="1"/>
  <c r="R224" i="1"/>
  <c r="R192" i="1"/>
  <c r="R193" i="1"/>
  <c r="R497" i="1"/>
  <c r="R493" i="1"/>
  <c r="R382" i="1"/>
  <c r="R379" i="1"/>
  <c r="R324" i="1"/>
  <c r="R320" i="1"/>
  <c r="R319" i="1"/>
  <c r="R271" i="1"/>
  <c r="R220" i="1"/>
  <c r="R215" i="1"/>
  <c r="R178" i="1"/>
  <c r="R577" i="1"/>
  <c r="R575" i="1"/>
  <c r="R523" i="1"/>
  <c r="R520" i="1"/>
  <c r="R387" i="1"/>
  <c r="R172" i="1"/>
  <c r="R555" i="1"/>
  <c r="R554" i="1"/>
  <c r="R553" i="1"/>
  <c r="R337" i="1"/>
  <c r="R277" i="1"/>
  <c r="R275" i="1"/>
  <c r="R274" i="1"/>
  <c r="R272" i="1"/>
  <c r="R185" i="1"/>
  <c r="R183" i="1"/>
  <c r="R182" i="1"/>
  <c r="R180" i="1"/>
  <c r="R163" i="1"/>
  <c r="R137" i="1"/>
  <c r="R49" i="1"/>
  <c r="K10" i="15"/>
  <c r="H10" i="15"/>
  <c r="H9" i="15"/>
  <c r="R908" i="1"/>
  <c r="R907" i="1"/>
  <c r="R906" i="1"/>
  <c r="R905" i="1"/>
  <c r="R904" i="1"/>
  <c r="R903" i="1"/>
  <c r="R902" i="1"/>
  <c r="R901" i="1"/>
  <c r="R900" i="1"/>
  <c r="R899" i="1"/>
  <c r="R898" i="1"/>
  <c r="R897" i="1"/>
  <c r="R896" i="1"/>
  <c r="R895" i="1"/>
  <c r="R894" i="1"/>
  <c r="R893" i="1"/>
  <c r="R892" i="1"/>
  <c r="R891" i="1"/>
  <c r="R890" i="1"/>
  <c r="R889" i="1"/>
  <c r="R888" i="1"/>
  <c r="R887" i="1"/>
  <c r="R886" i="1"/>
  <c r="R885" i="1"/>
  <c r="R884" i="1"/>
  <c r="R883" i="1"/>
  <c r="R882" i="1"/>
  <c r="R881" i="1"/>
  <c r="R880" i="1"/>
  <c r="R879" i="1"/>
  <c r="R878" i="1"/>
  <c r="R877" i="1"/>
  <c r="R876" i="1"/>
  <c r="R875" i="1"/>
  <c r="R874" i="1"/>
  <c r="R873" i="1"/>
  <c r="R872" i="1"/>
  <c r="R871" i="1"/>
  <c r="R870" i="1"/>
  <c r="R869" i="1"/>
  <c r="R868" i="1"/>
  <c r="R867" i="1"/>
  <c r="R866" i="1"/>
  <c r="R865" i="1"/>
  <c r="R864" i="1"/>
  <c r="R863" i="1"/>
  <c r="R862" i="1"/>
  <c r="R861" i="1"/>
  <c r="R860" i="1"/>
  <c r="R859" i="1"/>
  <c r="R858" i="1"/>
  <c r="R857" i="1"/>
  <c r="R856" i="1"/>
  <c r="R855" i="1"/>
  <c r="R854" i="1"/>
  <c r="R853" i="1"/>
  <c r="R852" i="1"/>
  <c r="R851" i="1"/>
  <c r="R850" i="1"/>
  <c r="R849" i="1"/>
  <c r="R848" i="1"/>
  <c r="R847" i="1"/>
  <c r="R846" i="1"/>
  <c r="R845" i="1"/>
  <c r="R844" i="1"/>
  <c r="R843" i="1"/>
  <c r="R842" i="1"/>
  <c r="R841" i="1"/>
  <c r="R840" i="1"/>
  <c r="R839" i="1"/>
  <c r="R838" i="1"/>
  <c r="R837" i="1"/>
  <c r="R836" i="1"/>
  <c r="R835" i="1"/>
  <c r="R834" i="1"/>
  <c r="R833" i="1"/>
  <c r="R832" i="1"/>
  <c r="R831" i="1"/>
  <c r="R830" i="1"/>
  <c r="R829" i="1"/>
  <c r="R828" i="1"/>
  <c r="R827" i="1"/>
  <c r="R826" i="1"/>
  <c r="R825" i="1"/>
  <c r="R824" i="1"/>
  <c r="R823" i="1"/>
  <c r="R822" i="1"/>
  <c r="R821" i="1"/>
  <c r="R820" i="1"/>
  <c r="R819" i="1"/>
  <c r="R818" i="1"/>
  <c r="R817" i="1"/>
  <c r="R816" i="1"/>
  <c r="R815" i="1"/>
  <c r="R814" i="1"/>
  <c r="R813" i="1"/>
  <c r="R812" i="1"/>
  <c r="R811" i="1"/>
  <c r="R810" i="1"/>
  <c r="R809" i="1"/>
  <c r="R808" i="1"/>
  <c r="R807" i="1"/>
  <c r="R806" i="1"/>
  <c r="R805" i="1"/>
  <c r="R804" i="1"/>
  <c r="R803" i="1"/>
  <c r="R802" i="1"/>
  <c r="R801" i="1"/>
  <c r="R800" i="1"/>
  <c r="R799" i="1"/>
  <c r="R798" i="1"/>
  <c r="R797" i="1"/>
  <c r="R796" i="1"/>
  <c r="R795" i="1"/>
  <c r="R794" i="1"/>
  <c r="R793" i="1"/>
  <c r="R792" i="1"/>
  <c r="R791" i="1"/>
  <c r="R790" i="1"/>
  <c r="R789" i="1"/>
  <c r="R788" i="1"/>
  <c r="R787" i="1"/>
  <c r="R786" i="1"/>
  <c r="R785" i="1"/>
  <c r="R784" i="1"/>
  <c r="R783" i="1"/>
  <c r="R782" i="1"/>
  <c r="R781" i="1"/>
  <c r="R780" i="1"/>
  <c r="R779" i="1"/>
  <c r="R778" i="1"/>
  <c r="R777" i="1"/>
  <c r="R776" i="1"/>
  <c r="R775" i="1"/>
  <c r="R774" i="1"/>
  <c r="R773" i="1"/>
  <c r="R772" i="1"/>
  <c r="R771" i="1"/>
  <c r="R770" i="1"/>
  <c r="R769" i="1"/>
  <c r="R768" i="1"/>
  <c r="R767" i="1"/>
  <c r="R766" i="1"/>
  <c r="R765" i="1"/>
  <c r="R764" i="1"/>
  <c r="R763" i="1"/>
  <c r="R762" i="1"/>
  <c r="R761" i="1"/>
  <c r="R760" i="1"/>
  <c r="R759" i="1"/>
  <c r="R758" i="1"/>
  <c r="R757" i="1"/>
  <c r="R756" i="1"/>
  <c r="R755" i="1"/>
  <c r="R754" i="1"/>
  <c r="R753" i="1"/>
  <c r="R752" i="1"/>
  <c r="R751" i="1"/>
  <c r="R750" i="1"/>
  <c r="R749" i="1"/>
  <c r="R748" i="1"/>
  <c r="R747" i="1"/>
  <c r="R746" i="1"/>
  <c r="R745" i="1"/>
  <c r="R744" i="1"/>
  <c r="R743" i="1"/>
  <c r="R742" i="1"/>
  <c r="R741" i="1"/>
  <c r="R740" i="1"/>
  <c r="R739" i="1"/>
  <c r="R738" i="1"/>
  <c r="R737" i="1"/>
  <c r="R736" i="1"/>
  <c r="R735" i="1"/>
  <c r="R734" i="1"/>
  <c r="R733" i="1"/>
  <c r="R732" i="1"/>
  <c r="R731" i="1"/>
  <c r="R730" i="1"/>
  <c r="R729" i="1"/>
  <c r="R728" i="1"/>
  <c r="R727" i="1"/>
  <c r="R726" i="1"/>
  <c r="R725" i="1"/>
  <c r="R724" i="1"/>
  <c r="R723" i="1"/>
  <c r="R722" i="1"/>
  <c r="R721" i="1"/>
  <c r="R720" i="1"/>
  <c r="R719" i="1"/>
  <c r="R718" i="1"/>
  <c r="R717" i="1"/>
  <c r="R716" i="1"/>
  <c r="R715" i="1"/>
  <c r="R714" i="1"/>
  <c r="R713" i="1"/>
  <c r="R712" i="1"/>
  <c r="R711" i="1"/>
  <c r="R710" i="1"/>
  <c r="R709" i="1"/>
  <c r="R708" i="1"/>
  <c r="R707" i="1"/>
  <c r="R706" i="1"/>
  <c r="R705" i="1"/>
  <c r="R704" i="1"/>
  <c r="R703" i="1"/>
  <c r="R702" i="1"/>
  <c r="R701" i="1"/>
  <c r="R700" i="1"/>
  <c r="R699" i="1"/>
  <c r="R698" i="1"/>
  <c r="R697" i="1"/>
  <c r="R696" i="1"/>
  <c r="R695" i="1"/>
  <c r="R694" i="1"/>
  <c r="R693" i="1"/>
  <c r="R692" i="1"/>
  <c r="R691" i="1"/>
  <c r="R690" i="1"/>
  <c r="R689" i="1"/>
  <c r="R688" i="1"/>
  <c r="R687" i="1"/>
  <c r="R686" i="1"/>
  <c r="R685"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6" i="1"/>
  <c r="R574" i="1"/>
  <c r="R573" i="1"/>
  <c r="R572" i="1"/>
  <c r="R571" i="1"/>
  <c r="R570" i="1"/>
  <c r="R569" i="1"/>
  <c r="R568" i="1"/>
  <c r="R567" i="1"/>
  <c r="R566" i="1"/>
  <c r="R565" i="1"/>
  <c r="R564" i="1"/>
  <c r="R563" i="1"/>
  <c r="R562" i="1"/>
  <c r="R561" i="1"/>
  <c r="R560" i="1"/>
  <c r="R559" i="1"/>
  <c r="R558" i="1"/>
  <c r="R557" i="1"/>
  <c r="R556"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2" i="1"/>
  <c r="R519" i="1"/>
  <c r="R518" i="1"/>
  <c r="R517" i="1"/>
  <c r="R516" i="1"/>
  <c r="R515" i="1"/>
  <c r="R514" i="1"/>
  <c r="R513" i="1"/>
  <c r="R512" i="1"/>
  <c r="R511" i="1"/>
  <c r="R510" i="1"/>
  <c r="R509" i="1"/>
  <c r="R508" i="1"/>
  <c r="R507" i="1"/>
  <c r="R506" i="1"/>
  <c r="R505" i="1"/>
  <c r="R504" i="1"/>
  <c r="R503" i="1"/>
  <c r="R502" i="1"/>
  <c r="R501" i="1"/>
  <c r="R500" i="1"/>
  <c r="R499" i="1"/>
  <c r="R498" i="1"/>
  <c r="R496" i="1"/>
  <c r="R495" i="1"/>
  <c r="R494" i="1"/>
  <c r="R489"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6" i="1"/>
  <c r="R385" i="1"/>
  <c r="R384" i="1"/>
  <c r="R381" i="1"/>
  <c r="R380"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6" i="1"/>
  <c r="R335" i="1"/>
  <c r="R334" i="1"/>
  <c r="R333" i="1"/>
  <c r="R332" i="1"/>
  <c r="R331" i="1"/>
  <c r="R330" i="1"/>
  <c r="R329" i="1"/>
  <c r="R328" i="1"/>
  <c r="R327" i="1"/>
  <c r="R323" i="1"/>
  <c r="R322" i="1"/>
  <c r="R318" i="1"/>
  <c r="R317" i="1"/>
  <c r="R316"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2" i="1"/>
  <c r="R281" i="1"/>
  <c r="R280" i="1"/>
  <c r="R279" i="1"/>
  <c r="R278" i="1"/>
  <c r="R276" i="1"/>
  <c r="R273" i="1"/>
  <c r="R270" i="1"/>
  <c r="R269" i="1"/>
  <c r="R268" i="1"/>
  <c r="R267" i="1"/>
  <c r="R266"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3" i="1"/>
  <c r="R222" i="1"/>
  <c r="R221" i="1"/>
  <c r="R219" i="1"/>
  <c r="R218" i="1"/>
  <c r="R217" i="1"/>
  <c r="R216" i="1"/>
  <c r="R214" i="1"/>
  <c r="R212" i="1"/>
  <c r="R211" i="1"/>
  <c r="R210" i="1"/>
  <c r="R209" i="1"/>
  <c r="R208" i="1"/>
  <c r="R207" i="1"/>
  <c r="R206" i="1"/>
  <c r="R205" i="1"/>
  <c r="R204" i="1"/>
  <c r="R203" i="1"/>
  <c r="R202" i="1"/>
  <c r="R201" i="1"/>
  <c r="R200" i="1"/>
  <c r="R199" i="1"/>
  <c r="R198" i="1"/>
  <c r="R197" i="1"/>
  <c r="R196" i="1"/>
  <c r="R195" i="1"/>
  <c r="R194" i="1"/>
  <c r="R190" i="1"/>
  <c r="R189" i="1"/>
  <c r="R188" i="1"/>
  <c r="R187" i="1"/>
  <c r="R186" i="1"/>
  <c r="R184" i="1"/>
  <c r="R181" i="1"/>
  <c r="R177" i="1"/>
  <c r="R176" i="1"/>
  <c r="R173" i="1"/>
  <c r="R171" i="1"/>
  <c r="R170" i="1"/>
  <c r="R169" i="1"/>
  <c r="R168" i="1"/>
  <c r="R167" i="1"/>
  <c r="R166" i="1"/>
  <c r="R165" i="1"/>
  <c r="R164" i="1"/>
  <c r="R162" i="1"/>
  <c r="R161" i="1"/>
  <c r="R160" i="1"/>
  <c r="R159" i="1"/>
  <c r="R158" i="1"/>
  <c r="R157" i="1"/>
  <c r="R156" i="1"/>
  <c r="R155" i="1"/>
  <c r="R154" i="1"/>
  <c r="R153" i="1"/>
  <c r="R152" i="1"/>
  <c r="R151" i="1"/>
  <c r="R150" i="1"/>
  <c r="R149" i="1"/>
  <c r="R148" i="1"/>
  <c r="R147" i="1"/>
  <c r="R146" i="1"/>
  <c r="R145" i="1"/>
  <c r="R143" i="1"/>
  <c r="R140" i="1"/>
  <c r="R139" i="1"/>
  <c r="R138" i="1"/>
  <c r="R136" i="1"/>
  <c r="R135" i="1"/>
  <c r="R134" i="1"/>
  <c r="R133" i="1"/>
  <c r="R132" i="1"/>
  <c r="R131" i="1"/>
  <c r="R130" i="1"/>
  <c r="R129" i="1"/>
  <c r="R128" i="1"/>
  <c r="R127" i="1"/>
  <c r="R126" i="1"/>
  <c r="R125" i="1"/>
  <c r="R124" i="1"/>
  <c r="R123" i="1"/>
  <c r="R122" i="1"/>
  <c r="R121" i="1"/>
  <c r="R120" i="1"/>
  <c r="R111" i="1"/>
  <c r="R110"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8" i="1"/>
  <c r="R47" i="1"/>
  <c r="R46" i="1"/>
  <c r="R45" i="1"/>
  <c r="R44" i="1"/>
  <c r="R43" i="1"/>
  <c r="R42" i="1"/>
  <c r="R41" i="1"/>
  <c r="R40" i="1"/>
  <c r="R39" i="1"/>
  <c r="R38" i="1"/>
  <c r="R37" i="1"/>
  <c r="R36" i="1"/>
  <c r="R35" i="1"/>
  <c r="R34" i="1"/>
  <c r="R33" i="1"/>
  <c r="R32" i="1"/>
  <c r="R30" i="1"/>
  <c r="R29" i="1"/>
  <c r="R28" i="1"/>
  <c r="R27" i="1"/>
  <c r="R26" i="1"/>
  <c r="R25" i="1"/>
  <c r="R24" i="1"/>
  <c r="R23" i="1"/>
  <c r="R22" i="1"/>
  <c r="R21" i="1"/>
  <c r="R20" i="1"/>
  <c r="R19" i="1"/>
  <c r="R18" i="1"/>
  <c r="R17" i="1"/>
  <c r="R16" i="1"/>
  <c r="R15" i="1"/>
  <c r="R14" i="1"/>
  <c r="R13" i="1"/>
  <c r="R12" i="1"/>
  <c r="R11" i="1"/>
  <c r="R10" i="1"/>
  <c r="A10" i="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l="1"/>
  <c r="A142" i="1" s="1"/>
  <c r="A143" i="1" s="1"/>
  <c r="A144" i="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R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O604" authorId="0" shapeId="0" xr:uid="{65A5C418-A183-4C4E-9E30-7CC391D4857E}">
      <text>
        <r>
          <rPr>
            <b/>
            <sz val="9"/>
            <color indexed="81"/>
            <rFont val="Tahoma"/>
            <family val="2"/>
          </rPr>
          <t>admin:</t>
        </r>
        <r>
          <rPr>
            <sz val="9"/>
            <color indexed="81"/>
            <rFont val="Tahoma"/>
            <family val="2"/>
          </rPr>
          <t xml:space="preserve">
son 52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E488" authorId="0" shapeId="0" xr:uid="{5F41ECC2-D015-4B9E-9727-15EF5A184711}">
      <text>
        <r>
          <rPr>
            <b/>
            <sz val="9"/>
            <color indexed="81"/>
            <rFont val="Tahoma"/>
            <family val="2"/>
          </rPr>
          <t>admin:</t>
        </r>
        <r>
          <rPr>
            <sz val="9"/>
            <color indexed="81"/>
            <rFont val="Tahoma"/>
            <family val="2"/>
          </rPr>
          <t xml:space="preserve">
son 52</t>
        </r>
      </text>
    </comment>
  </commentList>
</comments>
</file>

<file path=xl/sharedStrings.xml><?xml version="1.0" encoding="utf-8"?>
<sst xmlns="http://schemas.openxmlformats.org/spreadsheetml/2006/main" count="19892" uniqueCount="4409">
  <si>
    <t>Cuenta de Tipo de hallazgo</t>
  </si>
  <si>
    <t>Etiquetas de columna</t>
  </si>
  <si>
    <t>Etiquetas de fila</t>
  </si>
  <si>
    <t>No conformidad</t>
  </si>
  <si>
    <t>Observación</t>
  </si>
  <si>
    <t>Oportunidad de Mejora</t>
  </si>
  <si>
    <t>Total general</t>
  </si>
  <si>
    <t xml:space="preserve">Auditoria Interna Gestion XXXXX 2019 </t>
  </si>
  <si>
    <t>Gestión de Comunicaciones</t>
  </si>
  <si>
    <t>Planeación Estratégica</t>
  </si>
  <si>
    <t xml:space="preserve">Auditoria Interna Gestion 2 2019 </t>
  </si>
  <si>
    <t>Gestión Análisis y mejora continua</t>
  </si>
  <si>
    <t xml:space="preserve">Auditoria Interna Gestion 3 2019 </t>
  </si>
  <si>
    <t>Gestión de Cooperación Internacional y Alianzas Estratégicas</t>
  </si>
  <si>
    <t>Gestión de atención al usuario</t>
  </si>
  <si>
    <t>Cuenta de 1. Estado de la acción Vencida-Sin Iniciar…..</t>
  </si>
  <si>
    <t>Cumplida</t>
  </si>
  <si>
    <t>En Avance</t>
  </si>
  <si>
    <t>Sin iniciar</t>
  </si>
  <si>
    <t>Vencida</t>
  </si>
  <si>
    <t>DIRECCIÓN NACIONAL BOMBEROS COLOMBIA</t>
  </si>
  <si>
    <t>CODIGO</t>
  </si>
  <si>
    <t>FO-MC-02-01</t>
  </si>
  <si>
    <t>FORMATO FORMULACIÓN, MONITOREO, SEGUIMIENTO y EVALUACIÓN A PLANES DE MEJORAMIENTO INTERNOS Y EXTERNOS</t>
  </si>
  <si>
    <t>VERSIÓN</t>
  </si>
  <si>
    <t>VIGENCIA</t>
  </si>
  <si>
    <t>FORMULACIÓN</t>
  </si>
  <si>
    <t>C</t>
  </si>
  <si>
    <t>SEGUNDO TRIMESTRE</t>
  </si>
  <si>
    <t>TERCER TRIMESTRE</t>
  </si>
  <si>
    <t>CUARTO TRIMESTRE</t>
  </si>
  <si>
    <t>SEGUIMIENTO PRIMERA LÍNEA DE DEFENSA</t>
  </si>
  <si>
    <t>SEGUIMIENTO SEGUNDA LÍNEA DE DEFENSA</t>
  </si>
  <si>
    <t>SEGUIMIENTO TERCERA LÍNEA DE DEFENSA</t>
  </si>
  <si>
    <t>NÚMERO DE HALLAZGOS</t>
  </si>
  <si>
    <t>TIPO DE AUDITORIA</t>
  </si>
  <si>
    <t>DEPENDENCIA</t>
  </si>
  <si>
    <t>TEMA</t>
  </si>
  <si>
    <t>CÓDIGO DE HALLAZGO</t>
  </si>
  <si>
    <t>DESCRIPCIÓN DEL HALLAZGO</t>
  </si>
  <si>
    <t>POLÍTICA MIPG IMPACTADA</t>
  </si>
  <si>
    <t>ANALISIS DE CAUSAS</t>
  </si>
  <si>
    <t>CAUSA RAÍZ DEL HALLAZGO</t>
  </si>
  <si>
    <t>acción correctiva</t>
  </si>
  <si>
    <t>COD ACTIVIDAD</t>
  </si>
  <si>
    <t xml:space="preserve">ACTIVIDADES/DESCRIPCIÓN </t>
  </si>
  <si>
    <t>UNIDAD DE MEDIDA</t>
  </si>
  <si>
    <t>CANTIDAD / UNIDAD DE MEDIDA</t>
  </si>
  <si>
    <t>FECHA DE INICIO</t>
  </si>
  <si>
    <t>FECHA DE FINALIZACIÓN</t>
  </si>
  <si>
    <t>ACTIVIDADES/PLAZO EN SEMANAS</t>
  </si>
  <si>
    <t>RESPONSABLE / PROCESO</t>
  </si>
  <si>
    <t>OBSERVACIONES</t>
  </si>
  <si>
    <t>1. Avance físico de ejecución</t>
  </si>
  <si>
    <t xml:space="preserve">1. Descripción de evidencias o soportes ejecución </t>
  </si>
  <si>
    <t>1. Evidencias LINK</t>
  </si>
  <si>
    <t>2. Fecha del seguimiento</t>
  </si>
  <si>
    <t>2. Descripción seguimiento evidencia</t>
  </si>
  <si>
    <t>2. % Avance</t>
  </si>
  <si>
    <t>2. EFICACIA</t>
  </si>
  <si>
    <t xml:space="preserve">3. Fecha de Seguimiento </t>
  </si>
  <si>
    <t xml:space="preserve">3. Avance físico de ejecución </t>
  </si>
  <si>
    <t xml:space="preserve">3. Observaciones </t>
  </si>
  <si>
    <t>3. Estado de Oportunidad</t>
  </si>
  <si>
    <t>EFECTIVIDAD</t>
  </si>
  <si>
    <t>ESTADO</t>
  </si>
  <si>
    <t xml:space="preserve">OBSERVACIONES </t>
  </si>
  <si>
    <t>Auditoría interna</t>
  </si>
  <si>
    <t>Subdirección Administrativa y Financiera</t>
  </si>
  <si>
    <t>2018_GA_H1</t>
  </si>
  <si>
    <t xml:space="preserve">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
Se evidencia que se estableció la Compra de Software de inventario, el en el Plan Anual de Adquisiciones de este año, por valor de $ 80.000.000, el cual a la fecha no se ha comprado por falta de recursos en la DNBC.
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
No se posee un Programa Sistemático de Inventarios, que lleve un adecuado control,  tanto de entradas como salidas de elementos. Asimismo, que permita de manera inmediata reflejar cantidades, valores unitarios, totales y el centro de costo (ubicación) del bien. </t>
  </si>
  <si>
    <t>1er Por qué: Por el tiempo que lleva de creada la institución no se requería de un software para este tipo de control.
2do Por qué: No se tenía una gran cantidad de inventarios para administrar.
3er Por qué: No se habían asignado recursos para la adquisición de este software, porque debido a las medidas de sostenibilidad fiscal, se recortaron recursos a las entidades del Estado.</t>
  </si>
  <si>
    <t>La institución era pequeña y no se había evidenciado la necesidad de esta adquisición.</t>
  </si>
  <si>
    <t>Acción correctiva</t>
  </si>
  <si>
    <t>GA_AC01</t>
  </si>
  <si>
    <t>Implementación modulo de Inventario de SIIF Nación</t>
  </si>
  <si>
    <t>Modulo Implementado</t>
  </si>
  <si>
    <t>14. Gestión Administrativa / 13. Gestión Financiera</t>
  </si>
  <si>
    <t>Revisar Tema con Financiera</t>
  </si>
  <si>
    <t>Se evidenció correo electronioco de fecha 03/02/2026 donde gestion financiera solicita al ministerio de hecienda  y credito publico un modulo de gestion de recursos fisicos, y mediante el cual se recibe respueta con fecha 20/02/2026 para iniciar una prueba piloto</t>
  </si>
  <si>
    <t>C. EXTRATEMPORANEAMENTE</t>
  </si>
  <si>
    <t>No aplica</t>
  </si>
  <si>
    <t>EJECUCIÓN</t>
  </si>
  <si>
    <t>SIN INICIAR</t>
  </si>
  <si>
    <t>EFECTIVO</t>
  </si>
  <si>
    <t>ABIERTO</t>
  </si>
  <si>
    <t>2019_AD_H1</t>
  </si>
  <si>
    <t>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t>
  </si>
  <si>
    <t>Dificultades en el establecimiento oportuno de contratación de los programas de mantenimiento y personal para ejecución de los mismos. Pues estos dependen de la aprobación de recursos y programas en JNB, para su posterior ejecución presupuestal y contratación.</t>
  </si>
  <si>
    <t>GA_AC02</t>
  </si>
  <si>
    <t>Elaborar manual o instructivo o procedimiento sobre las actividades que se deben desarrollar para el mantenimiento preventivo y correctivo de los bienes a cargo de la entidad</t>
  </si>
  <si>
    <t>Documento elaborado</t>
  </si>
  <si>
    <t>14. Gestión Administrativa</t>
  </si>
  <si>
    <t>No fue posible identificar evidencias para el presente período de análisis</t>
  </si>
  <si>
    <t>GA_AC03</t>
  </si>
  <si>
    <t>Elaborar y Ejecutar plan o programa de mantenimiento exigidos por la norma.</t>
  </si>
  <si>
    <t>Plan o programa de mantenimiento ejecutado</t>
  </si>
  <si>
    <t>2019_CO_H1</t>
  </si>
  <si>
    <t xml:space="preserve">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
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
</t>
  </si>
  <si>
    <t>GESTIÓN PRESUPUESTAL Y EFICIENCIA DEL GASTO PÚBLICO</t>
  </si>
  <si>
    <t xml:space="preserve">Incumplimiento de los procesos de la entidad en la presentación oportuna de los estudios previos, análisis del sector, estudios de mercado y demás soportes requeridos para la contratación que se solicite.
Falta de atención por parte de las áreas usuarias en la presentación integral y oportuna de la información soporte del proceso contractual.
</t>
  </si>
  <si>
    <t>Falta de atención por parte de las áreas usuarias en la presentación integral y oportuna de la información soporte del proceso contractual.</t>
  </si>
  <si>
    <t>GC_AC1</t>
  </si>
  <si>
    <t>Seguimiento al Plan de adquisiciones realizados y validación con el cargue de información con SECOP</t>
  </si>
  <si>
    <t>Seguimientos realizados</t>
  </si>
  <si>
    <t>15. Gestión Contractual</t>
  </si>
  <si>
    <t>En mesa de trabajo se actualización</t>
  </si>
  <si>
    <t>Se evidencio que la accion formulada carece de soportes que permitan verificar el cumplimiento de la actividad, toda vez que los documentos reportados no incluyen segumientos al plan anual de adquisiciones.</t>
  </si>
  <si>
    <t>EN EJECUCIÓN</t>
  </si>
  <si>
    <t>2019_CO_H2</t>
  </si>
  <si>
    <t>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t>
  </si>
  <si>
    <t>COMPRAS Y CONTRATACIÓN PÚBLICA</t>
  </si>
  <si>
    <t>Debilidad en la ejecución de los controles para la elaboración de los documentos propios del Proceso Gestión contractual.</t>
  </si>
  <si>
    <t>GC_AC2</t>
  </si>
  <si>
    <t xml:space="preserve">Realizar la revisión de los documentos "Constancia de idoneidad y experiencia" y "verificación de los documentos de la propuesta" por parte de un profesional diferente al profesional que proyectó el respectivo documento a fin de verificar la consistencia de la información. </t>
  </si>
  <si>
    <t>N° de documentos con revisión / N° de documentos expedidos (Constancia de idoneidad y experiencia y verificación de los documentos de la propuesta)</t>
  </si>
  <si>
    <t>En mesa de trabajo se determina que se debe es reportar seguimiento</t>
  </si>
  <si>
    <t xml:space="preserve">Se evidencio que la accion formulada carece de soportes que permitan verificar el cumplimiento de la actividad, toda vez que los documentos reportados no subsanan el hallazgo fotmulado </t>
  </si>
  <si>
    <t>VENCIDA</t>
  </si>
  <si>
    <t>GC_AC3</t>
  </si>
  <si>
    <t>Incluir en el Procedimiento Gestión Contractual el control para la revisión de los documentos "Hoja de vida DAFP", "Constancia de idoneidad y experiencia" y "verificación de los documentos de la propuesta".</t>
  </si>
  <si>
    <t>Procedimiento Gestión Contractual actualizado con controles para la revisión de los documentos "Hoja de Vida DAFP", "Constancia de idoneidad y experiencia" y "verificación de los documentos de la propuesta", publicados en la carpeta del SIGEC</t>
  </si>
  <si>
    <t>Se evidencio pantallazo de la pagina web de la entidad en la cual se puede realizar o verificar los procdimientos de cada uno de los proceos de la DNBC</t>
  </si>
  <si>
    <t>De acuerdo con el procedimiento "Formulación, monitoreo y seguimiento a planes de mejoramiento internos y externos, V06 del 20/055/2026",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t>
  </si>
  <si>
    <t>2019_TI_H5</t>
  </si>
  <si>
    <t>Se evidencia que a la fecha no se cuenta con el nivel de adopción de los lineamientos de planeación estratégica que permitan la implementación de la política de Gobierno Digital de acuerdo con lo establecido en MANUAL DE
GOBIERNO DIGITAL, Implementación de la Política de Gobierno Digital Decreto 1008 de 2018 (Compilado en el Decreto 1078 de 2015, capítulo 1, título 9, parte 2, libro 2).</t>
  </si>
  <si>
    <t>1. Por qué: Desconocimiento de los los lineamientos, estándares y acciones a ejecutar que conforman la política de Gobierno Digital.</t>
  </si>
  <si>
    <t>Desconocimiento de los lineamientos, estándares y acciones a ejecutar que conforman la política de Gobierno
Digital.</t>
  </si>
  <si>
    <t>TI_AC1</t>
  </si>
  <si>
    <t>Implementar el proyecto de estabilizacion de Servicios Tecnológicos que pretende habilitar los elementos transversales de Seguridad de la Información y Servicios Ciudadanos Digitales</t>
  </si>
  <si>
    <t>N.º de actividades programadas / N.º de actividades realizadas</t>
  </si>
  <si>
    <t>18. Gestión de Tecnología e Informática</t>
  </si>
  <si>
    <t>Se evidenció como soporte el formato de necesidad correspondiente al bien o servicio solicitado denominado "Desarrollo e implementación de la versión RUE 2.0 para la Dirección Nacional de Bomberos", con fecha del 10 de febrero de 2016.
No obstante, la evidencia aportada corresponde únicamente a la identificación de una necesidad específica relacionada con el RUE 2.0 y no demuestra de manera suficiente la implementación del proyecto de estabilizacion de Servicios Tecnológicos que pretende habilitar los elementos transversales de Seguridad de la Información y Servicios Ciudadanos Digitales definidada como la acción correctiva a desarrollar.
En consecuencia, la tercera línea de defensa recomienda identificar e implementar acciones adicionales orientadas a la apropiación, el diagnóstico, la planificación y el seguimiento de la Política de Gobierno Digital, conforme a los lineamientos del Ministerio TIC. Asimismo, se recomienda subsanar la causa raíz del hallazgo identificado, con el fin de asegurar la efectividad de la acción de  correctiva y prevenir su recurrencia.</t>
  </si>
  <si>
    <t>1º Por qué: Desconocimiento de los lineamientos, estándares y acciones a ejecutar que conforman la política de Gobierno Digital.</t>
  </si>
  <si>
    <t>TI_AC2</t>
  </si>
  <si>
    <t>Implementación del protocolo de internet IPv6 de acuerdo a la Resolución 2710 de 2017.</t>
  </si>
  <si>
    <t>Implementacion del protocolo de internet IPV6</t>
  </si>
  <si>
    <t>2019_TI_H4</t>
  </si>
  <si>
    <t>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t>
  </si>
  <si>
    <t>1. Por qué; El grupo de gestión tecnológica no cuenta con el personal suficiente que permita realizar verificación o actualización de los procesos de la Gestión de TI
2. Por qué: El área de Gestión Tecnológica no tiene metodologías definidas para atender los requerimientos e incidentes por lo irregular de los elementos que componen de la red corporativa de la entidad.
3. Por que; No se tienen claramente identificados los factores críticos o de éxito del proceso.</t>
  </si>
  <si>
    <t>No se tienen claramente identificados los factores críticos o de éxito del proceso.</t>
  </si>
  <si>
    <t>TI_AC3</t>
  </si>
  <si>
    <t xml:space="preserve">Realizar la caracterización del proceso definiendo los factores críticos y de exitico del proceso. 
</t>
  </si>
  <si>
    <t xml:space="preserve">Metodologias definidas en el proceso de Gestión de Tecnología </t>
  </si>
  <si>
    <t>Reportar seguimiento</t>
  </si>
  <si>
    <t>Se evidencia la actualización y aprobación de la Caracterización del Proceso Gestión de Tecnología e Informática, versión 04, vigente desde el 31 de marzo de 2026, documento mediante el cual se fortalecen el objetivo, alcance, actividades, riesgos, indicadores y demás elementos del proceso, en concordancia con los lineamientos institucionales y el MIPG. En consecuencia, la evidencia permite validar la ejecución y cumplimiento de la acción correctiva formulada para subsanar el hallazgo identificado.</t>
  </si>
  <si>
    <t>C. OPORTUNAMENTE</t>
  </si>
  <si>
    <t>2019_TI_H2</t>
  </si>
  <si>
    <t>Se deben generar los documentos en el SIGEC, necesarios para la puesta en marcha del Sistema de Gestión Documental ORFEO actualizado, en desarrollo del contrato 078 de 2019, de igual forma realizar las respectivas jornadas de capacitación al personal de la entidad.</t>
  </si>
  <si>
    <t xml:space="preserve">1º Por qué; Los servidores públicos que recibieron a satisfacción el resultado esperado de la ejecución del contrato 078 de 2019 no continua en la entidad, lo que no permitió garantizar la seguridad de  la información para la puesta en marcha del sistema de Gestión documental ORFEO </t>
  </si>
  <si>
    <t xml:space="preserve">Los servidores públicos que recibieron a satisfacción el resultado esperado de la ejecución del contrato 078 de 2019 no continúan en la entidad, lo que genero que no se lograra garantizar. La seguridad de la información para la puesta en marcha del sistema de Gestión documental ORFEO </t>
  </si>
  <si>
    <t>TI_AC4</t>
  </si>
  <si>
    <t>Realizar cronograma de mesas de trabajo y definir las actividades pendientes de ejecución</t>
  </si>
  <si>
    <t>N.º de mesas de trabajo programadas / Nº de mesas de trabajo realizadas *100</t>
  </si>
  <si>
    <r>
      <rPr>
        <sz val="11"/>
        <color rgb="FF000000"/>
        <rFont val="Arial"/>
      </rPr>
      <t>Se presenta como evidencia del cumplimiento de la acción, el Plan Estratégico de Tecnologías de la Información (PETI) 2026 en su versión final y aprobada, junto con el cronograma de mesas de trabajo (primer trimestre 2026), el Plan de Acción de TI  del primer trimestre de 2026 y el Tablero de Indicadores debidamente diligenciados.
La evidencia demuestra un avance parcial de la acción correctiva; no obstante, se recomienda continuar con su implementación, formalizar los documentos en construcción y documentar los resultados para garantizar el cumplimiento integral de la acción</t>
    </r>
    <r>
      <rPr>
        <b/>
        <sz val="11"/>
        <color rgb="FF000000"/>
        <rFont val="Arial"/>
      </rPr>
      <t>.</t>
    </r>
  </si>
  <si>
    <t>2018_TH_H1</t>
  </si>
  <si>
    <t>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t>
  </si>
  <si>
    <t>Porque no existe una directriz del manejo del Biométrico y responsabilidad de cada funcionario frente a su cumplimiento.</t>
  </si>
  <si>
    <t>TH_AC1</t>
  </si>
  <si>
    <t>Se elaborará una directriz en la que se incluyan los horarios y las jornadas de trabajo, la trazabilidad de las novedades, manejo del Biométrico, la responsabilidad de cada funcionario frente a su cumplimiento y las acciones disciplinarias a que haya lugar.</t>
  </si>
  <si>
    <t>Directriz frente al horario laboral, novedades y biométrico</t>
  </si>
  <si>
    <t>11. Gestión del Talento Humano</t>
  </si>
  <si>
    <t>Presentar seguimiento en el rpimer trimestre</t>
  </si>
  <si>
    <t>Dirección General</t>
  </si>
  <si>
    <t>INTEGRIDAD</t>
  </si>
  <si>
    <t>DI_AC1</t>
  </si>
  <si>
    <t>Adelantar las acciones disciplinarias a que haya lugar por el incumplimiento de la directriz en cuanto a horario laboral.</t>
  </si>
  <si>
    <t>(# Procesos disciplinarios iniciados a los funcionarios de planta de la DNBC/# Procesos disciplinarios identificados relacionados por el incumplimiento de la directriz en cuanto a horario laboral</t>
  </si>
  <si>
    <t>12. Gestión de Asuntos Disciplinarios</t>
  </si>
  <si>
    <t>Se presenta como evidencia el auto de apertura de la actuación disciplinaria IP 006-2024,  que incluye el auto de apertura de investigación disciplinaria (del 25 de junio de 2024) por presunto incumplimiento del horario laboral, el respectivo auto de archivo por prevención y los correos de socialización. La trazabilidad de estos registros permite validar la ejecución y el cumplimiento total de la acción correctiva dentro del plazo establecido</t>
  </si>
  <si>
    <t>TH_AC2</t>
  </si>
  <si>
    <t xml:space="preserve">Realizar informe mensual de los funcionarios que incumplen las directrises en cuanto a horario laboral. 
</t>
  </si>
  <si>
    <t>Informes Realizados</t>
  </si>
  <si>
    <t>2018_AD_H1</t>
  </si>
  <si>
    <t>Se evidenció que no se han establecido los requisitos ambientales para la compra de productos y servicios.
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t>
  </si>
  <si>
    <t xml:space="preserve">1er Por qué: Porque los programas ambientales están en fase de actualización y perfeccionamiento
2do Por qué: Se tenia presente que era un asunto netamente contractual.
3er Por qué: Falta de asesoría en el tema. </t>
  </si>
  <si>
    <t>Falta de asesoría en el tema</t>
  </si>
  <si>
    <t>GA_AC04</t>
  </si>
  <si>
    <t>Establecer los requisitos ambientales para la compra de productos y servicios para entregarlos al proceso de gestión de contractual.</t>
  </si>
  <si>
    <t>Documento con los requisitos ambientales para la compra de productos y servicios entregado al proceso de gestión de contractual enviado a gestión de contratación con el fin de que modificación el manual de contratación.</t>
  </si>
  <si>
    <t>GA_AC05</t>
  </si>
  <si>
    <t>Manual de Contratación actualizado con la inclusión de requisitos ambientales para los procesos para compras verdes</t>
  </si>
  <si>
    <t xml:space="preserve">Actualizacion de los lineamientos de compras verdes en el manual de contratación </t>
  </si>
  <si>
    <t>15. Gestión Contractual / 14. Gestión Administrativa</t>
  </si>
  <si>
    <t>2019_TI_H1</t>
  </si>
  <si>
    <t xml:space="preserve">No se realizó un adecuado diseño de los indicadores de gestión del proceso Gestión de Tecnología e Informática, por cuanto no se está midiendo el cumplimiento del objetivo del proceso. </t>
  </si>
  <si>
    <t xml:space="preserve">1º Por qué; Falta de personal para el seguimiento y verificación del cumplimiento de los indicadores en la  ejecucion del  soporte técnico de los equipos de la entidad.
2º Por qué; No se tienen los recursos económicos necesarios para el cumplimiento del soporte Técnico.
3º Por qué; No se aplican las políticas, procedimientos y seguimiento de atención de soporte Técnico. </t>
  </si>
  <si>
    <t xml:space="preserve">No se aplican las políticas, procedimientos y seguimiento de atención de soporte Técnico. </t>
  </si>
  <si>
    <t>TI_AC5</t>
  </si>
  <si>
    <t xml:space="preserve">Realizar e implementar un formulario en linea que permita medir la oportunidad en tiempo real del soporte técnico, para la realización de los indicadores de gestión. </t>
  </si>
  <si>
    <t>Formato ejecutado de control de mantenimiento a los equipos de computo de la DNBC.</t>
  </si>
  <si>
    <t>Se evidencia la presentación del Plan de Mantenimiento Preventivo y Correctivo de los Equipos de Cómputo 2026 como soporte de avance; sin embargo, la evidencia aportada no permite verificar la realización e implementación de un formulario en línea que permita medir la oportunidad del soporte técnico en tiempo real para la generación y medición de los indicadores de gestión. 
En consecuencia, desde la tercera línea de defensa no es posible validar el cumplimiento de la acción correctiva formulada. Se recomienda implementar el formulario definido, establecer los mecanismos para la captura y análisis de la información generada y aportar los soportes que evidencien su funcionamiento y utilización en la medición de los indicadores de gestión.</t>
  </si>
  <si>
    <t>1º Por qué; Falta de personal para el seguimiento y verificación del cumplimiento de los indicadores, soporte técnico y capacitación al personal en el manejo del Google Drive. 
2º Por qué; No se cuenta con las herramientas tecnológicas necesarias para brindar soporte y mantenimiento a los equipos de la DNBC.
3º Por qué; La obsolescencia en la plataforma tecnológica de la entidad ocasiona el aumento del numero de incidencias tecnológicas.
4º Por qué; No se han verificado los indicadores del área de gestión de TI y solicitado los recursos necesarios para poder ejecutar las acciones y medir los indicadores"</t>
  </si>
  <si>
    <t>Falta de personal y recursos economicos para el seguimiento y verificación del cumplimiento de los indicadores.</t>
  </si>
  <si>
    <t>TI_AC6</t>
  </si>
  <si>
    <t xml:space="preserve">Verificar la validez de los indicadores que permiten realizar seguimiento y evaluación periódica de los procesos de TI 
</t>
  </si>
  <si>
    <t xml:space="preserve">"N.º Total de indicadores / N.º total de indicadores Verificados * 100 
</t>
  </si>
  <si>
    <t>Mediante la revisión del Tablero de Indicadores y las Fichas Técnicas del proceso de Gestión de Tecnología e Informática, primer tirimestre de 2026, se evidencia la definición de parámetros como objetivos, fórmulas, periodicidad, fuentes y mecanismos de seguimiento. Este soporte demuestra un avance parcial de la acción correctiva; no obstante, el equipo no aporta un registro o análisis documentado que permita validar la pertinencia, utilidad técnica o la necesidad de actualización de los indicadores propuestos
En consecuencia, desde la tercera línea de defensa se recomienda complementar la actividad con la evaluación formal de los indicadores existentes y documentar los resultados obtenidos, con el fin de sustentar su mantenimiento, ajuste o eliminación según corresponda.</t>
  </si>
  <si>
    <t>2019_TI_H6</t>
  </si>
  <si>
    <t>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t>
  </si>
  <si>
    <t>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grupo de gestión tecnológica no cuenta con el personal para la  planeación y ejecución del plan.</t>
  </si>
  <si>
    <t xml:space="preserve">Desconocimiento de la adecuada aplicación del PETI con base a los lineamientos de la entidad, teniendo en cuenta la guía y soporte emitido por el ministerio de las TICs </t>
  </si>
  <si>
    <t>TI_AC7</t>
  </si>
  <si>
    <t>Actualizar el Plan Estratégico de Tecnologías de la Información y Comunicaciones de la DNBC con el proyecto actual de estabilización de Servicios Tecnológicos y definición del marco de seguridad y privacidad de la información y de los sistemas de
información.</t>
  </si>
  <si>
    <t>Proceso de PETIC actualizado y verificado.</t>
  </si>
  <si>
    <t>Se presenta como evidencia un borrador de la actualización del Plan Estratégico de Tecnologías de la Información (PETI) 2026, incorporando componentes relacionados con el diagnóstico tecnológico institucional, la estrategia y el gobierno de TI, la gestión de riesgos, así como aspectos de seguridad y privacidad de la información. Si bien este soporte permite verificar avances significativos en la ejecución de la acción correctiva, se encuentra pendiente de aprobación por la instancia competente. En consecuencia, desde la tercera línea de defensa se determina un cumplimiento parcial, recomendando adelantar su oficialización y generar los registros correspondientes para validar el cierre definitivo del hallazgo.</t>
  </si>
  <si>
    <t>2019_TI_H3</t>
  </si>
  <si>
    <t>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t>
  </si>
  <si>
    <t xml:space="preserve">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
</t>
  </si>
  <si>
    <t>TI_AC8</t>
  </si>
  <si>
    <t xml:space="preserve">Verificar y ajustar el flujo de la ejecucion del procedimiento PC-TI-01 Gestión y Atención de Soporte Técnico al estado actual de la entidad.
</t>
  </si>
  <si>
    <t>Actualización del flujo de la ejecución de Gestión de Tecnología informática y Gestión y atención de soporte Técnico.</t>
  </si>
  <si>
    <t>Se presenta como evidencia la actualización y aprobación del procedimiento PC-TI-01 Gestión y Atención de Soporte Técnico, versión 02, vigente desde el 19 de noviembre de 2025, mediante el cual se ajustó el flujo de ejecución del proceso conforme al estado actual de la Entidad. Así mismo, se incorporan lineamientos para la atención de requerimientos a través de la Mesa de Ayuda DNBC, la definición de los niveles de atención (primer, segundo y tercer nivel), los criterios de escalamiento, las responsabilidades de los actores involucrados y los mecanismos de seguimiento y control. 
En consecuencia, la evidencia aportada permite validar el cumplimiento de la acción correctiva formulada y la atención de las debilidades identificadas en el hallazgo.</t>
  </si>
  <si>
    <t xml:space="preserve">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almacenamiento y recuperacion de la información.
</t>
  </si>
  <si>
    <t>TI_AC9</t>
  </si>
  <si>
    <t xml:space="preserve">Promover  por medio de campañas el uso de la Nube Digital y herramientas digitales, como herramienta de respaldo de la información y gestión de información.
</t>
  </si>
  <si>
    <t>Socializaicones realizadas</t>
  </si>
  <si>
    <t>Se presentan como evidencia dos (2) correos electrónicos mediante los cuales se recuerda la importancia de revisar y aplicar el Manual de la Política de Seguridad y Privacidad de la Información (Versión 2). Sin embargo, estos soportes se centran en lineamientos generales y no permiten verificar de manera suficiente la ejecución de actividades específicas de promoción, apropiación o capacitación sobre el uso de la Nube Digital y mecanismos de respaldo, tal como lo exige la acción correctiva. En consecuencia, se determina un cumplimiento parcial. Se recomienda complementar estas acciones con campañas específicas sobre almacenamiento seguro y herramientas colaborativas, conservando los registros que demuestren el alcance, la participación y el impacto real en los usuarios.</t>
  </si>
  <si>
    <t xml:space="preserve">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
</t>
  </si>
  <si>
    <t>TI_AC10</t>
  </si>
  <si>
    <t xml:space="preserve">Documentar procesos de Backup de funciones y contratistas en los documentos SIGE
</t>
  </si>
  <si>
    <t>Como soporte de la acción se remitió el Manual de la Política de Seguridad y Privacidad de la Información (MN-TI-01 v.02), vigente desde el 30 de junio de 2022. Si bien el documento contiene lineamientos generales sobre copias de respaldo, es insuficiente para cerrar el hallazgo, ya que omite el requerimiento específico de documentar los procesos de backup para funcionarios y contratistas en el SIGE. Adicionalmente, no se adjuntan registros que demuestren su actualización, socialización e implementación durante la vigencia evaluada. En consecuencia, se recomienda actualizar el Manual incorporando los procedimientos y responsabilidades de respaldo faltantes, y remitir los registros de aprobación, divulgación y aplicación que certifiquen la efectividad de la mejora.</t>
  </si>
  <si>
    <t>2016_GD_H2</t>
  </si>
  <si>
    <t>Se evidenció que no se han incorporado los criterios de SST en el manual de contratación tanto de personal (Conductores) como compras de productos, tales como los productos químicos en los que no se está exigiendo el envío de la hoja de seguridad de los productos.</t>
  </si>
  <si>
    <t>1er Por qué: Porque el proceso de gestión contractual no ha abierto el espacio para modificar el manual de contratación.
2do Por qué: Por alto volumen de trabajo, desinterés o desinformación.
3er Por qué: Por desconocimiento del Decreto 1072.</t>
  </si>
  <si>
    <t>Por desconocimiento del Decreto 1072.</t>
  </si>
  <si>
    <t>GC_AC9</t>
  </si>
  <si>
    <t xml:space="preserve">Incluir  en el Manual de supervisión la definición  de una responsabilidad del supervisor la cual quedaría así: Verificar que el contratista realice la inducción en sst antes de iniciar con la ejecución del contrato </t>
  </si>
  <si>
    <t>Manual de supervisión actualizado</t>
  </si>
  <si>
    <t>Curso de seguridadd</t>
  </si>
  <si>
    <t>Se evidencio que la accion formulada carece de soportes que permitan verificar el cumplimiento de la actividad, toda vez que la accion no fue ejecuta dentro del plazo establecido</t>
  </si>
  <si>
    <t>2016_GD_H1</t>
  </si>
  <si>
    <t>No cuenta con un mecanismo establecido para los riesgos de perdida de información en soporte físico</t>
  </si>
  <si>
    <t>GESTIÓN DOCUMENTAL</t>
  </si>
  <si>
    <t>N/A</t>
  </si>
  <si>
    <t>GD_AC1</t>
  </si>
  <si>
    <t xml:space="preserve">Realizar un estudio para la implementación de un mecanismo (SOFTWARE SGEA) para la digitalización y almacenamiento de la información fisica. </t>
  </si>
  <si>
    <t>Estudio software realizado y aprobado</t>
  </si>
  <si>
    <t>17. Gestión Documental</t>
  </si>
  <si>
    <t>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t>
  </si>
  <si>
    <t>2020_CO_H1</t>
  </si>
  <si>
    <t>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t>
  </si>
  <si>
    <t xml:space="preserve">1º Por que;  Falta de  desconocimiento de la guia para Hacer la Gestión Contractual en el SECOP II
2ºPor que; No se realiza la aplicación de la Guia. 
3. Por que; Falta de seguimiento de los supervisores a los contratos de presunción de servicios. </t>
  </si>
  <si>
    <t xml:space="preserve">Falta de seguimiento de los supervisores a los contratos de prestación de servicios. </t>
  </si>
  <si>
    <t>GC_AC4</t>
  </si>
  <si>
    <t>Realizar jornadas de socializacion sobre supervisión de contratos y construcción de formato de necesidades</t>
  </si>
  <si>
    <t>Socializaciones realizadas</t>
  </si>
  <si>
    <t>2020_TI_H1</t>
  </si>
  <si>
    <t>Actividades de control 11.2
La DNBC, no tiene documentado dentro de la entidad el desarrollo de actividades de control para la adquisición y prestación de servicios de tecnología.</t>
  </si>
  <si>
    <t>El proceso no ha generado documentación formal del desarrollo de sus actividades conforme lo define el SIGEC</t>
  </si>
  <si>
    <t>TI_AC11</t>
  </si>
  <si>
    <t>Formular un estrategia de Arquitetura Empresarial para la definición e implementación de necesidades tecnologicas en prestación de servicios</t>
  </si>
  <si>
    <t>Estrategia Formulada e implementada</t>
  </si>
  <si>
    <t>Se aportaron como soportes el borrador del PETI 2026 y el formato de necesidad para el proyecto 'RUE 2.0' , con fecha 10/02/2016. Aunque estos documentos definen la arquitectura y capacidades tecnológicas, corresponden netamente a la fase de planeación. Al carecer de una estrategia de Arquitectura Empresarial formalizada y ejecutada, la acción presenta un avance parcial. Para su cierre, se recomienda oficializar la estrategia, definir su hoja de ruta y aportar registros que demuestren su implementación y seguimiento.</t>
  </si>
  <si>
    <t>2020_TI_H3</t>
  </si>
  <si>
    <t>Actividades de control 11.3
Aunque la DNBC, cuenta con contratistas que apoyan la ejecución de los procesos, al interior de la entidad no se posee la matriz de roles y usuarios, siguiendo los principios de segregación de funciones.</t>
  </si>
  <si>
    <t>El proceso no ha generado documentación formal del desarrollo de sus actividades conforme lo define el SIGEC y requisitos de normatividad y de lineamientos en la materia</t>
  </si>
  <si>
    <t>TI_AC12</t>
  </si>
  <si>
    <t xml:space="preserve">Documentar  la matriz de roles y usuarios siguiendo los principios de segregación de funciones </t>
  </si>
  <si>
    <t>-Mesas de trabajo para pa creacion de las matrices de roles de usuarios
- herramienta centralizada para el cargue de la información.</t>
  </si>
  <si>
    <t>Se presenta como evidencia el borrador del Plan Estratégico de Tecnologías de la Información (PETI) 2026 y el documento de necesidad para la implementación del RUE 2.0. Si bien estos documentos evidencian avances en la planeación de capacidades tecnológicas y en la definición de herramientas de apoyo, no permiten subsanar el hallazgo relacionado con la ausencia de una matriz de roles y usuarios que garantice la adecuada segregación de funciones. 
Adicionalmente, no se aportaron registros de las mesas de trabajo ni la matriz de roles formalmente estructurada, por lo que la evidencia presentada resulta insuficiente para demostrar la implementación de la acción correctiva. Para el cierre del hallazgo será necesario remitir la matriz de roles debidamente documentada y aportar evidencia de su parametrización o cargue en la herramienta centralizada definida..</t>
  </si>
  <si>
    <t>2020_MC_H1</t>
  </si>
  <si>
    <t>Actividades de control 12.4
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t>
  </si>
  <si>
    <t>FORTALECIMIENTO ORGANIZACIONAL Y SIMPLIFICACIÓN DE PROCESOS</t>
  </si>
  <si>
    <t>Debil monitoreo a los procedimientos por parte de lideres y gestores de procesos</t>
  </si>
  <si>
    <t>MC_AC1</t>
  </si>
  <si>
    <t xml:space="preserve">Realizar el acompañamiento metodológico a cada uno de los enlaces de proceso para la actualización de los procedimientos de su proceso. </t>
  </si>
  <si>
    <t>No de acompañamientos realizados/ sobre numero de procesos de la DNBC*100</t>
  </si>
  <si>
    <t>03. Gestión de Análisis y Mejora Continua</t>
  </si>
  <si>
    <t>Acción Cumplida Pendiente evaluación tercera Linea</t>
  </si>
  <si>
    <t>Se presentan como evidencias los listados de asistencia de las jornadas realizadas el 30 de enero y el 23 de febrero de 2026. No obstante, los soportes aportados no permiten verificar las temáticas desarrolladas durante las mesas de trabajo ni evidenciar que estas correspondan a los temas definidos en la acción correctiva formulada (indicadores, riesgos de gestión, documentación SIGE, plan de mejoramiento, PAAC, referentes estratégicos y plan de acción). En consecuencia, la evidencia resulta insuficiente para verificar el cumplimiento integral de la acción correctiva.</t>
  </si>
  <si>
    <t>2020_MC_H3</t>
  </si>
  <si>
    <t>Monitoreo y Supervisión  17.3
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t>
  </si>
  <si>
    <t>Débil interiorización del mecanismo que se tienen para implementar acciones de mejora resultado de procesos de autoevaluación</t>
  </si>
  <si>
    <t>MC_AC2</t>
  </si>
  <si>
    <t xml:space="preserve">Socializar Políticas de operación del procedimiento de Planes de Mejora para implementación </t>
  </si>
  <si>
    <t xml:space="preserve">Socialización del procedimiento </t>
  </si>
  <si>
    <t>Se evidencia que se presentan dos documentos soporte correspondientes a listas de asistencia de los acompañamientos metodológicos realizados durante los meses de enero y febrero de 2026 por el proceso de Análisis y Mejora Continua. La evidencia permite verificar la ejecución de actividades de socialización, orientación y fortalecimiento de diferentes procesos institucionales; no obstante, se recomienda complementar los soportes con evidencias que permitan demostrar los resultados obtenidos y la efectividad de la acción correctiva implementada. Desde la tercera línea de defensa, se recomienda fortalecer la trazabilidad de las actividades ejecutadas mediante la incorporación de informes de resultados, compromisos adquiridos, acciones implementadas y mecanismos de seguimiento que permitan evidenciar la contribución de la acción correctiva al cierre de las causas que dieron origen al hallazgo.</t>
  </si>
  <si>
    <t>No se realiza monitoreo a los resultados de las autoevaluaciones realizadas por los lideres de proce</t>
  </si>
  <si>
    <t>MC_AC3</t>
  </si>
  <si>
    <t xml:space="preserve">Presentar informess de autoevaluación semestrales acotrde con Plan de acción
</t>
  </si>
  <si>
    <t>Informe semestral</t>
  </si>
  <si>
    <t>2020_MC_H4</t>
  </si>
  <si>
    <t>Monitoreo y Supervisión  17.7
Debido a la no existencia de Planes de Mejoramiento producto de las autoevaluaciones realizadas por los líderes del proceso, no se ha realizado la verificación y avance del respectivo cumplimiento.</t>
  </si>
  <si>
    <t>No se han formulado planes de mejora resultado de ejercicios de autoevaluación</t>
  </si>
  <si>
    <t>No se han formmulado planes de mejora resultado de ejercicios de autoevaluación</t>
  </si>
  <si>
    <t>2020_GF_H3</t>
  </si>
  <si>
    <t>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
Esta situación fue informada en el seguimiento de austeridad en el gasto realizado en el primer trimestre de 2020, sin que a la fecha se hayan tomado las acciones a que haya lugar para dar cumplimiento a las directrices establecidas por la Contaduría General de la Nación.</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</si>
  <si>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seguimiento y control por parte de la Gestión de talento humano y financiera 
</t>
  </si>
  <si>
    <t xml:space="preserve">Falta de seguimiento y control por parte de la Gestión de talento humano y financiera 
</t>
  </si>
  <si>
    <t>GF_AC1</t>
  </si>
  <si>
    <t xml:space="preserve">Formulación del procedimiento Conciliaciones contables donde se cruza la información de incapacidades </t>
  </si>
  <si>
    <t>Procedimiento formulado</t>
  </si>
  <si>
    <t>13. Gestión Financiera</t>
  </si>
  <si>
    <t>Se evidencia procedimiento conciliaciones contables PC-GF-16 y formato PC-GF-16-01 vigencia 2025, lo que permite verificar el cumplimiento de la actividad dentro del plazo establecido</t>
  </si>
  <si>
    <t>2020_GF_H5</t>
  </si>
  <si>
    <t>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
ARL POSITIVA $4.921.280 SANITAS $21.629.404</t>
  </si>
  <si>
    <t>1. Porque; No se tiene actualizada las cifras de manera mensual por parte del proceso de Gestion de talento humano 
2. Porque; No se tenia la persona idonea del proceso para realizar el seguimiento de las novedades de incapacidades y el cobro de las mismas
3. Porque; la informacion que actualmente tiene el area financiera con respecto a las novedades de incapacidades no están conciliadas.</t>
  </si>
  <si>
    <t xml:space="preserve"> No se tenia la persona idonea del proceso para realizar el seguimiento de las novedades de incapacidades y el cobro de las mismas</t>
  </si>
  <si>
    <t>GF_AC2</t>
  </si>
  <si>
    <t>Reportar En el Boletín de Deudores Morosos, los saldos por Cobrar por concepto de Incapacidades dentro de los plazos establecidos por la CGN</t>
  </si>
  <si>
    <t xml:space="preserve">Boletín de Deudores morosos </t>
  </si>
  <si>
    <t>Se evidencia correo electronico de fecha 04/012/2025 en el cual se hace el reporte de deudores morosos y el envio del informe a trev es del CHIP correspondiente la mes de Noviembre 2025</t>
  </si>
  <si>
    <t>2020_TI_H2</t>
  </si>
  <si>
    <t xml:space="preserve">Actividades de control 11.2
La entidad, no tiene documentado dentro de la entidad el desarrollo de actividades de control sobre las actividades realizadas por el proveedor de servicios de tecnología.
</t>
  </si>
  <si>
    <t>Teniendo en cuenta que es un númeral nuevo dentro de la norma, no se tenia contemplado dentro del proceso y no se  generó documentación formal para el desarrollo de esta actividad.</t>
  </si>
  <si>
    <t>Se evidencia como soporte el borrador del Plan Estratégico de Tecnologías de la Información (PETI) 2026 y el documento de necesidad del proyecto RUE 2.0, los cuales reflejan avances en la planeación de la estrategia de Arquitectura Empresarial. No obstante, la evidencia corresponde a documentos de formulación, por lo que aún no permite verificar su implementación efectiva ni la materialización de los componentes definidos. En consecuencia, se evidencia un avance parcial en la acción correctiva y se recomienda continuar con su ejecución y aportar los soportes que demuestren su implementación.</t>
  </si>
  <si>
    <t>2020_TI_H4</t>
  </si>
  <si>
    <t xml:space="preserve">Infor y Comunicación  13.2
La entidad posee el registro de activos de la información, el cual se encuentra desactualizado desde el 2019. </t>
  </si>
  <si>
    <t>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t>
  </si>
  <si>
    <t>TI_AC13</t>
  </si>
  <si>
    <t>Actualización matriz de activos de información</t>
  </si>
  <si>
    <t>Matriz actualizada</t>
  </si>
  <si>
    <t>2020_AU_H1</t>
  </si>
  <si>
    <t xml:space="preserve">Infor y Comunicación  15.3
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t>
  </si>
  <si>
    <t>SERVICIO AL CIUDADANO</t>
  </si>
  <si>
    <t>No se inician las acciones a que haya lugar por el incumplimiento</t>
  </si>
  <si>
    <t>No se inician las acciones a que haya lugar por el incumplimiento
Falta de seguimiento y control en los procesos</t>
  </si>
  <si>
    <t>AU_AC1</t>
  </si>
  <si>
    <t>Reportar de manera periodica a los lideres del proceso las PQRSD con su respectivo estado, con el fin de que estos inicien las acciones pertinentes con funcionarios y contratistas</t>
  </si>
  <si>
    <t>Reportes de control a líderes de proceso</t>
  </si>
  <si>
    <t>05. Gestión de Atención al Usuario</t>
  </si>
  <si>
    <t xml:space="preserve">Se evidencian informes de PQRSD de enero, febrero y marzo, como tambien soportes de correos de alertas por parte de atencion al ciudadano con fecha  24/02/2026, 13/03/2026 y 09/04/2026  </t>
  </si>
  <si>
    <t>Falta de seguimiento y control en los procesos</t>
  </si>
  <si>
    <t xml:space="preserve">No se inician las acciones a que haya lugar por el incumplimiento
Falta de seguimiento y control en los procesos
</t>
  </si>
  <si>
    <t>AU_AC2</t>
  </si>
  <si>
    <t>Requerir a los contratistas o funcionarios que tienen PQRSD por responder para que realicen la respuesta oportuna dentro de los tiempos de ley y que cuenten con la respectiva evidencia.</t>
  </si>
  <si>
    <t>Captura cierre especifico ORFEO</t>
  </si>
  <si>
    <t>Revisar</t>
  </si>
  <si>
    <t>2020_MC_H2</t>
  </si>
  <si>
    <t xml:space="preserve">Monitoreo y Supervisión  17.3
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t>
  </si>
  <si>
    <t xml:space="preserve">Las procesos no dan aplicabilidad a la actividad contemplada el en procedimiento de acciones correctivas, preventivas y de mejora, que tratan de autoevaluaciones.
No se ahonda en la temática de autoevaluaciones continuamente.
</t>
  </si>
  <si>
    <t>Las procesos no dan aplicabilidad a la actividad contemplada el en procedimiento de acciones correctivas, preventivas y de mejora, que tratan de autoevaluaciones.
No se ahonda en la temática de autoevaluaciones continuamente.</t>
  </si>
  <si>
    <t>Se evidencia que durante el primer trimestre de la vigencia 2026 se actualizó y socializó el Procedimiento de Formulación, Monitoreo y Seguimiento a Planes de Mejoramiento Internos y Externos, actividad soportada mediante listado de asistencia de fecha 6 de marzo de 2026. En consecuencia, desde la tercera línea de defensa se valida la ejecución de la acción correctiva relacionada con la socialización de las políticas de operación para su implementación. No obstante, se recomienda realizar seguimiento a la apropiación y aplicación del procedimiento por parte de los procesos, con el fin de verificar su efectividad frente a la causa que originó el hallazgo</t>
  </si>
  <si>
    <t xml:space="preserve">Las procesos no dan aplicabilidad a la actividad contemplada el en procedimiento de acciones correctivas, preventivas y de mejora, que tratan de autoevaluaciones.
No se realiza seguimiento  continuamente en la generacion de autoevaluaciones </t>
  </si>
  <si>
    <t>2020_MC_H5</t>
  </si>
  <si>
    <t>Monitoreo y Supervisión  17.7
No se evidenciar  por parte de la Segunda Línea de Defensa, la verificación del avance y cumplimiento de las acciones incluidas en los planes de mejoramiento producto de las autoevaluaciones, por cuanto los mismos no se han suscrito.</t>
  </si>
  <si>
    <t>2020_MC_H6</t>
  </si>
  <si>
    <t>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t>
  </si>
  <si>
    <t>Por contar con un sin numero de tareas no se comtemplo la realizacion de esta accion de mejora.</t>
  </si>
  <si>
    <t>MC_AC9</t>
  </si>
  <si>
    <t>Monitorear la formulación y ejecución de las acciones derivadas de los planes de mejora</t>
  </si>
  <si>
    <t xml:space="preserve">Informes de monitoreos </t>
  </si>
  <si>
    <t>Se evidencia la realización del primer monitoreo a los planes de mejoramiento durante la vigencia 2026, así como la remisión de seguimientos preliminares y la reformulación de acciones aprobada en Comité de Control Interno. La evidencia permite verificar avances en la ejecución de la acción correctiva relacionada con el monitoreo de la formulación y ejecución de las acciones derivadas de los planes de mejora. No obstante, desde la tercera línea de defensa no es posible concluir el cierre definitivo del hallazgo, toda vez que no se aportan soportes que permitan verificar que la totalidad de las acciones derivadas de la evaluación de Control Interno Contable fueron formuladas, ejecutadas y monitoreadas hasta su cierre efectivo.</t>
  </si>
  <si>
    <t>Pendiente</t>
  </si>
  <si>
    <t xml:space="preserve">                             </t>
  </si>
  <si>
    <t>A pesar de realizar conciliaciones entre las Areas y Financiera,  no existe una Politica Contable que establezca conciliaciones de las partidas más relevantes.
Desconocimiento de la obligatoriedad de incorporar cruces de partidas relevantes.</t>
  </si>
  <si>
    <t xml:space="preserve"> A pesar de realizar conciliaciones entre las Areas y Financiera,  no existe una Politica Contable que establezca conciliaciones de las partidas más relevantes.</t>
  </si>
  <si>
    <t>2020_GF_H6</t>
  </si>
  <si>
    <t>Las cuentas del Pasivo, no están siendo conciliadas con las diferentes areas al interior de la entidad, al igual que No existen procedimientos ni lineamientos para estos cruces de Información. De igual forma, requiere de socialización.</t>
  </si>
  <si>
    <t xml:space="preserve"> A pesar de realizar conciliaciones entre las Areas y Financiera,  no existe en las Politicas Contables de la entidad un Capitulo sobre los cruces de informacion de las Cuentas por Pagar por parte de los Supervisores de los Contratos.
Desconocimiento de la obligatoriedad de incorporar conciliaciones en las cuentas del pasivo</t>
  </si>
  <si>
    <t>No existe en las Politicas Contables de la entidad un Capitulo sobre los cruces de informacion de las Cuentas por Pagar
Desconocimiento de la obligatoriedad de incorporar cruces en las cuentas del pasivo</t>
  </si>
  <si>
    <t xml:space="preserve">  A pesar de realizar conciliaciones entre las Areas y Financiera,  no existe en las Politicas Contables de la entidad un Capitulo sobre los cruces de informacion de las Cuentas por Pagar por parte de los Supervisores de los Contratos.
Desconocimiento de la obligatoriedad de incorporar conciliaciones en las cuentas del pasivo</t>
  </si>
  <si>
    <t>No existe en las Politicas Contables de la entidad un Capitulo sobre los cruces de informacion de las Cuentas por Pagar</t>
  </si>
  <si>
    <t>GF_AC3</t>
  </si>
  <si>
    <r>
      <t>Socializar el procedimiento de los cruces de información  entre las areas y el proceso de Gestión Financiera</t>
    </r>
    <r>
      <rPr>
        <sz val="11"/>
        <color rgb="FFFF0000"/>
        <rFont val="Arial"/>
        <family val="2"/>
      </rPr>
      <t xml:space="preserve"> para las cuentas del pasivo.</t>
    </r>
  </si>
  <si>
    <t>Socializacion de los procedimientos y documentos de Gestion Financiera.</t>
  </si>
  <si>
    <t>Mediante video de fecha 25/06/2025, se evidencia la socialización de la actualizacion de las politicas contables, lo que permite verificar el cumplimiento de la actividad dentro del plazo establecido</t>
  </si>
  <si>
    <t>2020_AD_H2</t>
  </si>
  <si>
    <t>En la vigencia 2020 no se socializó el procedimiento del proceso de Gestión Administrativa  PC-AD-01 Procedimiento Gestión de Bienes.</t>
  </si>
  <si>
    <t>GA_AC06</t>
  </si>
  <si>
    <t>Socializar el procedimiento del proceso de Gestión Administrativa  PC-AD-01 Procedimiento Gestión de Bienes.</t>
  </si>
  <si>
    <t xml:space="preserve">Socializacion del procedimiento Gestión de Bienes </t>
  </si>
  <si>
    <t>2020_AD_H1</t>
  </si>
  <si>
    <t>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t>
  </si>
  <si>
    <t xml:space="preserve"> A pesar que el Área de Almacén realiza semestralmente el inventario físico de los bienes de la entidad, este no está totalizado por cada Grupo que componen los bienes de P. P. y E.
Desconocimientos de las directrices establecidas por la CGN</t>
  </si>
  <si>
    <t>El Área de Almacén realiza semestralmente el inventario físico de los bienes de la entidad, este no está totalizado por cada Grupo que componen los bienes de P. P. y E.
Desconocimientos de las directrices establecidas por la CGN</t>
  </si>
  <si>
    <t>GA_AC7</t>
  </si>
  <si>
    <t>Actualizar el procedimiento para la realización del inventario físico de los bienes de la entidad, incluyendo el responsable de la elaboración, verificación y aprobación.</t>
  </si>
  <si>
    <t>Actualizacion del procedimiento para la realizacion del inventario de los bienes de la entidad.</t>
  </si>
  <si>
    <t>GA_AC8</t>
  </si>
  <si>
    <t>Actualización del inventario físico semestral, con base los lineamientos establecidos en la entidad y la CGN.</t>
  </si>
  <si>
    <t>Realizar el inventario de los bienes de la entidad, conforme a los nuevos lineamientos establecidos..</t>
  </si>
  <si>
    <t>A pesar que el Área de Almacén realiza semestralmente el inventario físico de los bienes de la entidad, este no está totalizado por cada Grupo que componen los bienes de P. P. y E.
Desconocimientos de las directrices establecidas por la CGN</t>
  </si>
  <si>
    <t>Formulación del procedimiento Conciliaciones contables donde se cruza la información</t>
  </si>
  <si>
    <t>2020_GF_H1</t>
  </si>
  <si>
    <t>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t>
  </si>
  <si>
    <t xml:space="preserve">  A pesar de contar con un formato que justifique la constitucion de las Reservas presupuestales, no existe una politica que establezca los parametros requeridos para el seguimiento y formulacion de Reservas en la entidad. 
Por falta de seguimiento y control por parte de los procesos con respecto a las directrices a tener en cuenta en el cierre presupuestal</t>
  </si>
  <si>
    <t>A pesar de contar con un formato que justifique la constitucion de las Reservas presupuestales, no existe una politica que establezca los parametros requeridos para el seguimiento y formulacion de Reservas en la entidad. 
Por falta de seguimiento y control por parte de los procesos con respecto a las directrices a tener en cuenta en el cierre presupuestal</t>
  </si>
  <si>
    <t>GF_AC4</t>
  </si>
  <si>
    <t>Incorporar  una política  que establezca, las condiciones de la constitución del rezago presupuestal de la Entidad</t>
  </si>
  <si>
    <t>Actualizacion de la Resolucion 433 de 2017</t>
  </si>
  <si>
    <t>Se evidencio la elaboracion del  procedimiento de constitucion de reservas PC-GF-03 y formato PC-GF-03-01 con fecha  20/03/2026.</t>
  </si>
  <si>
    <t>GF_AC5</t>
  </si>
  <si>
    <t>Modificar el formato de justificación para constituir la Reserva Presupuestal FO-GF-03-01, incorporando un acapite que establezca la razonabilidad  del NO tramite de vigencias futuras.</t>
  </si>
  <si>
    <t>Formato actualizado de Justificación para constituir Reserva Presupuestal FO-GF-03-01.</t>
  </si>
  <si>
    <t>Se evidencia procedimiento PC-GF-16 y formato PC-GF-16-01 vigencia 2025, lo que permite verificar el cumplimiento de la actividad dentro del plazo establecido</t>
  </si>
  <si>
    <t>2020_GF_H2</t>
  </si>
  <si>
    <t>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t>
  </si>
  <si>
    <t>2020_TH_H1</t>
  </si>
  <si>
    <t>Dentro del Plan de Capacitación de la entidad, no se evidencia capacitación a los funcionarios del Area Financiera que apunten al mejoramiento de competencias y habilidades. De igual forma, es ncesria la respectiva verificación del cumplimiento del mismo.</t>
  </si>
  <si>
    <t>Por qué: El presupuesto asignado a la entidad para los Gastos de Capacitacion son insuficientes para la capacitacion del 100% de los funcionarios de la entidad.</t>
  </si>
  <si>
    <t>Falta de Presupuesto por parte de la entidad.</t>
  </si>
  <si>
    <t>TH_AC3</t>
  </si>
  <si>
    <t>Actualización del plan de capacitaciones con diagnostico de necesidades y ejecución</t>
  </si>
  <si>
    <t>Plan de capacitación actualizados y ejecutado</t>
  </si>
  <si>
    <t>2020_GF_H4</t>
  </si>
  <si>
    <t xml:space="preserve">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
-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
-Se registró la suma de   $281.300, en el uso Presupuestal A-02-02-02-006-009 SERVICIOS DE DISTRIBUCIÓN DE ELECTRICIDAD correspondiendo al Uso A-02-02-02-009-04 SERVICIOS DE ALCANTARILLADO en el mes de agosto de 2020.
-Se utilizó el uso A-02-01-01-004-004-02 MÁQUINAS HERRAMIENTAS Y SUS PARTES, PIEZAS Y ACCESORIOS, en el contrato 219 cuyo objeto contractual era la Adquisicion elementos que conforman el Kit de Bioseguridad. Anexo 1 Registro de Usos Presupuestales
</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</si>
  <si>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tercer trimestre de 2020.</t>
  </si>
  <si>
    <t xml:space="preserve">Error en el momento de realizar el compromiso por lo tanto se tomó de manera incorrecta el uso presupuestal </t>
  </si>
  <si>
    <t>GF_AC6</t>
  </si>
  <si>
    <t>Actualizar procedimiento de Gestión de Pagos incluyendo control de verificación de usos presupuestales y gestión de PAC</t>
  </si>
  <si>
    <t>Procedimiento actualizados</t>
  </si>
  <si>
    <t>se evidencia formatos de procedimientos actualizados para la gestion de pagos PC-GF-17, FO-GF-17-01, FO-GF-02, FO-GF-03, FO-GF-04, FO-GF-05, FO-GF-06, FO-GF-07, con fecha 27/03/2026. lo que permite verificar el cumplimiento de la actividad dentro del plazo establecido</t>
  </si>
  <si>
    <t>2020_CO_H3</t>
  </si>
  <si>
    <t xml:space="preserve">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 
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
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t>
  </si>
  <si>
    <t xml:space="preserve">1. Porque:  Incumplimiento al a las  Facultades y deberes de los supervisores  con respecto al seguimiento de los contratos.
2. Por que: No se realiza seguimiento permanente por parte de los Supervisores a los Contratos a su cargo </t>
  </si>
  <si>
    <t xml:space="preserve">No se realiza seguimiento permanente por parte de los Supervisores a los Contratos a su cargo </t>
  </si>
  <si>
    <t>se evidencia por medio fotografico capacitacion de supervision e interventoria de contratos estatales de fecha 17/03/2023 lo que permite verificar el cumplimiento parcial de la actividad dentro del plazo establecido</t>
  </si>
  <si>
    <t>2020_TH_H2</t>
  </si>
  <si>
    <t>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t>
  </si>
  <si>
    <t xml:space="preserve">1. Por qué; para los funcionarios y contratistas tres (3) días no son suficientes para legalizar 
2. Por qué; a pesar de la socialización del procedimiento de viáticos muchos desconocen los tiempos de legalización
3.Porque: No se toman las acciones a que haya lugar por el incumplimiento
4. por qué: Los funcionarios y contratistas hacen caso omiso a lo establecido en la resolución vigente para legalización de comisión </t>
  </si>
  <si>
    <t>A pesar de que existe un procedimiento para la legalizaciòn de viàticos, los funcionarios y contratistas hacen caso omiso al correo de legalización de comisión</t>
  </si>
  <si>
    <t>TH_AC4</t>
  </si>
  <si>
    <t>Informe de alertas sobre legalización de comisiones</t>
  </si>
  <si>
    <t>Informes realizados</t>
  </si>
  <si>
    <t>Viaticos</t>
  </si>
  <si>
    <t xml:space="preserve">1. Por qué; para los funcionarios y contratistas tres (3) días no son suficientes para legalizar 
2. Por qué; a pesar de la socialización del procedimiento de viáticos muchos desconocen los tiempos de legalización
3. por qué: Los funcionarios y contratistas hacen caso omiso a lo establecido en la resolución vigente para legalización de comisión.
4. Porque: No se da cumplimiento a la resolución 126 de 2020 y se continúa otorgando viáticos sin legalizar los anteriores.
5. Porque: No se toman las acciones a que haya lugar por el incumplimiento
</t>
  </si>
  <si>
    <t>No se da cumplimiento a la resolución 126 de 2020 y se continùa otorgando viáticos sin legalizar los anteriores.
Los funcionarios y contratistas hacen caso omiso al correo de legalización de comisión</t>
  </si>
  <si>
    <t>TH_AC5</t>
  </si>
  <si>
    <t xml:space="preserve">Dar aplicabilidad al Módulo de Gestión de Pago de Viaticos al interior (SIIF NACION II), por modalidad de Reconocimiento, es decir se reconocen los viaticos una vez se finaliza la comisión. </t>
  </si>
  <si>
    <t>Aplicabilidad Módulo de Gestión de Pago Viaticos</t>
  </si>
  <si>
    <t>13. Gestión Financiera / 11. Gestión del Talento Humano</t>
  </si>
  <si>
    <t>2020_AD_H3</t>
  </si>
  <si>
    <t>Se evidencia que no se cuenta con el programa de mantenimiento preventivo de las instalaciones y vehículo de la entidad. Incumpliendo lo establecido en el parágrafo 2, artículo 2.2.4.6.24 Decreto 1072 de 2015</t>
  </si>
  <si>
    <t xml:space="preserve">El area administrativa de mantenimiento no realizo la planeacion en base al programa de mantenimiento preventivo de las instalaciones y vehículo de la entidad. </t>
  </si>
  <si>
    <t>2020_CO_H2</t>
  </si>
  <si>
    <t xml:space="preserve">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
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t>
  </si>
  <si>
    <t xml:space="preserve">1. Porque: Durante el periodo 2020,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 Porque: hay una Actualización y 
control deficitario por parte de la supervisión   contractual frente a la vinculación y desvinculación del contratista en el sistema SIGEP .
4. Problemas de fiabilidad de la información SIGEP por fallas técnicas del mismo y activación y desactivación por parte de la entidad. </t>
  </si>
  <si>
    <t xml:space="preserve">Problemas de fiabilidad de la información SIGEP por fallas técnicas del mismo y activación y desactivación por parte de la entidad. </t>
  </si>
  <si>
    <t>GC_AC5</t>
  </si>
  <si>
    <t>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t>
  </si>
  <si>
    <t>Se actualiza</t>
  </si>
  <si>
    <t>PC-PE-FSP-01- Formulación Seguimiento Plan Anual Adquisiciones</t>
  </si>
  <si>
    <t>2021_CO_H6</t>
  </si>
  <si>
    <t xml:space="preserve">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t>
  </si>
  <si>
    <t>Porque la entidad no dispone del 100% de los recursos asignados, para cubrir el mínimo permitido en la constitución del Rezago, descrito en el Decreto 1068 de 2015.
Porque los Supervisores de los contratos no efectuaron un seguimiento permanente a la ejecucion de los mismos.
Debilidad en el seguimiento al PAA por parte de las areas interesadas 
Porque no hubo un adecuado principio de Planeación.</t>
  </si>
  <si>
    <t xml:space="preserve">
Porque no hubo un adecuado principio de Planeación.
</t>
  </si>
  <si>
    <t>PE_A1</t>
  </si>
  <si>
    <t xml:space="preserve">Realizar el Procedimiento para la generación del PAA </t>
  </si>
  <si>
    <t xml:space="preserve">Procedimiento Generado.  </t>
  </si>
  <si>
    <t>01. Planeación Estratégica</t>
  </si>
  <si>
    <t>Se evidencia que se encuentra documentado el Procedimiento de Formulación y Seguimiento del Plan Anual de Adquisiciones (PAA), código PC-PE-FSP-01-V3, aprobado el 14 de junio de 2024.Se recomienda el fortalecimiento de los mecanismos de control asociados al seguimiento de la ejecución contractual y presupuestal, mediante la implementación de alertas tempranas, análisis de desviaciones y acciones oportunas que contribuyan a prevenir la materialización de rezagos presupuestales y la constitución de reservas por encima de los límites establecidos en la normatividad vigente.</t>
  </si>
  <si>
    <t>PE_A2</t>
  </si>
  <si>
    <t>Generar el PAA conforme a los lineamientos establecidos por Colombia Compra Eficiente, indicando los procesos que se adelantaran, responsables, fechas de inicio y finalización, cuantia, tipo de proceso, reponsables de generar estudios entre otros.</t>
  </si>
  <si>
    <t>PAA constituido</t>
  </si>
  <si>
    <t>Se evidencia que el Plan Anual de Adquisiciones (PAA) cumple, en términos generales, con los lineamientos de Colombia Compra Eficiente, incorporando los códigos UNSPSC, las modalidades de selección y la articulación con el presupuesto institucional. No obstante, desde la tercera línea de defensa, se recomienda fortalecer la calidad de la información registrada mediante la validación de los datos de contacto de los responsables y la depuración de elementos no requeridos para el cargue en SECOP II, con el fin de prevenir inconsistencias y garantizar la correcta publicación del instrumento.</t>
  </si>
  <si>
    <t>PE_A3</t>
  </si>
  <si>
    <t>Realizar seguimiento mensual al PAA, y presentarlo a la Alta Dirección para la respectiva toma de decisiones.</t>
  </si>
  <si>
    <t>Informes de seguimiento</t>
  </si>
  <si>
    <t>Se evidencia que la primera línea de defensa manifiesta que durante las vigencias 2022 y 2023 se presentaron ante el Comité de Contratación los informes de seguimiento al Plan Anual de Adquisiciones (PAA), con el propósito de exponer el avance de la ejecución contractual y presupuestal de la entidad. Asimismo, la segunda línea de defensa menciona que la primera relaciona como evidencia el Procedimiento de Formulación y Seguimiento del Plan Anual de Adquisiciones (PAA), código PC-PE-FSP-01-V3, aprobado el 14 de junio de 2024, e indica que los seguimientos se realizan mediante la matriz de gestión contractual; sin embargo, al verificar el enlace suministrado, únicamente fue posible evidenciar el procedimiento mencionado, sin encontrarse los informes de seguimiento, reportes de ejecución, alertas tempranas o demás soportes que permitan corroborar la ejecución de las actividades descritas. En consecuencia, se recomienda que en futuros seguimientos se incorporen como evidencia los informes mensuales del PAA, los análisis de ejecución contractual y presupuestal, así como las alertas generadas frente a posibles rezagos, con el fin de demostrar la gestión realizada, facilitar la toma oportuna de decisiones por parte de la Alta Dirección y contribuir al cumplimiento de las metas institucionales y a la reducción del riesgo de constitución de reservas presupuestales al cierre de la vigencia.</t>
  </si>
  <si>
    <t>PE_A4</t>
  </si>
  <si>
    <t xml:space="preserve">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 </t>
  </si>
  <si>
    <t xml:space="preserve">Reportes de seguimientos  de la ejecucion presupestal de los gastos de funcionamiento (Semáforo) y los gastos de inversion (Cadena de Valor), realizados y presentados a la Alta Direccion y a Gestión Contractual </t>
  </si>
  <si>
    <t>Se evidencia la presentación de actas, correos de convocatoria y presentaciones del Comité Institucional de Gestión y Desempeño como soporte del seguimiento a la ejecución presupuestal de los gastos de funcionamiento e inversión y su socialización ante la Alta Dirección. No obstante, la evidencia aportada no permite verificar de manera integral el seguimiento al Plan Anual de Adquisiciones (PAA), el estado de los procesos contractuales programados, ni las acciones implementadas para prevenir posibles rezagos. En consecuencia, desde la tercera línea de defensa, se recomienda fortalecer el soporte documental de los seguimientos realizados, incorporando informes del PAA, análisis del avance contractual, alertas tempranas y las acciones adoptadas para el cierre de brechas identificadas.</t>
  </si>
  <si>
    <t>GJ_AC1</t>
  </si>
  <si>
    <t xml:space="preserve">Constituir  el Comité de Contratacion estableciendo funciones y reglamento </t>
  </si>
  <si>
    <t>Acto administrativo con la creacion del Comité de Contratacion</t>
  </si>
  <si>
    <t>16. Gestión Jurídica</t>
  </si>
  <si>
    <t>2021_DI_H2</t>
  </si>
  <si>
    <t xml:space="preserve">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
*Los Supervisores y responsables de las Áreas no solicitaron de manera mensual el PAC requerido para la cancelación de las obligaciones a su cargo de ninguno de los contratos que se constituyeron en el rezago Presupuestal
*No se evidenciaron los Informes mensuales del PAC solicitado por la DNBC y el PAC aprobado por el MINHACIENDA, de ninguno de los contratos que se constituyeron en el rezago Presupuestal
*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t>
  </si>
  <si>
    <t>Porque los Supervisores de los contratos no efectuaron un seguimiento permanente a la ejecucion de los mismos.
Porque no hubo un adecuado principio de Planeación.
Desconocimiento de las responsabilidades por parte de los Supervisores de los Contratos.</t>
  </si>
  <si>
    <t>Desconocimiento de las responsabilidades por parte de los Supervisores de los Contratos</t>
  </si>
  <si>
    <t>GF_AC7</t>
  </si>
  <si>
    <t xml:space="preserve">Formulación de procedimiento de Programación y Seguimiento a la ejecución presupuestal </t>
  </si>
  <si>
    <t>13. Gestión Financiera / 01. Planeación Estratégica</t>
  </si>
  <si>
    <t>Se evidencia la elaboracion del  procedimiento de la programacion y seguimiento presupuestal PC-PE-05 de fecha 24/02/2026, lo que permite verificar el cumplimiento de la actividad dentro del plazo establecido</t>
  </si>
  <si>
    <t>DI_AC2</t>
  </si>
  <si>
    <t>Iniciar las acciones legales a que haya lugar por el incumplimiento de las responsabilidades como supervisores.</t>
  </si>
  <si>
    <t>Acciones Legales adelantadas</t>
  </si>
  <si>
    <t>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t>
  </si>
  <si>
    <t>2021_GF_H1</t>
  </si>
  <si>
    <t xml:space="preserve">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
</t>
  </si>
  <si>
    <t>Porque los Supervisores de los contratos no efectuaron un seguimiento permanente a la ejecucion de los mismos.
Porque no hubo un adecuado principio de Planeación.
Desconocimiento de las responsabilidades por parte de los Supervisores de los Contratos.
Debilidad al justificar tecnica y juridicamente la constitucion de las Reservas.</t>
  </si>
  <si>
    <t>Debilidad al justificar tecnica y juridicamente la constitucion de las Reservas.</t>
  </si>
  <si>
    <t>GF_AC8</t>
  </si>
  <si>
    <t>Elaboración de un procedimiento para la constitución de reservas presupuestales</t>
  </si>
  <si>
    <t>Procedimiento elaborado</t>
  </si>
  <si>
    <t>2021_GF_H4</t>
  </si>
  <si>
    <t xml:space="preserve">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
Orden de Compra 56640 Alfapeople
Orden de Compra 62662 Ghruo Empresarial Crear de Colombia
Orden de Compra 5911 UT Nimbit
Orden de Compra 56818 UT Nube Pública
Convenio 291 de 2020 CBV de el Retorno
Contrato 280 de 2020 Rayco ltda
Contrato 290 de 2020 UT SFL-KPN
</t>
  </si>
  <si>
    <t xml:space="preserve">Porque los Supervisores de los contratos no efectuaron un seguimiento permanente a la ejecucion de los mismos.
Porque no hubo un adecuado principio de Planeación.
Desconocimiento de las responsabilidades por parte de los Supervisores de los Contratos.
Desconocimiento de la norma </t>
  </si>
  <si>
    <t xml:space="preserve">Desconocimiento de la norma </t>
  </si>
  <si>
    <t>2021_GF_H6</t>
  </si>
  <si>
    <t xml:space="preserve">Soportes documentales
Se evidenció el Incumplimiento a la resolución 193 de 2016, emitida por la Contaduría General de la Nación numeral 3.2.3.1, por cuanto, se presentaron falencias en los documentos que soportan la constitución de las Reservas así:
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 
En la lista de Chequeo del contrato 289 de 2020 a nombre de UT Incoldex, se señaló que el comprobante de Entrada de Almacén N/A (No aplica), cuando en los soportes documentales se evidenció el Ingreso de Almacén No. 0110 del 09 de febrero de 2021.
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
En el formato de informe mensual de la DNBC, se señaló el valor del pago por $200 mil pesos cuando el valor real es $200 millones
</t>
  </si>
  <si>
    <t>Porque los Supervisores no realizan el seguimiento Administrativo, Financiero y Contable de los contratos a su cargo
Desconocimiento de las responsabilidades por parte de los Supervisores de los Contratos.
Debilidad al diligenciamiento de los formatos soportes del pago.
Falta de control .</t>
  </si>
  <si>
    <t xml:space="preserve">
Debilidad al diligenciamiento de los formatos soportes del pago.. Falta de control </t>
  </si>
  <si>
    <t>GF_AC9</t>
  </si>
  <si>
    <t>Socialización de la actualización del procedimiento de Gestión de pagos</t>
  </si>
  <si>
    <t>Socialización realizada</t>
  </si>
  <si>
    <t>Se evidencia socializacion para el procedimiento de gestion de pago con fecha 24/04/2026, lo que permite verificar la ejecucion de la actividad formulada dentro de los plazo establecido</t>
  </si>
  <si>
    <t>Iniciar las acciones legales a que haya lugar por el incumplimiento de las responsabilidades  como supervisores</t>
  </si>
  <si>
    <t>2021_CO_H4</t>
  </si>
  <si>
    <t xml:space="preserve">Obligaciones y/o Funciones de los Supervisores
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
Orden de Compra 56640 Alfapeople:
•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
•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
• No se evidencia por parte del contratista la cotización y/o autorización de la Adición y Prórroga de la Orden de Compra 56640.
Contrato 291 de 2020 CBV de El Retorno Guaviare:
• La solicitud de la Prórroga por parte del CBV ni del Supervisor se generó ya que el convenio finalizaba el 31 de diciembre de 2020.
• El otro si modificatorio de prórroga no se realizó, ya que el mismo debió suscribirse para dejar constituida la Reserva Presupuestal y realizar el Pago en la vigencia 2021.
Orden de Compra 59114 de 2020 UT Nimbit:
• No se evidencia por parte del contratista la cotización y/o autorización de la Adición y Prórroga de la Orden de Compra 59114.
Orden de Compra 56818 de 2020 UT Nube Pública:
• No se evidencia por parte del contratista la cotización y/o autorización de la Adición y Prórroga de la Orden de Compra 56818.
Contrato 289 de 2020 UT Nube Pública:
• La solicitud del supervisor y contratista para la realización del Otro Si modificatorio no se evidencian.
</t>
  </si>
  <si>
    <t xml:space="preserve">
Debilidad al diligenciamiento de los formatos soportes del pago y falta de control </t>
  </si>
  <si>
    <t>DI_AC3</t>
  </si>
  <si>
    <t>Iniciar las acciones legales a que haya lugar por el incumplimiento de las responsabilidades como supervisores en el mal diligenciamiento de los formatos</t>
  </si>
  <si>
    <t>Se presenta como evidencia el Auto Inhibitorio N.° 34, de fecha 15 de febrero de 2022, mediante el cual se ordena el archivo de las actuaciones relacionadas con el hallazgo. Con base en la evidencia aportada, se verifica el cumplimiento de la acción correctiva establecida propuestas.</t>
  </si>
  <si>
    <t>2021_CO_H5</t>
  </si>
  <si>
    <t xml:space="preserve">Publicación y Normatividad en el SECOP II
No se está dando cumplimiento a lo establecido en la Circular Externa Única de Colombia Compra Eficiente en relación con el numeral 1.4 Publicación en una plataforma del SECOP y 1.5 Normatividad del SECOP, debido a:
*El contrato 282 de 2020, está identificado en el SECOP como el 281.
•Se registró en el SECOP dos procesos cargados así: Uno denominado CTO 251 y otro CPS 251-2020, los cuales hacen referencia al mismo contrato de COMPENSAR
</t>
  </si>
  <si>
    <t>No existe un control al cargue de la informacion contractual en el SECOP II</t>
  </si>
  <si>
    <t>2021_PE_H1</t>
  </si>
  <si>
    <t>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t>
  </si>
  <si>
    <t>No se cuenta con una instancia  articuladora
No se realizaron los cruces de informacion por las areas responsables para la toma de desiciones por parte de la Ata Direccion,para la ejecucion contracual de la vigencia.</t>
  </si>
  <si>
    <t>No se realizaron los cruces de informacion por las areas responsables para la toma de desiciones por parte de la Ata Direccion,para la ejecucion contracual de la vigencia.</t>
  </si>
  <si>
    <t>Se evidencia que se presenta como evidencia el Procedimiento de Formulación y Seguimiento del Plan Anual de Adquisiciones (PAA), código PC-PE-FSP-01-V3, contempla actividades de validación de la coherencia entre las necesidades contractuales, el presupuesto asignado, la cadena de valor, los proyectos de inversión y las actividades registradas en el Plan de Acción Institucional, así como la realización de seguimientos mensuales al PAA. No obstante, desde la tercera línea de defensa se identifica como oportunidad de mejora fortalecer los mecanismos de articulación y seguimiento entre el Plan Anual de Adquisiciones, el presupuesto institucional, el Plan de Acción y la ejecución contractual, mediante la definición de instancias formales de análisis y la generación de reportes integrados que faciliten el cruce de información entre las áreas responsables y la toma oportuna de decisiones por parte de la Alta Dirección, con el fin de prevenir rezagos en la ejecución contractual y presupuestal.</t>
  </si>
  <si>
    <t>Se evidencia la publicación anual del Plan Anual de Adquisiciones (PAA) en la página web institucional de la Dirección Nacional de Bomberos de Colombia (DNBC). Asimismo, se verificó que el formato institucional FO-PE-FSP-01-01-V2 utilizado para su formulación se encuentra alineado, en términos generales, con los lineamientos establecidos por Colombia Compra Eficiente, incorporando la información mínima requerida para la identificación de necesidades, la clasificación de bienes y servicios, la estimación de recursos, la modalidad de selección y la programación de los procesos contractuales. No obstante, desde la tercera línea de defensa, se identifica la oportunidad de fortalecer los mecanismos de seguimiento y articulación del PAA con los instrumentos de planeación institucional, presupuestal y contractual, con el fin de contribuir a una ejecución más efectiva de las adquisiciones programadas durante la vigencia.</t>
  </si>
  <si>
    <t>Se evidencia que la entidad documentó el Procedimiento de Formulación y Seguimiento del Plan Anual de Adquisiciones (PAA) y que se han realizado actividades de seguimiento a través de la matriz de gestión contractual. No obstante, teniendo en cuenta que el hallazgo se originó por la falta de articulación entre los instrumentos de planeación y la ausencia de análisis integrados para la toma de decisiones por parte de la Alta Dirección, se recomienda fortalecer la evidencia de los seguimientos mediante la incorporación de informes periódicos que demuestren el cruce de información entre el PAA, el Plan de Acción, la ejecución presupuestal y la gestión contractual, así como las decisiones, compromisos y acciones adoptadas por las instancias directivas para mitigar desviaciones y garantizar una adecuada ejecución de los recursos durante la vigencia.</t>
  </si>
  <si>
    <t>2021_TH_H6</t>
  </si>
  <si>
    <t>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t>
  </si>
  <si>
    <t xml:space="preserve">
1. Los incrementos obedecen a las incapacidades que de manera mensual se generan por parte de los funcionarios.
2.Falta de Seguimiento permanente en la Gestión de cobro
3, Aunque se siguen enviado comunicaciones de recobro a las EPS no han realizado el pago de la obligación
</t>
  </si>
  <si>
    <t xml:space="preserve">Aunque se siguen enviado comunicaciones de recobro a las EPS no han realizado el pago de la obligación.
</t>
  </si>
  <si>
    <t>TH_AC6</t>
  </si>
  <si>
    <t>Informe de los estados de cobro de incapacidades realizado</t>
  </si>
  <si>
    <t>Informe realizado</t>
  </si>
  <si>
    <t>Nómia</t>
  </si>
  <si>
    <t xml:space="preserve">
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</si>
  <si>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 xml:space="preserve">Aunque se siguen enviado comunicaciones de recobro las EPS no han realizado el pago de la obligación.
</t>
  </si>
  <si>
    <t>TH_AC7</t>
  </si>
  <si>
    <t>Seguimiento continuo por parte del responsable del Cobro Coactivo a las EPS y ARL</t>
  </si>
  <si>
    <t>Cobro Coactivo</t>
  </si>
  <si>
    <t xml:space="preserve">
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</si>
  <si>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2021_TI_H8</t>
  </si>
  <si>
    <t>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t>
  </si>
  <si>
    <t xml:space="preserve">1.Por que a pesar de que se ha venido ejecutando el seguimiento  por parte del supervisor del contrato,   la entidad prestadora del servicio de telefonía  no ha dado respuesta a los requerimiento solicitados.
2, Falta de control y seguimiento por parte del supervisor del contrato.  
</t>
  </si>
  <si>
    <t xml:space="preserve">1.Por que a pesar de que se ha venido ejecutando el seguimiento  por parte del supervisor del contrato,  la entidad prestadora del servicio de telefonía  no ha dado respuesta a los requerimiento solicitados  
</t>
  </si>
  <si>
    <t>TI_AC14</t>
  </si>
  <si>
    <t>Realizar informe sobre estado actual de la prestación del servicio de telefonía fija</t>
  </si>
  <si>
    <t>Informe</t>
  </si>
  <si>
    <t>Se evidencia que la Subdirección de Gestión de Tecnología e Informática elaboró el informe sobre el estado actual de la prestación del servicio de telefonía fija, en el cual se identificó la indisponibilidad del servicio suministrado por ETB, se documentaron las acciones adelantadas para su modernización y se planteó la implementación de una solución PBX Cloud Webex con el proveedor Claro. El informe incorpora el diagnóstico de la situación actual, el análisis técnico, el estado del proceso contractual y los beneficios esperados para fortalecer la continuidad operativa, la seguridad y la gestión de las comunicaciones institucionales; sin embargo, no se evidencian soportes que permitan verificar su socialización formal con el líder del proceso o las instancias correspondientes, por lo que la acción se considera en ejecución hasta tanto se aporten evidencias de divulgación, validación y seguimiento institucional.</t>
  </si>
  <si>
    <t>2021_TI_H10</t>
  </si>
  <si>
    <t>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t>
  </si>
  <si>
    <t>Porque el proceso de Coordinación Operativa no es el encargado de establecer los lineamientos de la política de Gobierno Digital  y Planes de Manteniemiento  como lo establece MINTIC.
Porqre la entidad  no cuenta con el personal de Apoyo competente e idoneo para diseñar e implementar la Política de Gobierno Digital, especificamente en su diagnostico de necesidades de informacion de la Entidad como en su desarrollo.</t>
  </si>
  <si>
    <t>Porque la entidad  no cuenta con el personal de Apoyo competente e idoneo para diseñar e implementar la Política de Gobierno Digital, especificamente en su diagnostico de necesidades de informacion de la Entidad como en su desarrollo.</t>
  </si>
  <si>
    <t>TI_AC15</t>
  </si>
  <si>
    <t>Generar Documento  soporte (diagnóstico) de las necesidades de información de la Entidad, para la actualización (desarrollo) del Sistema de Información RUE.</t>
  </si>
  <si>
    <t>Docuemento de Diagnostico RUE</t>
  </si>
  <si>
    <t>Se evidencia que la entidad aportó como soporte el formato de necesidad y diagnóstico funcional del proyecto RUE 2.0, documento en el que se identifican y documentan las necesidades de información institucional, los requerimientos funcionales por módulos, las reglas de negocio, criterios de interoperabilidad, arquitectura funcional, lineamientos de seguridad y condiciones técnicas para la actualización y modernización del Sistema de Información RUE. La evidencia presentada permite verificar la elaboración del diagnóstico requerido y la definición de los requerimientos necesarios para el desarrollo de la nueva versión del sistema, dando cumplimiento a la acción correctiva formulada.</t>
  </si>
  <si>
    <t>2021_TI_H9</t>
  </si>
  <si>
    <t xml:space="preserve">Se apreció por parte del grupo auditor que con respecto al aplicativo RUE, no se cuenta con la caracterización de usuarios, ciudadanos y grupos de interés en los cuales interactúan con el Sistema de Información.
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
</t>
  </si>
  <si>
    <t xml:space="preserve">Porque no se había evidenciado la necesidad de realizar la carecterizacion de usuarios, ya que el RUE solo estaba enfocado para uso de  los funcionarios de la DNBC.
Porque no se cuenta con el personal  de Apoyo idoneo para la implementacion de la Politica de Gobierno Digital.
</t>
  </si>
  <si>
    <t>Porque no se cuenta con el personal  de apoyo idoneo para la implementacion de la Politica de Gobierno Digital.</t>
  </si>
  <si>
    <t>TI_AC16</t>
  </si>
  <si>
    <t xml:space="preserve">Realizar guía de estilo de accesibilidad y usabilidad del sistema de informacion RUE de la Entidad </t>
  </si>
  <si>
    <t xml:space="preserve">Guia deaccesibilidad y usabilidad formulada. </t>
  </si>
  <si>
    <t>2021_TI_H12</t>
  </si>
  <si>
    <t>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t>
  </si>
  <si>
    <t>Porque no se cuenta con el debido control y verificación de la información que es reportada por los cuerpos de bomberos en el modulo de Emergencias RUE. 
Porque durante el primer semestre de la vigencia 2020 y primer trimestre de la vigencia 2021 no se realizo la contratación del personal de CITEL para realizar este control.</t>
  </si>
  <si>
    <t>Porque durante el primer semestre de la vigencia 2020 y primer trimestre de la vigencia 2021 no se realizo la contratación del personal de CITEL para realizar este control</t>
  </si>
  <si>
    <t>TI_AC17</t>
  </si>
  <si>
    <t xml:space="preserve">Diseñar el formulario de control y verificación de información de emergencias que debe diligenciar el personal de CITEL en el Modulo de Emergencias del RUE.   </t>
  </si>
  <si>
    <t>Diseño del Formulario de control y seguimiento  de información  del Modulo de emergencias RUE</t>
  </si>
  <si>
    <t>2021_MC_H9</t>
  </si>
  <si>
    <t>Ambiente 5.4
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t>
  </si>
  <si>
    <t>La nuevas directrices emanadas por el DAFP con respecto a la Guía de Administración del Gestión del Riesgo, lo que genera la actualizalición de los procedimientos y controles de los procesos</t>
  </si>
  <si>
    <t>La nuevas directrices emanadas por el DAFP con respecto a la Guía de Administración del Gestión del Riesgo, lo que genera la Actualizalición de los procedimientos y controles de los procesos</t>
  </si>
  <si>
    <t>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t>
  </si>
  <si>
    <t>2021_TI_H3</t>
  </si>
  <si>
    <t xml:space="preserve">Ambiente 11.2
La entidad, no tiene documentado el desarrollo de actividades de control para los proveedores de tecnología. </t>
  </si>
  <si>
    <t>No se contemplaron todos los requisitos de norma establecidos y las condiciones de infraestructura propia dela entidad, debido al cambio de la normatividad</t>
  </si>
  <si>
    <t>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t>
  </si>
  <si>
    <t>2021_MC_H7</t>
  </si>
  <si>
    <t>Ambiente 12.5
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</si>
  <si>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realizar monitoreo a la apropiación y aplicación del procedimiento por parte de la primera y segunda línea de defensa, con el fin de verificar su efectividad frente a la causa que originó el hallazgo.</t>
  </si>
  <si>
    <t>2021_TI_H5</t>
  </si>
  <si>
    <t>Ambiente 13.2
Aunque la  Entidad posee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t>
  </si>
  <si>
    <t>Falta de seguimiento y control por parte del Proceso de Gestión de Tecnológia</t>
  </si>
  <si>
    <t>2021_MC_H1</t>
  </si>
  <si>
    <t>Ambiente  17.3
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</si>
  <si>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efectuar monitoreo a la aplicación del procedimiento por parte de los procesos, con el fin de verificar la apropiación del mecanismo para la identificación, formulación y gestión de acciones de mejora, en atención a la causa que originó el hallazgo.</t>
  </si>
  <si>
    <t>MC_AC4</t>
  </si>
  <si>
    <t>Verificación del cumplimiento del procedimiento Planes de Mejora Código: PC-MC-02</t>
  </si>
  <si>
    <t>Informes de Verificación</t>
  </si>
  <si>
    <t>2021_MC_H3</t>
  </si>
  <si>
    <t>Ambiente  17.7
Actualmente la DNBC, no posee Planes de Mejoramiento producto de las autoevaluaciones realizadas por la segunda línea de defensa . Por lo tanto no se cuenta con la verificación y avance del cumplimiento</t>
  </si>
  <si>
    <t>2021_AU_H1</t>
  </si>
  <si>
    <t xml:space="preserve"> 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</si>
  <si>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Falta de aplicacion de los controles establecidos por el proceso de GAU para realizar el seguimiento de las entradas y salidas de PQRSD.</t>
  </si>
  <si>
    <t>Falta de aplicacion de los controles establecidos por el proceso de GAU para realizar el seguimiento de las entradas y salidas de PQRSD</t>
  </si>
  <si>
    <t>AU_AC3</t>
  </si>
  <si>
    <t>Gestiónar formalmente con el proceso de Gestión de T.I. la parametrización del sistema ORFEO, identificando técnicamente las necesidades funcionales del sistema que permitan contar con herramientas de prevención en el vencimiento de términos para dar respuesta oportuna a las PQRSD. (GAU).</t>
  </si>
  <si>
    <t>Nº Requeriemintos ejecutados/ Nª de requerimientos requeridos * 100</t>
  </si>
  <si>
    <t>Se presenta como evidencia el documento de parametrización del Sistema de Gestión Documental ORFEO para la clasificación de PQRSD, en el cual se observa la configuración del tipo documental y la clasificación de las diferentes tipologías de PQRSD, con fecha de registro del 23 de abril de 2026. La evidencia aportada permite verificar la ejecución de la actividad formulada dentro del plazo establecido y el cumplimiento de la acción correctiva.</t>
  </si>
  <si>
    <t>2021_AU_H7</t>
  </si>
  <si>
    <t>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</si>
  <si>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Falta de verificacion de los datos para la realizacion de los informes de PQRSD</t>
  </si>
  <si>
    <t>AU_AC4</t>
  </si>
  <si>
    <t>Verificar e informar mensualmente el estado de las PQRSD vencidas</t>
  </si>
  <si>
    <t>Numero de revisiones realizadas / Numero de informes presentados * 100</t>
  </si>
  <si>
    <t>2021_AU_H8</t>
  </si>
  <si>
    <t>Procesos disciplinarios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t>
  </si>
  <si>
    <t>No se establecio la periocidad ni el mecanismo del envio del informe de PQRSD al lider del proceso de Control Interno Disciplinario para los fines petienentes.</t>
  </si>
  <si>
    <t>AU_AC19</t>
  </si>
  <si>
    <t xml:space="preserve">Enviar semestralmente a traves de memorando el informe de PQRSD (extemporaneos y vencidos) al lider del proceso de Control Interno Disciplinario para los fines pertinentes   </t>
  </si>
  <si>
    <t xml:space="preserve">informes enviados </t>
  </si>
  <si>
    <t>2021_GD_H4</t>
  </si>
  <si>
    <t xml:space="preserve">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
</t>
  </si>
  <si>
    <t>1er Por qué: Porque las Tablas de Retención Documental de la entidad habían sido aprobadas con un mes de anterioridad
2do Por qué: Porque los procesos no tenían el conocimiento suficiente para organizar los archivos
3er Por qué: Porque no se había realizado capacitación a los procesos sobre la organización del archivo respecto a las Tablas de Retención Documental</t>
  </si>
  <si>
    <t>Porque no se había realizado capacitación a los procesos sobre la organización del archivo respecto a las Tablas de Retención Documental</t>
  </si>
  <si>
    <t>GD_AC2</t>
  </si>
  <si>
    <t xml:space="preserve">Realizar Capacitación a los enlaces de planeación  de los procesos de la DNBC,  sobre la implementación de las TRD y aplicabilidad en la gestión de los archivos físicos y digitales en cada uno de los procesos. </t>
  </si>
  <si>
    <t>Capacitaciones realizadas</t>
  </si>
  <si>
    <t>2021_GD_H1</t>
  </si>
  <si>
    <t>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t>
  </si>
  <si>
    <t>1er Por qué:  Porque la caracterización del proceso no estaba actualizada
2do Por qué: Por falta de acompañamiento metodológico para la identificación  de los indicadores del proceso.
3 ir Por qué:  Por falta de conocimiento para la identificación de los indicadores</t>
  </si>
  <si>
    <t>3 ir Por qué:  Por falta de conocimiento para la identificación de los indicadores</t>
  </si>
  <si>
    <t>GD_AC3</t>
  </si>
  <si>
    <t xml:space="preserve">Realizar la actualización de los indicadores del proceso de Gestión Documental conforme a lo indicado en el Modelo Integrado de Planeación y Gestión </t>
  </si>
  <si>
    <t>No de fichas técnicas de indicadores  realizadas/Numero total de indicadores del proceso de Gestión Documental *100</t>
  </si>
  <si>
    <t>2021_TI_H11</t>
  </si>
  <si>
    <t>Se evidenció por parte del grupo auditor la falta de lineamientos en la seguridad de los activos de información de la Entidad, lo cual incumple el Decreto 1008 de 2018 "Por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t>
  </si>
  <si>
    <t xml:space="preserve">1er Por qué: Desconocimiento de los lineamientos emitidos por MINTIC sobre la implementación de la política de Gobierno digital. 
2do Por qué:  La Entidad no cuenta con  el personal idóneo y con experticia técnica  que contribuya en la implementación de la política de Gestión digital de acuerdo a lo estipulado por MINTIC. 
3er Por qué :No existe en la Entidad un autodiagnóstico de necesidades para dar  cumplimiento con los lineamientos normativos. </t>
  </si>
  <si>
    <t xml:space="preserve">3er Por qué: No existe en la Entidad un autodiagnóstico de necesidades para dar  cumplimiento con los lineamientos normativos.  </t>
  </si>
  <si>
    <t>TI_AC18</t>
  </si>
  <si>
    <t>Implementar la  política de gobierno digital en la DNBC.</t>
  </si>
  <si>
    <t xml:space="preserve">Documento de política de gobierno digital formalizada. </t>
  </si>
  <si>
    <t>Reportar seguimiento lineamientos de activos de información en MN-TI-01 Manual De La Política De Seguridad Y Privacidad De La Información V2</t>
  </si>
  <si>
    <t>2021_GD_H6</t>
  </si>
  <si>
    <t>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t>
  </si>
  <si>
    <t xml:space="preserve">1er Por qué: Porque el proceso no tenía mucha documentos desarrollada. 
2do Por qué: Desconocimiento de la normatividad vigente en cuento el manejo del documento electrónico.
</t>
  </si>
  <si>
    <t>Desconocimiento de la normatividad vigente en cuento el manejo del documento electrónico</t>
  </si>
  <si>
    <t>GD_AC4</t>
  </si>
  <si>
    <t xml:space="preserve">Realizar  el Programa para la Gestión de Documentos y Expedientes Electrónicos. </t>
  </si>
  <si>
    <t>Programa para la Gestión de Documentos y Expedientes Electrónicos</t>
  </si>
  <si>
    <t>2021_GD_H8</t>
  </si>
  <si>
    <t>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t>
  </si>
  <si>
    <t xml:space="preserve">
1er Por qué:Porque el proceso tenía prioridad con el desarrollo de otros documentos.
 2 do porque: Por la alta carga laboral del gestor del peoceso. 
3er Por qué: Porque el proceso no tenía planeado actualizar el Plan de Preservación Digital de Largo Plazo (PPDLP). </t>
  </si>
  <si>
    <t xml:space="preserve"> Porque el proceso no tenía planeado actualizar el Plan de Preservación Digital de Largo Plazo (PPDLP). </t>
  </si>
  <si>
    <t>GD_AC5</t>
  </si>
  <si>
    <t>Actualizar y ejecutar las actividades planteadas en el Plan de Preservación Digital del Largo Plazo (PPDLP)</t>
  </si>
  <si>
    <t>Documento Actualizado "Plan de Preservación Digital del Largo Plazo (PPDLP)"</t>
  </si>
  <si>
    <t>2021_GD_H7</t>
  </si>
  <si>
    <t>Se encontró que no se cuenta con la política de gestión documental, incumpliendo lo establecido en el Decreto 1080 de 2015, articulo 2.8.2.5.6 “…Las entidades públicas deben formular una política de gestión de documentos…”</t>
  </si>
  <si>
    <t xml:space="preserve">1er Por qué: Porque no se tenía conocimiento de la necesidad de implementar una Política de Gestión Documental
 2 do porque: Desconocimiento de la normatividad en lo pertinente a la formulación de una política de gestión de documentos. </t>
  </si>
  <si>
    <t xml:space="preserve">
 2 do porque: Desconocimiento de la normatividad en lo pertinente a la formulación de una política de gestión de documentos. </t>
  </si>
  <si>
    <t>GD_AC6</t>
  </si>
  <si>
    <t xml:space="preserve">Formular  la Política de Gestión Documental y presentarla al Comité Directivo para su aprobación. </t>
  </si>
  <si>
    <t>Documento "Política de Gestión Documental" presentado y aprobado</t>
  </si>
  <si>
    <t>2021_GD_H11</t>
  </si>
  <si>
    <t>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t>
  </si>
  <si>
    <t>1er Por qué: Porque la entidad no tenía Tablas de Retención Documental
2do Por qué: Porque la Tablas de Retención Documental fueron aprobadas por el Comité Directivo hace tres meses
3er Por qué: Por que la Tablas de Valoración Documental dependen de la implementación de las Tablas de Retención Documental</t>
  </si>
  <si>
    <t>3er Por qué: Por que la Tablas de Valoración Documental dependen de la implementación de las Tablas de Retención Documental</t>
  </si>
  <si>
    <t>GD_AC7</t>
  </si>
  <si>
    <t>Elaborar  por parte del proceso Gestión Documental las Tablas de Valoración Documental</t>
  </si>
  <si>
    <t>Numero de TVD elaboradas/Numero de procesos de la DNBC*100</t>
  </si>
  <si>
    <t>2021_GD_H10</t>
  </si>
  <si>
    <t>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t>
  </si>
  <si>
    <t>1er Por qué: Por falta de personal idóneo y capacitado
2do Por qué: Porque no se tenían claros los requisitos para la presentación de las TRD ante el Archivo General de la Nación
3er Por qué: porque aún se deben realizar ajustes a las TRD y recolectar la información necesaria antes de presentarlas definitivamente al Archivo General de la Nación</t>
  </si>
  <si>
    <t>3er Por qué: porque aún se deben realizar ajustes a las TRD y recolectar la información necesaria antes de presentarlas definitivamente al Archivo General de la Nación</t>
  </si>
  <si>
    <t>GD_AC8</t>
  </si>
  <si>
    <t>Presentar  ante el Archivo General de la Nación las Tablas de Retención Documental TRD</t>
  </si>
  <si>
    <t>Resolución de Adopción de las Tablas de Retención Documental de la DNBC</t>
  </si>
  <si>
    <t>2021_GD_H9</t>
  </si>
  <si>
    <t>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t>
  </si>
  <si>
    <t>1er Por qué: Por falta de recursos económicos  para la ejecución de las actividades del plan de mejoramiento
2do Por qué: Por falta de planeación en el cumplimiento de las actividades
3er Por qué: Por falta de seguimiento en el cumplimiento de las actividades</t>
  </si>
  <si>
    <t>3er Por qué: Por falta de seguimiento en el cumplimiento de las actividades</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</si>
  <si>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de las acciones formuladas para asegurar su cumplimiento dentro de los plazos establecidos</t>
  </si>
  <si>
    <t>2021_GD_H3</t>
  </si>
  <si>
    <t>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t>
  </si>
  <si>
    <t xml:space="preserve">1er Por qué: Por falta de actualización al Plan de Conservación Documental (PCD)
2do Por qué: Desconocimiento del deber de realizar un seguimiento  y control al Sistema Integrado de Conservación
</t>
  </si>
  <si>
    <t>2do Por qué: Desconocimiento del deber de realizar un seguimiento  y control al Sistema Integrado de Conservación</t>
  </si>
  <si>
    <t>GD_AC9</t>
  </si>
  <si>
    <t xml:space="preserve">Realizar el seguimiento trimestral de las  actividades planteadas en el Plan de Conservación Documental y presentar un informe al Comité Directivo para su conocimiento. </t>
  </si>
  <si>
    <t xml:space="preserve">No. De informes presentados ante comité directivos/ No. Informes programados </t>
  </si>
  <si>
    <t>2021_GD_H2</t>
  </si>
  <si>
    <t>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t>
  </si>
  <si>
    <t>1er Por qué: Porque las Tablas de Retención Documental de la entidad habían sido aprobadas con un mes de anterioridad
2do Por qué: Porque los procesos no tenían el conocimiento suficiente para organizar los archivos
3er Por qué: Porque no hubo tiempo suficiente para capacitar a los procesos después de la aprobación de las Tablas de Retención Documental por parte del Comité Directivo</t>
  </si>
  <si>
    <t>2021_AD_H8</t>
  </si>
  <si>
    <t xml:space="preserve">Se evidencio que a la fecha la Entidad no cuenta con espacio adecuado para la conservación y custodia del acervo documental, incumplimiento el art.3 del Acuerdo 008 de 2014 del AGN conforme lo estipula el Art.46 de la Ley 594 de 2000 y el 
Art. 1 Acuerdo número 049 de 2000 del AGN.
“Los archivos de la Administración Pública deberán implementar un sistema integrado de conservación en cada una de las fases del ciclo vital de los documentos” </t>
  </si>
  <si>
    <t>1er Por qué: Por falta de recursos para la adecuación de un espacio
2do Por qué:Porque no se ha realizado un diagnóstico que determine las condiciones adecuadas para la conservación y custodia del acervo documental de la DNBC</t>
  </si>
  <si>
    <t>2do Por qué:Porque no se ha realizado un diagnóstico que determine las condiciones adecuadas para la conservación y custodia del acervo documental de la DNBC</t>
  </si>
  <si>
    <t>GA_AC9</t>
  </si>
  <si>
    <t xml:space="preserve">Contar con un espacio adecuado para la conservación y custodia del acervo documental de la DNBC </t>
  </si>
  <si>
    <t xml:space="preserve">Espacio adecuado para para la conservación y custodia del acervo documental de la DNBC </t>
  </si>
  <si>
    <t>14. Gestión Administrativa / 17. Gestión Documental</t>
  </si>
  <si>
    <t>2021_TH_H5</t>
  </si>
  <si>
    <t>Se evidenció legalización extempóranea de comisiones, incumplimiendo lo señalado en la resolución  126 de 2020, artículo 4 literal (g), por cuanto las resoluciones 164, 169 y 170 de 2021 fueron legalizadas de manera inoportuna.</t>
  </si>
  <si>
    <t>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No se da cumplimiento a la resolución 60 de 2021 y se continua otorgando viáticos sin legalizar los anteriores. 
4. Los funcionarios y contratistas hacen caso omiso al correo de legalización de comisión</t>
  </si>
  <si>
    <t>No se da cumplimiento a la resolución 60 de 2021 y se continua otorgando viáticos sin legalizar los anteriores.
Los funcionarios y contratistas hacen caso omiso al correo de legalización de comisión</t>
  </si>
  <si>
    <t>GF_AC10</t>
  </si>
  <si>
    <t xml:space="preserve">Adquisición de los Tokens para los  pérfiles gestor y aprobador de Módulo de Viaticos SIIF </t>
  </si>
  <si>
    <t>Adquisición de tokens</t>
  </si>
  <si>
    <t>se evidencia orden de compra Nº 146605 del 23/05/2025 para la adquisicion de tokens para los perfiles gestor y apobador de modulos de viaticos SIIF, y un archivo en excel de control de tokens.</t>
  </si>
  <si>
    <t xml:space="preserve">Dar aplicabilidad al Módulo de Gestión  de Viáticos al interior (SIIF NACION II), por modalidad de Reconocimiento, es decir se reconocen los viáticos una vez se finaliza la comisión. </t>
  </si>
  <si>
    <t>Aplicabilidad Módulo de Gestión de Pago Viáticos</t>
  </si>
  <si>
    <t>GF_AC11</t>
  </si>
  <si>
    <t xml:space="preserve">Gestionar el pago en el Módulo de Gestión  de Viáticos al interior (SIIF NACION II), por modalidad de Reconocimiento, es decir se reconocen los viáticos una vez se finaliza la comisión. </t>
  </si>
  <si>
    <t>se evidencia matriz de gestion de viaticos primer trimestre 2026, lo que permite verificar la ejecucion de la actividad formulada dentro de los plazo establecido</t>
  </si>
  <si>
    <t>1. Desconocimiento por parte de los funcionarios y contratistas de los lineamientos establecidos para la solicitud, legalización y tramites de comisiones y tiquetes
2, No se da cumplimiento a la resolución 60 de 2021 y se continua otorgando viáticos sin legalizar los anteriores. 
3. Los funcionarios y contratistas hacen caso omiso al correo de legalización de comisión
4. No se adelantan las acciones a que haya lugar para que los contratistas y funcionarios cumplan con la legalización oportuno de las comisiones y viáticos</t>
  </si>
  <si>
    <t xml:space="preserve">
4. No se adelantan las acciones a que haya lugar para que los contratistas y funcionarios cumplan con la legalización oportuno de las comisiones y viáticos</t>
  </si>
  <si>
    <t>DI_AC4</t>
  </si>
  <si>
    <t>Adelantar las acciones a que haya lugar por el incumplimiento en la legalización oportuna de los viáticos y comisiones</t>
  </si>
  <si>
    <t>Se presenta como evidencia el Auto N.° 04 del 11 de abril de 2024. De acuerdo con la revisión de las carpetas del proceso de Gestión de Asuntos Disciplinarios, se verificó que la profesional adscrita al proceso profirió decisión inhibitoria respecto de los hechos objeto del hallazgo, en aplicación del artículo 10 de la Ley 734 de 2002, al concluir que no existían méritos para iniciar actuación disciplinaria. En consecuencia, la evidencia aportada permite verificar el cumplimiento de la acción correctiva establecida.</t>
  </si>
  <si>
    <t>2021_TH_H10</t>
  </si>
  <si>
    <t>Se evidenció la falta de implementación de controles en el Procedimiento de liquidación de los viaticos y comisiones, conforme lo establece el MIPG en la  Dimensión 7 de Control Interno 1ª Línea de defensa (Gestión del Talento Humano), por cuanto:
Viaticos y Comisiones
-Se liquidaron las resoluciones 92, 206, 147, 194 y 251 de 2021 por un mayor valor.
- En el archivo de Comisiones y Viaticos, se estipuló en las resoluciones 135, 164, 169 y 170 la fecha máxima de legalización erróneamente.
- En el archivo de Comisiones y Viaticos se señaló en las resoluciones 198, 199, 200, 201, 202, 203, 204, 205, 206, 207, 208, 209, 210, 211 y 214 la fecha de legalización máxima por parte del contratista y/o funcionario de manera equivocada.
Tiquetes Aéreos
-Existen tiquetes aéreos sin que se haya expedido la respectiva resolución donde se autorice la utilización de los mismos. (Ver Matriz No.2).
-Utilización de tiquetes sin que se generará un acto administrativo de viáticos o comisión (Ver Matriz No.3)
-Expedición de tiquetes sin que se generara un acto administrativo de viáticos o comisión, por error y discrepancia en las mismas (Ver Matriz No.4)
-Discrepancia en el Número de la resolución (Ver Matriz No.5)
Gastos de Viaje
La DNBC, no posee un procedimiento, Instructivo, Manual etc, que establezca la forma en que se tramiten, calculen y aprueben los Gastos de Viaje, por lo que genera incertidumbre al realizar la liquidación y verificación de los mismos.</t>
  </si>
  <si>
    <t>1.  Porque: por alta carga laboral en el proceso de tramite de viáticos y comisiones.
2, Porque: Por error involuntario en el diligenciamiento del cuadro de control y seguimiento de viáticos y comisiones. 
3, Porque: Debilidad en la definición de controles, descritos en el procedimiento .</t>
  </si>
  <si>
    <t>3, Porque: Debilidad en la definición de controles, descritos en el procedimiento .</t>
  </si>
  <si>
    <t>TH_AC8</t>
  </si>
  <si>
    <t xml:space="preserve">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 </t>
  </si>
  <si>
    <t xml:space="preserve">Procedimiento modificado y formalizado </t>
  </si>
  <si>
    <t xml:space="preserve">1,Porque:  Por alta carga laboral en el proceso de tramite de viáticos y comisiones.
2, Porque: Por error involuntario en el diligenciamiento del cuadro de control y seguimiento de viáticos y comisiones. 
3, Porque: Debilidad en la definición de controles en la base de datos de control y seguimiento viáticos, gastos de viaje y desplazamientos </t>
  </si>
  <si>
    <t xml:space="preserve">3, Porque: Debilidad en la definición de controles en la base de datos de control y seguimiento viáticos, gastos de viaje y desplazamientos </t>
  </si>
  <si>
    <t>TH_AC55</t>
  </si>
  <si>
    <t>Realizar seguimiento que el valor de la solicitud presentada por los servidores y contratistas  coincida con el valor del módulo de viaticos en SIIF</t>
  </si>
  <si>
    <t>Presentar evidencia de la solicitud, acto administrativo, RP, informe y demás requerimientos necesarios</t>
  </si>
  <si>
    <t>1,Porque:  Por alta carga laboral en el proceso de tramite de viáticos y comisiones.
2, Porque: Por error involuntario en el diligenciamiento del cuadro de control y seguimiento de viáticos y comisiones. 
3. Porque: Debilidad en la definición de controles en la descripción  del procedimiento .</t>
  </si>
  <si>
    <t>3. Porque: Debilidad en la definición de controles en la descripción  del procedimiento .</t>
  </si>
  <si>
    <t>TH_AC9</t>
  </si>
  <si>
    <t xml:space="preserve">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 </t>
  </si>
  <si>
    <t xml:space="preserve">Procedimiento de tramite de viáticos, gastos de viaje y desplazamiento actualizado y formalizado </t>
  </si>
  <si>
    <t>2021_AD_H13</t>
  </si>
  <si>
    <t>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
No existe designación de los equipos a que hubiese dado lugar ni de las respectivas  lineas telefónicas al personal que actualmente las está utilizando.  
La justificación del uso de las lineas teléfonicas no fue soportado.
Existen varias lineas telefónicas y/o equipos, asignadas a un mismo cargo, como es el caso de Comunicaciones, Citel y Subdirector Administrativo y Financiero.
Están siendo utilizadas lineas telefónicas por parte de personal que no posee vínculo laboral con la entidad como es el caso de Clara Inés Rueda.
Existen líneas telefónicas y/o equipos, asignadas a funcionarios que no ostentan cargos de Director General, Subdirector ni que su labor principal sea la Atención y Prevención de Desastres.
Se está utilizando lineas telefónicas y/o equipos, por personal Contratista.
Se suspendieron 14 lineas telefónicas, más no fueron canceladas y se desconoce aún el usuario que la tenía asignada.
Se están utilizando las lineas 3223472160 y 3223472114 pero se desconoce el usuario que la tiene asignada</t>
  </si>
  <si>
    <t>1. Porque, no existe control y seguimiento a la designación de las líneas telefónicas de la DNBC.
2. Desconocimiento del uso y manejo de las líneas telefónicas. .</t>
  </si>
  <si>
    <t>2. Desconocimiento del uso y manejo de las líneas telefónicas. .</t>
  </si>
  <si>
    <t>GA_AC10</t>
  </si>
  <si>
    <t>Establecer e implementar lineamientos del uso y designación de las líneas telefónicas pertenecientes a la DNBC</t>
  </si>
  <si>
    <t>Lineamientos establecidos</t>
  </si>
  <si>
    <t>GA_AC11</t>
  </si>
  <si>
    <t>Cancelar las  lineas 3223472160 y 3223472114 ya que se desconoce el usuario</t>
  </si>
  <si>
    <t xml:space="preserve">Cancelación de lineas </t>
  </si>
  <si>
    <t xml:space="preserve">1. Porque, no existe control y seguimiento a la designación de las líneas telefónicas de la DNBC
2. Desconocimiento del uso y manejo de las líneas telefónicas. 
3, Inadecuado control y seguimiento sobre el uso y manejo de las líneas telefónicas de la DNBC </t>
  </si>
  <si>
    <t xml:space="preserve">3, Inadecuado control y seguimiento sobre el uso y manejo de las líneas telefónicas de la DNBC </t>
  </si>
  <si>
    <t>GA_AC12</t>
  </si>
  <si>
    <t xml:space="preserve">Realizar un seguimiento mensual al inventario de las líneas telefónicas  contratadas y verificar el uso adecuado de las mismas . </t>
  </si>
  <si>
    <t xml:space="preserve">Seguimientos mensuales </t>
  </si>
  <si>
    <t>2021_AD_H6</t>
  </si>
  <si>
    <t xml:space="preserve">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
Primer Pago:
•	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
 •	El informe Financiero el cual es el soporte para realizar el respectivo pago no tiene discriminado el IVA en cada uno de los items se generaron de manera global para cada componente. De igual forma el mismo no detalla por item o componente el valor cancelado.
•	La OCI realizó el análisis de los costos invertidos en cada uno de los eventos realizados evidenciándose de manera general un alto desembolso en lo que respecta los componentes 1,2, y 5, así
Componente 1 Alquiler de equipos $72.417.782
Componente 2 Transporte $90.966.895
Componente 5 Gastos logisticos $83.605.351
•	De igual forma, se facturó y se canceló  $9 pesos por encima ya que el total de lo establecido en el informe financiero fue de $260.509.982 y lo facturado es $260.509.992.  
•	El valor indicado en los items establecidos  en el informe financiero el cual soporta el respectivo pago, presenta una diferencia de $159.20 con lo señalado en la propuesta económica
Segundo Pago:
•	No se realizó  solicitud de servicios por parte de la DNBC
•	Contiene el Segundo Informe de Ejecución del Convenio reflejándose:
- Se está facturando el valor de $48,909,000 por concepto de Merchandising cuando este servicio no está incluido en el Componente No.5 de la propuesta que el proveedor realizó a la entidad.
- Se registró y facturó el valor de $21.518.651 por concepto de Suministro y entrega de Chalecos y se incorporó en el Componente Gastos Logisticos y Operativos, cuando este elemento es una prenda de vestir que no hace parte de una actividad logistica ni operativa.
-El valor indicado en los items establecidos  en el informe financiero el cual soporta el respectivo pago, presenta una diferencia de $215 con lo señalado en la propuesta económica.
-Se contempló $3.284.400 para transporte y $523.600 para hospedaje pero se desconoce el evento al cual pertenece ya que viene indicado claramente el el Informe financiero
-Con relación al valor cancelado a la totalidad de los dos (2) pagos se refleja  los altos costos cancelados así: 
Componente de transporte $108.208.098 
Alquiler de Salones $350.705.871 
Alojamiento $47.483.258 (Hoteles de 3, 4 y 5 estrellas). 
Comisión por Gerencia $32.381.399 (la cual no se contempló en el estudios del sector y estudio previo)
-No se facturó almuerzos y catering cuando el informe lo contempla en la mayoría de los eventos realizados
- No se evidenció un detalle discriminado de los funcionarios, contratistas y personal que haya utilizado el hospedaje, ni un control con relación a la adquisición y entrega de los chalecos, cuadernos institucionales, separadores, carpetas corporativas y boligrafos entregados </t>
  </si>
  <si>
    <t xml:space="preserve">1. por qué: Desconocimiento del manual de
supervisión.
2. Por qué.Por que no se realizo un adecuado control y verificación de la ejecucion del contrato. 
3. Porque: Debilidad en el ejercicio de supervision contractual. </t>
  </si>
  <si>
    <t xml:space="preserve">3. Porque: Debilidad en el ejercicio de supervision contractual </t>
  </si>
  <si>
    <t>GA_AC13</t>
  </si>
  <si>
    <t>Elaborar manual o instructivo o procedimiento sobre las actividades relacionadas con realización de eventos de la entidad</t>
  </si>
  <si>
    <t>2021_AD_H1</t>
  </si>
  <si>
    <t>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
Lo anterior incumple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t>
  </si>
  <si>
    <t xml:space="preserve">1.  Ausencia de controles definidos para la revisión previa de la información para el informe.
2. Error involuntario al momento de construir los cuadros de análisis de austeridad.
</t>
  </si>
  <si>
    <t>2. Error involuntario al momento de construir los cuadros de análisis de austeridad.</t>
  </si>
  <si>
    <t>GA_AC14</t>
  </si>
  <si>
    <t>Elaborar e implementar un instructivo para el reporte de Plan de Austeridad donde se referencie repositorio de informaicón soporte</t>
  </si>
  <si>
    <t>Instructivo implementado</t>
  </si>
  <si>
    <t>2021_MC_H13</t>
  </si>
  <si>
    <t>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t>
  </si>
  <si>
    <t xml:space="preserve">1. por qué: Desconocimiento de los roles y responsabilidades de la primera línea de defensa de acuerdo a lo estipulado en la resolución 246 de 2021.
2, Ausencia de autocontrol, control y seguimiento   a la ejecución del proceso. </t>
  </si>
  <si>
    <t xml:space="preserve">2. Ausencia de autocontrol, control y seguimiento a   la ejecución del proceso. </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</si>
  <si>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para fortalecer el autocontrol y el cumplimiento de las acciones formuladas por los procesos.</t>
  </si>
  <si>
    <t>2021_GF_H2</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</si>
  <si>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
-Se afectó la suma de $11.000.000 del contrato 108 de 2021 a nombre de Juan Paredes SAS en el uso Presupuestal A-02-02-02-008-002-01 SERVICIOS JURIDICOS, correspondiente al Uso A-02-02-02-008-003-09 OTROS SERVICIOS PROFESIONALES Y TÉCNICOS N.C.P</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</si>
  <si>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2021.</t>
  </si>
  <si>
    <t>2021_CO_H3</t>
  </si>
  <si>
    <t xml:space="preserve">Indicadores de Gestión
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t>
  </si>
  <si>
    <t xml:space="preserve">Porque: Desconocimiento técnico en la elaboración y actualización oportuna de los indicadores 
</t>
  </si>
  <si>
    <t xml:space="preserve">Desconocimiento técnico en la elaboración y actualización oportuna de los indicadores </t>
  </si>
  <si>
    <t>GC_AC6</t>
  </si>
  <si>
    <t xml:space="preserve">Revisar, diseñar y actualizar  los indicadores del Proceso de Gestión Contractual, incluyendo indicadores de eficiencia, efectividad y de eficacia. 
</t>
  </si>
  <si>
    <t xml:space="preserve">Tablero de Indicadores actualizado </t>
  </si>
  <si>
    <t>se evidencia formato de tablero de indicadores acualizado FO-MC-05-01 de fecha 24/09/2024,  La evidencia aportada permite verificar la ejecución de la acción correctiva establecida.</t>
  </si>
  <si>
    <t>2021_MC_H15</t>
  </si>
  <si>
    <t xml:space="preserve">Plan de Mejoramiento
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
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
</t>
  </si>
  <si>
    <t xml:space="preserve">Porque: Falta de seguimiento, de  control y evaluación por parte del gestor del proceso  a las acciones a implementar descritas en el  plan de mejoramiento.
</t>
  </si>
  <si>
    <t>Falta de seguimiento, de  control y evaluación por parte del gestor del proceso a las acciones a implementar descritas en el plan de mejoramiento.</t>
  </si>
  <si>
    <t>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t>
  </si>
  <si>
    <t>2021_DI_H1</t>
  </si>
  <si>
    <t xml:space="preserve">Inconsistencias en la Designación de la Supervisión.
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
</t>
  </si>
  <si>
    <t xml:space="preserve">Inaplicabilidad de controles establecidos en la Entidad mediante el Manual de Supervisión Contractual de la DNBC adoptado mediante Resolución 066 de 2016, 
 </t>
  </si>
  <si>
    <t xml:space="preserve"> Inaplicabilidad de controles establecidos en la Entidad mediante el Manual de Supervisión Contractual de la DNBC adoptado mediante Resolución 066 de 2016, </t>
  </si>
  <si>
    <t>DI_AC5</t>
  </si>
  <si>
    <t>Adelantar las acciones  disciplinarias a que haya lugar por el incumplimiento a los procedimientos y manuales establecidos por la entidad</t>
  </si>
  <si>
    <t>Acciones adelantadas</t>
  </si>
  <si>
    <t>Se presentó como soporte de las acciones adelantadas el Auto Inhibitorio N.° 03 de 8 de noviembre de  2023, mediante el cual se documenta la decisión adoptada frente al hallazgo. La evidencia aportada permite verificar la ejecución de la acción correctiva establecida.</t>
  </si>
  <si>
    <t>2021_CO_H7</t>
  </si>
  <si>
    <t xml:space="preserve">Suscripción del contrato por persona no Autorizada Subasta Inversa
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"Concurso" fue derogada por el art. 32 de la Ley 1150 de 2007.”
</t>
  </si>
  <si>
    <t xml:space="preserve">Error en la plataforma SECOP II </t>
  </si>
  <si>
    <t>GC_AC7</t>
  </si>
  <si>
    <t>Aclaración de responsabilidades a través de resolución de ordenación de gasto</t>
  </si>
  <si>
    <t>Resolucion realizada</t>
  </si>
  <si>
    <t>Reporte acto administrativo delegación del gasto del 2025</t>
  </si>
  <si>
    <t>se evidencia resolucion N° 179 en la cual se hace la delegacion de la ordenacion del gasto.</t>
  </si>
  <si>
    <t>2021_MC_H12</t>
  </si>
  <si>
    <t>La Entidad no cuenta a la fecha, con una sección particular identificada con el nombre  de "Transparencia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t>
  </si>
  <si>
    <t xml:space="preserve"> 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t>
  </si>
  <si>
    <t xml:space="preserve"> Desconocimiento de los lineamientos emitidos por MINTIC sobre los requisitos en materia de acceso a la información publica, accesibilidad web, seguridad digital y datos abiertos 
</t>
  </si>
  <si>
    <t>MC_AC5</t>
  </si>
  <si>
    <t>Realizar monitoreo constante a toda la normatividad relacionada con los estandares y directrices para la publicar la informacion señalada en la Ley 1712 de 2014</t>
  </si>
  <si>
    <t xml:space="preserve">Numero de monitoreos realizados  </t>
  </si>
  <si>
    <t>GCo_AC1</t>
  </si>
  <si>
    <r>
      <t xml:space="preserve">Realizar los ajustes en la pagina principal del sitio web de la Entidad, implementado una sección particular identificada con el nombre: "Transparencia y acceso a la información pública”, como también incluir   el footer o pie de página GOV.CO y el nuevo   menú de Atención y Servicios  a la Ciudadanía y </t>
    </r>
    <r>
      <rPr>
        <sz val="11"/>
        <color rgb="FFFF0000"/>
        <rFont val="Arial"/>
      </rPr>
      <t>Participa</t>
    </r>
    <r>
      <rPr>
        <sz val="11"/>
        <color rgb="FF000000"/>
        <rFont val="Arial"/>
      </rPr>
      <t xml:space="preserve">, teniendo en cuenta lo establecido en el Anexo 2 de la Resolución 1519 de 2020. </t>
    </r>
  </si>
  <si>
    <t xml:space="preserve">No. De actualizaciones realizadas/No de requerimientos estipulados en el Anexo 2 de la Resolución 1519 de 2020 MINTIC </t>
  </si>
  <si>
    <t>02. Gestión de Comunicaciones</t>
  </si>
  <si>
    <t> </t>
  </si>
  <si>
    <t>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t>
  </si>
  <si>
    <t>https://dnbc.gov.co/transparencia-y-acceso-a-la-informacion-publica/</t>
  </si>
  <si>
    <t>Se adjunta pabtallazo de pagina web donde se evidencia la creación del portal de transparencia</t>
  </si>
  <si>
    <t>CUMPLIDO</t>
  </si>
  <si>
    <t>se evidencia pantallazo de la creacion del portal trasnparencia con fecha 01/10/2024  La evidencia aportada permite verificar la ejecución de la acción correctiva establecida.</t>
  </si>
  <si>
    <t>GCo_AC2</t>
  </si>
  <si>
    <t xml:space="preserve">Socializar el procedimiento de publicación, actualización o eliminación de contenido en el portal web de la Entidad a los enlaces de cada uno de los procesos de la Entidad. </t>
  </si>
  <si>
    <t xml:space="preserve">Se informa que la socialización esta planmteada para el día martes 28 de abril </t>
  </si>
  <si>
    <t>Se evidencia socialización el día 28 de abril</t>
  </si>
  <si>
    <t>Se evidencia listado de asistencia de socialización el 28/04/2026, de procedimiento de publicacion, actulizacion y eliminacion de contenido del portal web de la entidad, lo permite verificar la ejecución de la acción correctiva establecida.</t>
  </si>
  <si>
    <t>2021_MC_H16</t>
  </si>
  <si>
    <t xml:space="preserve">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t>
  </si>
  <si>
    <t xml:space="preserve"> La Entidad no cuenta con  el personal idóneo y con experticia técnica  que contribuya en la implementación de la Ley de transparencia y acceso de la información de acuerdo a lo estipulado por MINTIC.
 A pesar de  que los procesos entregaron la información al funcionario responsable de administrar el sitio web, no se  ha dado cumplimiento a los lineamientos establecidos en la Resolución 1519 de 2020 MINTIC </t>
  </si>
  <si>
    <t xml:space="preserve">A pesar de  que los procesos entregaron la información al funcionario responsable de administrar el sitio web, no se  ha dado cumplimiento a los lineamientos establecidos en la Resolución 1519 de 2020 MINTIC </t>
  </si>
  <si>
    <t>GCo_AC3</t>
  </si>
  <si>
    <t xml:space="preserve">Incluir el link de procesos y procedimeintos en el menu de Transparencia y Acceso a la informacion publica del sitio web de la Entidad.  </t>
  </si>
  <si>
    <t xml:space="preserve">Link creado </t>
  </si>
  <si>
    <t>Se informa que ya se encuentra el link de procesos y procedimientos en el menu de transparencia y acceso a la información.</t>
  </si>
  <si>
    <t xml:space="preserve">https://dnbc.gov.co/transparencia-y-acceso-a-la-informacion-publica/ - https://dnbcgovco-my.sharepoint.com/personal/planeacion_dnbc_gov_co/_layouts/15/onedrive.aspx?id=%2Fpersonal%2Fplaneacion%5Fdnbc%5Fgov%5Fco%2FDocuments%2FDocumentos%20SIGE%2F2%2E%20Procesos&amp;ga=1 </t>
  </si>
  <si>
    <t>Se evidencia pantallazo de transparencia dodne en el numeral 1.9 se da link a documentos del sistema de gestión de la entidad</t>
  </si>
  <si>
    <t>Se evidencia pantallazo de transparencia donde en el numeral 1.9 se da link a documentos del sistema de gestión de la entidad</t>
  </si>
  <si>
    <t>2021_TI_H7</t>
  </si>
  <si>
    <t>La política de seguridad y privacidad de la información, expedida en agosto de 2019, no se  ajusta a los dispuesto en el Anexo 3 de la Resolución MinTIC de  2020 a las condiciones mínimas técnicas y de seguridad digital, allí establecida.</t>
  </si>
  <si>
    <t>Desconocimiento frente a las disposiciones legales  dispuesto en el Anexo 3 de la Resolución MinTIC de  2020 a las condiciones mínimas técnicas y de seguridad digital</t>
  </si>
  <si>
    <t>TI_AC19</t>
  </si>
  <si>
    <t>Actualizar la Política General de Seguridad y privacidad de la informacion 1. Gobierno Digital. 2. detección y prevención del  uso inadecuado de la información priveligiada 3. componente de infraestructura tecnologica y sus controles</t>
  </si>
  <si>
    <t>Documento actualizado</t>
  </si>
  <si>
    <t>2021_GD_H5</t>
  </si>
  <si>
    <t>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t>
  </si>
  <si>
    <t xml:space="preserve">La Entidad no cuenta con  el personal idóneo y con experticia técnica  que contribuya en la implementación de la Ley de transparencia y acceso de la información de acuerdo a lo estipulado por MINTIC. 
Desconocimiento de la normatividad vigente emitida por MINTIC 
</t>
  </si>
  <si>
    <t xml:space="preserve">Desconocimiento de la normatividad vigente emitida por MINTIC 
</t>
  </si>
  <si>
    <t xml:space="preserve">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 </t>
  </si>
  <si>
    <t>No de documentos enviados /No de documentos  programadas *100</t>
  </si>
  <si>
    <t>2021_CJ_H1</t>
  </si>
  <si>
    <t>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t>
  </si>
  <si>
    <t xml:space="preserve">La Entidad no cuenta con  el personal idóneo y con experticia técnica  que contribuya en la implementación de la Ley de transparencia y acceso de la información de acuerdo a lo estipulado por MINTIC. 
 Desconocimiento de los lineamientos emitidos por MINTIC 
</t>
  </si>
  <si>
    <t xml:space="preserve">Desconocimiento de los lineamientos emitidos por MINTIC 
</t>
  </si>
  <si>
    <t>GJ_AC2</t>
  </si>
  <si>
    <t xml:space="preserve">Actualizar y socializar de forma periodica el normograma institucional </t>
  </si>
  <si>
    <t>Normograma actualizado y divulgado</t>
  </si>
  <si>
    <t>2021_CO_H8</t>
  </si>
  <si>
    <t>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t>
  </si>
  <si>
    <t xml:space="preserve">1. No se tiene incluida dentro de los contratos de  contratistas bomberos la obligación de acompañamiento y coordinacion en la atención de incidentes relacionados con la actividad bomberil. </t>
  </si>
  <si>
    <t xml:space="preserve">*No se tiene incluida dentro de los contratos de  contratistas bomberos la obligación  de acompañamiento y coordinacion en la atención de incidentes relacionados con la actividad bomberil. </t>
  </si>
  <si>
    <t>GC_AC8</t>
  </si>
  <si>
    <t xml:space="preserve">Incluir la obligación especifica en los contratos suscritos entre la DNBC y personas con formación bomberil  de  realizar acompañamiento y coordinación en la atención de incidentes relacionados con la actividad bomberil. </t>
  </si>
  <si>
    <t>Número de contratistas Bomberos con la obligación contractual para realizar acompañamiento y coordinación en la atención de incidentes/número total de contratistas bomberos*100</t>
  </si>
  <si>
    <t>2021_AD_H11</t>
  </si>
  <si>
    <t>Se evidenció que la entidad durante la vigencia 2021 no ha suscrito contrato para realizar el mantenimiento de los vehículos y en la actualidad el vehículo Volkswagen Amarok de placas ZXW 532 se encuentra varado, 
adicionalmente no se cuenta con los soportes de la ejecución del mantenimiento preventivo y correctivo de las instalaciones, incumpliendo lo establecido en el Decreto 1072 de 2015, artículo 2.2.4.6.24 Medidas de prevención y control, parágrafo 2</t>
  </si>
  <si>
    <t>1. Aunque la entidad publicó el contrato en el secop, se declaró desierto dos veces, por lo anterior no se han realizado los mantenimiento correctivo y preventivo de los vehículos de la DNBC. 
2. No se cuenta con el plan del mantenimiento preventivo y correctivo de las instalaciones y de los vehículos.</t>
  </si>
  <si>
    <t>*No se cuenta con el plan del mantenimiento preventivo y correctivo de las instalaciones y de los vehículos.</t>
  </si>
  <si>
    <t>2021_TH_H8</t>
  </si>
  <si>
    <t>Se evidenció que se cuenta con un documento borrador del plan estratégico de seguridad vial, sin embargo, a la fecha no se ha realizado el diagnostico de seguridad vial, así como la capacitación a los actores viales, incumpliendo lo establecido en la ley 1503 de 201, articulo 12</t>
  </si>
  <si>
    <t>1. Debido a que no se ha formalizado el plan de trabajo de PESV, no se ha realizado diagnostico inicial ni capacitación de seguridad vial 
2. Priorizacion de otras actividades del  Plan de trabajo anual (PTA).</t>
  </si>
  <si>
    <t>*Priorizacion de otras actividades del  Plan de trabajo anual (PTA).</t>
  </si>
  <si>
    <t>TH_AC10</t>
  </si>
  <si>
    <t>Formalizar el PESV  en el SIGE y realización de plan de trabajo para ejecución del mismo.</t>
  </si>
  <si>
    <t>Documento formalizado en le SIGE</t>
  </si>
  <si>
    <t>2021_GF_H5</t>
  </si>
  <si>
    <t>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
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t>
  </si>
  <si>
    <t>2021_GF_H3</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</si>
  <si>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
•	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t>
  </si>
  <si>
    <t>2021_TH_H4</t>
  </si>
  <si>
    <t>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t>
  </si>
  <si>
    <t xml:space="preserve">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Los funcionarios y contratistas hacen caso omiso al correo de legalización de comisión
4.No se da cumplimiento a la resolución 60 de 2021 y se continua otorgando viáticos sin legalizar los anteriores. </t>
  </si>
  <si>
    <t>No se da cumplimiento a la resolución 60 de 2021. 
  pese a los controles establecidos en el area los funcionarios y contratistas siguen incumpliendo</t>
  </si>
  <si>
    <t xml:space="preserve">
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Los funcionarios y contratistas hacen caso omiso al correo de legalización de comisión
4.No se da cumplimiento a la resolución 60 de 2021 y se continua otorgando viáticos sin legalizar los anteriores. </t>
  </si>
  <si>
    <t>DI_AC6</t>
  </si>
  <si>
    <t>Adelantar las acciones a que haya lugar por la falta de seguimiento por parte de los supervisores</t>
  </si>
  <si>
    <t>Se presenta como evidencia el Auto N.° 04 del 11 de abril de 2024, mediante el cual se profiere decisión inhibitoria respecto de los hechos objeto del proceso auditor, al concluir que no existían méritos para iniciar actuación disciplinaria. La evidencia aportada permite verificar el cumplimiento de la acción correctiva establecida.</t>
  </si>
  <si>
    <t>2021_AD_H2</t>
  </si>
  <si>
    <t>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 
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t>
  </si>
  <si>
    <t xml:space="preserve">1. Por que, no existe un procedimiento en el cual este establecido los usos y manejo de los vehículos de la DNBC .
2. La planilla de pre inspección y desplazamiento para los vehículos de desplazamiento de la DNBC no permite evidenciar la justificación de las necesidades del servicio   
3. No se evidencian las justificaciones claras, concretas origen, destino, etc., del uso de los vehículos de la DNBC los fines de semana y festivos por necesidades del servicio.
4. Por que no se realizo un adecuado control y verificación del diligenciamiento  de las plantillas de uso de los vehículos.
</t>
  </si>
  <si>
    <t xml:space="preserve">
4. Por que no se realizo un adecuado control y verificación del diligenciamiento  de las plantillas de uso de los vehículo</t>
  </si>
  <si>
    <t>2021_AD_H10</t>
  </si>
  <si>
    <t>Se evidenció que fue utilizado el vehículo de Placas OKZ 951 los días sábados y festivos sin la debida jusitificación así:
25 de julio de 2021
22 de agosto de 2021
26 de septiembre de 202
Lo anterior incumple lo establecido en  el articulo 13 del Decreto 371 de 2021, que indica “Los vehículos solo podrán ser utilizados de lunes a viernes, y su uso en fines de semana y festivos deberá ser justificado en necesidades del servicio o en razones de seguridad”.</t>
  </si>
  <si>
    <t xml:space="preserve">Hallazgos por parte de los Órganos de Control
Presuntas faltas disciplinarias  </t>
  </si>
  <si>
    <t>GA_AC15</t>
  </si>
  <si>
    <t>Actualizar el formato de salida de vehículos estableciendo la justificación en el evento de utilizar el vehículos los fines de semana y festivos, asi como la autorización por parte del Señor Director y de los Subdierctores conforme sea el caso</t>
  </si>
  <si>
    <t xml:space="preserve">Formato Actualizado de salida de vehículos. </t>
  </si>
  <si>
    <t>Se evidencia planilla de desplazamiento actualizada FO-AD-MV-02-01-V2, vigencia 2023</t>
  </si>
  <si>
    <t>GA_AC16</t>
  </si>
  <si>
    <t xml:space="preserve">Realizar la socializacion trimestral de la documentacion actualizada y/o liniamientos de uso y manejo de los vehiculos a los conductores y demas responsables </t>
  </si>
  <si>
    <t>Se evidencia listado de aistencia a capacitación con fecha 22/04/2026, mas no se evidencia resumen del tema tratado en dicha capacitacion</t>
  </si>
  <si>
    <t>GA_AC17</t>
  </si>
  <si>
    <t>Realizar seguimientos mensuales de tipo documental como son a las obligaciones (SOAT, Impuestos, Revisiones Tecno mecánica) de cada uno de los vehículos asignados a la DNBC y diligenciamiento de formatos de seguimiento</t>
  </si>
  <si>
    <t>Informes de seguimiento realizados</t>
  </si>
  <si>
    <t>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t>
  </si>
  <si>
    <t>2021_AD_H9</t>
  </si>
  <si>
    <t>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
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t>
  </si>
  <si>
    <t>2021_AD_H7</t>
  </si>
  <si>
    <t>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
Pago por valor de $190.262.712,00:
•	No se realizó la  solicitud de servicios por parte de la entidad
•	La OCI realizó el análisis de los costos invertidos en cada uno de los eventos realizados evidenciándose de manera general un alto desembolso en lo que respecta los componentes 1,3 y 5, así
Componente 1 Alquiler de equipos $21.064.443
Componente 2 Transporte $28.789.432
Componente 5 Gastos logisticos $128.270.836.
•	Se facturaron y se cancelaron tiquetes aéreos por valor de$12.138.000 señalados en el Item 2 “Transporte (Aereo, Terrestre)”, cuando la entidad por Compra Pública realizó la adquisición de este servicio con la empresa Subatours.
•	El valor indicado en los items establecidos  en el informe financiero el cual soporta el respectivo pago, presenta una diferencia de $213.60 con lo señalado en la propuesta económica
•	Se registró y facturó el valor de $595.000 por concepto de Suministro y entrega de Gorras y se incorporó en el Componente Gastos Logisticos y Operativos, cuando este elemento es una prenda de vestir que no hace parte de una actividad logistica ni operativa.
•	En el Componente 5 Gastos Logísticos y Operativos del Proyecto se evidenció un alto costo en lo que respecta a Carpa, Convocatoria periodistas, Servicio Mobiliario, espacio y personal para la alimentación del evento, entre otros. 
•	Es incierto el número de participantes; por cuanto se facturaron diferentes cantidades para los siguientes items:
25 Kit Basico de tapaboca y alcohol de 60 ml
50 memorias USB 16 G
5 Gorras para obsequio
35	servicio mobiliario
•	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
•	No se evidenció un detalle discriminado de los funcionarios, contratistas y personal que haya utilizado el hospedaje, ni un control con relación a la adquisición y entrega de las gorras y memorias USB</t>
  </si>
  <si>
    <t xml:space="preserve">1, por qué: Desconocimiento del manual de
supervisión
2. Por qué.Por que no se realizo un adecuado control y verificación de la ejecucion del contrato 
3. Porque: Debilidad en el ejercicio de supervision contractual. </t>
  </si>
  <si>
    <t>2021_MC_H14</t>
  </si>
  <si>
    <t>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t>
  </si>
  <si>
    <t>2021_TH_H1</t>
  </si>
  <si>
    <t>Ambiente 1.2 
La DNB, tiene implementado el Manual de Convivencia Laboral, pero en  el segundo semestre de la vigencia 2021,  no se realizó la respectiva socialización.</t>
  </si>
  <si>
    <t xml:space="preserve"> Desconocimiento de la periodicidad de la socializacion del Manual de Convivencia Laboral.
La actividad de socializacion del Manual de Convivencia Laboral  no se incluyo en el plan de trabajo del comité de convivencia laboral.
La actividad de socializacion del Manual de Convivencia Laboral  no se incluyo en el plan de trabajo del comité de SST. 
</t>
  </si>
  <si>
    <t xml:space="preserve">
La actividad de socializacion del Manual de Convivencia Laboral  no se incluyo en el plan de trabajo del comité de SST. </t>
  </si>
  <si>
    <t>TH_AC11</t>
  </si>
  <si>
    <t xml:space="preserve">Incluir en el plan de trabajo de SST la socializacion del manual de Convivenica Laboral  y realizar la socializacion a los funcionarios y contratistas </t>
  </si>
  <si>
    <t>2021_TI_H1</t>
  </si>
  <si>
    <t>Ambiente 1.3
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t>
  </si>
  <si>
    <t>Desconocimiento de las disposiciones existentes frente a la frente a la detección y prevención del  uso inadecuado de la información priveligiada u otras situaciones que puedan implicar riesgos para la entidad.</t>
  </si>
  <si>
    <t xml:space="preserve">Desconocimiento de las disposiciones existentes frente a la frente a la detección y prevención del  uso inadecuado de la información priveligiada u otras situaciones que puedan implicar riesgos para la entidad. </t>
  </si>
  <si>
    <t xml:space="preserve">Por alta carga laboral de los gestores de cada uno de los procesos, no se realizo la actuliazacion de los procedimeintos. </t>
  </si>
  <si>
    <t>Se evidencia que durante el primer trimestre de 2026 se realizaron acompañamientos metodológicos a los enlaces de proceso en temas relacionados con indicadores, gestión de riesgos, documentación SIGE, planes de mejoramiento, PAAC, referentes estratégicos y plan de acción. La evidencia permite validar la ejecución de la acción correctiva formulada. No obstante, desde la tercera línea de defensa se recomienda continuar con la actualización de los procedimientos institucionales y fortalecer la gestión documental de los procesos, con el fin de garantizar la incorporación de controles y lineamientos acordes con las necesidades operativas de la entidad.</t>
  </si>
  <si>
    <t>2021_MC_H11</t>
  </si>
  <si>
    <t xml:space="preserve">Ambiente 9.4
La entidad, realizó la Identificación de los Riesgos de gestión, conforme fue programado  por la Entidad, no obstante no se ha generado la la etapa de valoracion de los riesgos </t>
  </si>
  <si>
    <t xml:space="preserve">Falta de aplicabildiad de la politica de Gestion de Riesgos  de la Entidad </t>
  </si>
  <si>
    <t xml:space="preserve">Falta de aplicabildiad de la politica de Gestion de Riesgos  de la Entidad  </t>
  </si>
  <si>
    <t>MC_AC6</t>
  </si>
  <si>
    <t xml:space="preserve">Actualizar el mapa de riesgo de acuerdo al monitoreo que realizan los enlaces de los procesos. </t>
  </si>
  <si>
    <t xml:space="preserve">Mapa de Riesgos actualizado </t>
  </si>
  <si>
    <t>2021_TI_H4</t>
  </si>
  <si>
    <t xml:space="preserve">Ambiente 11.2
No se cuenta con actividades de control internas para los proveedores de tecnología tiene documentado el desarrollo de actividades de control para los proveedores de tecnología. </t>
  </si>
  <si>
    <t>Se evidencia que la Dirección Nacional de Bomberos de Colombia formuló e inició la implementación de una estrategia de Arquitectura Empresarial orientada a atender las necesidades tecnológicas institucionales, mediante la adopción del Plan Estratégico de Tecnologías de la Información (PETI) 2026 y la formulación del proyecto RUE 2.0. El PETI establece la estrategia de TI, define capacidades tecnológicas, servicios de TI, modelos de gobierno y gestión, alineación con los procesos institucionales y una hoja de ruta para la transformación digital de la entidad, en concordancia con la Política de Gobierno Digital. Por su parte, el proyecto RUE 2.0 contempla el desarrollo de una plataforma institucional centralizada, interoperable, escalable y segura, incorporando componentes asociados a la arquitectura de negocio, información, aplicaciones y tecnología, mediante módulos de gestión de emergencias, gestión documental, talento humano, administración de activos, interoperabilidad, analítica y reportes. Lo anterior permite evidenciar avances en la definición e implementación de la estrategia requerida para fortalecer la prestación de los servicios institucionales y el control de las soluciones tecnológicas.</t>
  </si>
  <si>
    <t>2021_TI_H2</t>
  </si>
  <si>
    <t xml:space="preserve">Ambiente 11.1
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
De otro lado la entidad no realizó mentenimiento preventivo de hardware durante la vigenica 2021.
</t>
  </si>
  <si>
    <t>Desconocimiento de las disposiciones existentes frente a la frente al mantenimiento preventivo del harware</t>
  </si>
  <si>
    <t>TI_AC20</t>
  </si>
  <si>
    <t xml:space="preserve">Realizar  y ejecutar el plan  de mantenimiento preventivo y correctivo del harware de la Entidad </t>
  </si>
  <si>
    <t>Documento  seguimiento Plan de Mantenimeinto Preventivo y Correctivo de Harware</t>
  </si>
  <si>
    <t>Se evidencia que la Dirección Nacional de Bomberos de Colombia formuló e implementó el Plan de Mantenimiento Preventivo y Correctivo de los Equipos de Cómputo para la vigencia 2026, como acción correctiva derivada de hallazgos de auditoría relacionados con la ausencia de mantenimiento preventivo del hardware institucional. El plan establece objetivos, alcance, roles y responsabilidades, inventario de equipos, actividades de mantenimiento preventivo y correctivo, procedimientos de respaldo de información, generación de informes técnicos, mecanismos de seguimiento y evaluación, así como un cronograma de intervención para todas las dependencias de la entidad. Adicionalmente, se definieron lineamientos para garantizar la disponibilidad, continuidad operativa, optimización de los recursos tecnológicos y prolongación de la vida útil de los equipos de cómputo, en concordancia con las buenas prácticas de gestión de servicios de TI.</t>
  </si>
  <si>
    <t>2021_MC_H5</t>
  </si>
  <si>
    <t>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t>
  </si>
  <si>
    <t xml:space="preserve">No se habia contemplado realizar la evaluacion de la documentacion del sistema 
</t>
  </si>
  <si>
    <t>MC_AC7</t>
  </si>
  <si>
    <t>Realizar la evaluacion de la documentacion del sistema, principalmente evaluar la aplicación adecuada de las principales actividades de control</t>
  </si>
  <si>
    <t xml:space="preserve">Informe de resultado de la evaluacion de la documentacion del sistema </t>
  </si>
  <si>
    <t>2021_MC_H6</t>
  </si>
  <si>
    <t>Ambiente 12.5
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
De otro lado, se evidenció que no se realiza la auto control ni autoevaluación con respecto a la primera linea de defensa, ni evaluación de la segunda linea de defensa.</t>
  </si>
  <si>
    <t>Debilidad en el análisis de la información sobre la gestión del Riesgo en la entidad
Por desconocimiento en las nuevas  disposiciones definidas por el DAFP, con respecto a la evaluación en el Informe Semestral del Sistema de Control Interno de la DNBC.</t>
  </si>
  <si>
    <t>MC_AC8</t>
  </si>
  <si>
    <t xml:space="preserve">Realizar informes de monitoreo de los riegos de corrupción  presentando la  evaluación a los controles establecidos </t>
  </si>
  <si>
    <t xml:space="preserve">Informes de monitoreo </t>
  </si>
  <si>
    <t>2021_GC_H1</t>
  </si>
  <si>
    <t>Ambiente 15.4
En la Política de Comunicación Interna y Externa de la Dirección  Nacional de Bomberos se estableció "El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 sin embargo no se ha realizado la evalución correspondiente al segundo semestre de 2021, asi como tampoco se cuenta con un procedimiento que determine claramente los lineamientos y metodolología para la evaluación de los canales de comunicación.</t>
  </si>
  <si>
    <t xml:space="preserve">Desconocimeinto de la aplicabilidad de la politica de Comunicación Interna y Externa de la Dirección  Nacional de Bomberos 
Por la alta carga laboral del profesional que tiene a cargo la responsabilidad de realizar la evaluacion de los canales externos  de comunicación.
</t>
  </si>
  <si>
    <t>Por la alta carga laboral del profesional que tiene a cargo la responsabilidad de realizar la evaluacion de los canales externos  de comunicación.</t>
  </si>
  <si>
    <t>GCo_AC4</t>
  </si>
  <si>
    <t>Formular procedimiento para evaluación de canales externos de comunicación</t>
  </si>
  <si>
    <t>Procedimiento Formulado</t>
  </si>
  <si>
    <t xml:space="preserve">Se informa que esta en etapa de elaboración </t>
  </si>
  <si>
    <t>No ha dado inicio a la ejecución</t>
  </si>
  <si>
    <t xml:space="preserve">Por la alta carga laboral del profesional que tiene a cargo la responsabilidad de realizar la evaluacion de los canales externos  de comunicación.
Desconocimeinto de la aplicabilidad de la politica de Comunicación Interna y Externa de la Dirección  Nacional de Bomberos
</t>
  </si>
  <si>
    <t>Desconocimeinto de la aplicabilidad de la politica de Comunicación Interna y Externa de la Dirección  Nacional de Bomberos</t>
  </si>
  <si>
    <t>2021_TI_H6</t>
  </si>
  <si>
    <t>Ambiente 13.2
La  Entidad cuenta con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En el seguimiento a la implementación de la Ley 1712 de 2014, se encontró que la entidad no ha implementado el anexo 2 de la resolución 1516 de 2020 para la publicación de la información en la página web.</t>
  </si>
  <si>
    <t xml:space="preserve"> Desconocimiento de los lineamientos emitidos por MINTIC sobre los requisitos en materia de acceso a la información publica, accesibilidad web, seguridad digital y datos abiertos </t>
  </si>
  <si>
    <t>2021_AU_H3</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</si>
  <si>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t>
  </si>
  <si>
    <t xml:space="preserve">Debilidad en la identificación de controles y seguimiento de los informes mensuales de PQRSD que  presenta el proceso de GAU </t>
  </si>
  <si>
    <t>Debilidad en identificación de controles y seguimiento de los informes mensuales de PQRSD que  presenta el proceso de GAU</t>
  </si>
  <si>
    <t>2021_AU_H4</t>
  </si>
  <si>
    <t>Ambiente 15.6
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t>
  </si>
  <si>
    <t xml:space="preserve">No se encuentra contemplado  en las poliiticas de operación del procedimiento Procedimiento de Recepción,
Distribución, Seguimiento y Salida
de Peticiones, Quejas, Reclamos,
Sugerencias y Denuncias, la descrippcion de como realizar el informe de las encuestas de satisfacion de usuarios </t>
  </si>
  <si>
    <t>AU_AC5</t>
  </si>
  <si>
    <t>Actualizar el procedimiento Procedimiento de Recepción, Distribución, Seguimiento y Salida de Peticiones, Quejas, Reclamos, Sugerencias y Denuncias.
Incluir una politica de operación que establezca una reunión con el jefe de la unidad de control interno y con el jefe de la unidad de planeación, para el mejoramiento continuo de la gestión de la entidad semestralmente con base al informe semestral. 
En la acctiviad 11 cambiando los responsbales (funcionario y/o contratista)</t>
  </si>
  <si>
    <t>Procedimiento actualizado</t>
  </si>
  <si>
    <t>se evidencia procedimiento actualizado de peticiones, quejas, reclamos, sugerencias y denuncias PC-AU-01 de 20/08/2025, lo que permite que la evidencia obtenida subsane el hallazgo formulado</t>
  </si>
  <si>
    <t>2021_MC_H8</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</si>
  <si>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</si>
  <si>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 xml:space="preserve">Debilidad en el seguimiento y control del cumplimiento de las acciones estbalecidas </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</si>
  <si>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y control periódico de las acciones formuladas para garantizar su cumplimiento oportuno.</t>
  </si>
  <si>
    <t>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t>
  </si>
  <si>
    <t>Se evidencia que durante el mes de abril de 2026 se realizó el primer monitoreo a los planes de mejoramiento y la aprobación de su reformulación en Comité de Control Interno. La evidencia permite verificar avances en la ejecución de la acción correctiva formulada. No obstante, desde la tercera línea de defensa se recomienda continuar con los monitoreos programados durante la vigencia y fortalecer la apropiación del procedimiento por parte de los procesos, con el fin de promover la identificación, formulación y ejecución oportuna de acciones de mejora derivadas de los ejercicios de autoevaluación y seguimiento institucional.</t>
  </si>
  <si>
    <t>2021_MC_H2</t>
  </si>
  <si>
    <t>Ambiente  17.4
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t>
  </si>
  <si>
    <t>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t>
  </si>
  <si>
    <t>2021_TH_H3</t>
  </si>
  <si>
    <t>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t>
  </si>
  <si>
    <t>No se realizan los  cruce de información dentro del proceso de Proceso de Gestión Financiera así como con el Proceso de Gestión del Talento, para saber el valor real d elos rientegors que deben de hacer las EPS.</t>
  </si>
  <si>
    <t>No se realizan los  cruce de información dentro del proceso de Proceso de Gestión Financiera así como con el Proceso de Gestión del Talento, para saber el valor real d elos rientegors que deben de hacer las EPS</t>
  </si>
  <si>
    <t>2021_TH_H7</t>
  </si>
  <si>
    <t xml:space="preserve">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
• Copia de la incapacidad.
• Copia acta de posesión del funcionario.
• Copia de las planillas únicas de autoliquidación de aportes al sistema de salud
Correspondientes a los seis (6) meses anteriores a la fecha de ocurrencia del hecho que
Conllevó la expedición de la incapacidad.
• Copia de la resolución de reconocimiento de la incapacidad o licencia.
• Copia del comprobante de pago de nómina
• Copia de las peticiones remitidas a las EPS/ARL (Correos electrónicos, derechos de
petición, respuestas a peticiones, comunicaciones oficiales) que den cuenta de las
actuaciones realizadas ante la EPS/ARL para cobrar las incapacidades y/o licencias.
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
</t>
  </si>
  <si>
    <t>2021_TH_H9</t>
  </si>
  <si>
    <t xml:space="preserve">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t>
  </si>
  <si>
    <t>Porque; para los funcionarios y contratistas tres (3) días no son suficientes para legalizar 
Porque; a pesar de la socialización del procedimiento de viáticos muchos desconocen los tiempo de legalización
por qué los funcionarios y contratistas hacen caso omiso al correo de "legalización de comisión"</t>
  </si>
  <si>
    <t>Los funcionarios y contratistas hacen caso omiso al correo de "legalización de comisión"</t>
  </si>
  <si>
    <t>2021_AD_H4</t>
  </si>
  <si>
    <t>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t>
  </si>
  <si>
    <t>Debilidad en los controles y seguimientos del parque automotor asignado a la DNBC</t>
  </si>
  <si>
    <t xml:space="preserve">Debilidad en los controles y seguimientos del parque automotor asignado a la DNBC </t>
  </si>
  <si>
    <t>2021_AD_H5</t>
  </si>
  <si>
    <t>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</si>
  <si>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 xml:space="preserve">Porque no se cuenta con la documentacion solicitada por la Oficina de Control Interno .
Porque. Desconicimiento de la normatiivdad aplicable en la gestion de los bienes publicos. 
Debilidad en la identiifcacion de controles para la gestion d elos recursos fisicos y servicios de la entidad. </t>
  </si>
  <si>
    <t xml:space="preserve">Debilidad en la identificacion de controles para la gestion delos recursos fisicos y servicios de la entidad. </t>
  </si>
  <si>
    <t>2021_AU_H5</t>
  </si>
  <si>
    <t>En la matriz diligenciada y entregada por GAU, que hace referencia al Listado de PQRSD correspondiente al segundo semestre de 2021, se evidenció que del total de 694 radicados 187 están sin radicado de salida, es decir el 5.42.%, una cifra considerable.
Ahora bien, con relación a la muestra tomada por la OCI, es decir los 69 radicados se evidenció que:
-En la matriz de PQRS se estipuló que 25 de estos PQRS no poseen documento de respuesta que tuviera número de radicado de salida.
-Las siguientes PQRS, fueron relacionadas en la Matriz indicando que no poseían documento radicado de salida, pero al realizar la revisión se encontró que las mismas si poseen respuesta con número de radicado así:
PQRS No radicado de salida
20211140115322 20212110031061
20211140116012 20222110037841
20211140116592 20222110032521
20211140118832 20222110032321
20211140119372 20222110032331
20211140122852 20222110032331
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t>
  </si>
  <si>
    <t xml:space="preserve">Debilidad en la identificación de controles y seguimiento de los informes mensuales de PQRSD que  presenta el proceso de GAU 
</t>
  </si>
  <si>
    <t>AU_AC7</t>
  </si>
  <si>
    <t xml:space="preserve">Verificar mensualmente por parte del enlace de planeación la discriminacion por areas de las solictudes asignadas, en la matriz de registro de PRQRSD para asegurar la consistencia de la información. </t>
  </si>
  <si>
    <t>Matriz de registro actualizada</t>
  </si>
  <si>
    <t xml:space="preserve">se evidencia informe de seguiminto del I trimestre en el cual se observa la cantidad de PQRSD radicadas y el termino de respuesta que se le da a cada una, mas no se evidencia los informes firmados. </t>
  </si>
  <si>
    <t>2021_AU_H6</t>
  </si>
  <si>
    <t>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
De las 69 PQRSD tomadas de muestra se encontraron 10 respondidas de forma extemporánea, para el radicado 20212050096211, en la base de datos figura con respuesta 9/11/2021, sin embargo, en el documento cargado en ORFEO el 21/09/2021.
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
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</si>
  <si>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AU_AC6</t>
  </si>
  <si>
    <t xml:space="preserve">Generar estrategias de fortalecimiento o sensibilizaciones  a los procesos responsables de dar la maayora de  las respuestas a PQRSD en politcias de operación del respectivo procedimiento </t>
  </si>
  <si>
    <t xml:space="preserve">Estrategias o sensibilizaciones realizadas </t>
  </si>
  <si>
    <t>se evidencia correos electronicos por parte de la oficina de atencion al ciudadano  de fecha 29/01/2026, 17/02/2026 y  09/03/2026 en los cuales sensibilizan  las responsabilidades del los  funcionarios y contratistas de la DNBC por medio de las cartillas ABC PQRSD</t>
  </si>
  <si>
    <t>2021_AU_H2</t>
  </si>
  <si>
    <t>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t>
  </si>
  <si>
    <t xml:space="preserve">Debilidad en el monitoreo y seguimiento de la entrada y salida de las PQRSD </t>
  </si>
  <si>
    <t>2021_DI_H3</t>
  </si>
  <si>
    <t>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t>
  </si>
  <si>
    <t xml:space="preserve">Falta de implmentacion de la nueva normatividad </t>
  </si>
  <si>
    <t>DI_AC7</t>
  </si>
  <si>
    <t>Adelantar las investigaciones por incumplimiento a la Respuesta de PQRSD en los términos contemplados en la ley .</t>
  </si>
  <si>
    <t>(Investigaciones realizadas/ Investigaciones programadas)*100</t>
  </si>
  <si>
    <t>Se presentó como evidencia el Auto del 6 de junio de 2023, mediante el cual se ordenó el archivo definitivo de la investigación, de conformidad con la Ley 1952 de 2019. La evidencia aportada permite verificar el cumplimiento de la acción correctiva establecida, por lo que procede el cierre del hallazgo.</t>
  </si>
  <si>
    <t>2022_TH_H2</t>
  </si>
  <si>
    <t>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t>
  </si>
  <si>
    <t xml:space="preserve">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</si>
  <si>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2022_GF_H4</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</si>
  <si>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22 de febrero de 2022, se registró la suma de $11.615.999.36  a nombre de COMJURIDICA en el uso presupuestal SERVICIOS DE CONSULTORIA EN ADMINISTRACION Y SERVICIOS DE GESTION A-02-02-02-008-003-01-1 y corresponde a SERVICIOS JURIDICOS A-02-02-02-008-002-01
•	 Se registró en el Uso Presupuestal A-02-02-02-008-003-09 OTROS SERVICIOS PROFESIONALES Y TÉCNICOS N.C.P, la suma de $2.410.550; cuando los mismos hacen referencia al uso  A-02-02-02-006-003- Gastos de desplazamiento así:
MANOSALVA PEDRO ANDRES   $740.283 
ANDRADE VIVIANA                       $684.842
VERGARA JHON                            $846.108
MURILLO ORLANDO                     $139.317</t>
  </si>
  <si>
    <t>2022_AD_H10</t>
  </si>
  <si>
    <t>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
Vehículo Plazas ZXW 532
	No se evidencian las planillas de desplazamiento ni los Check List de Pre uso de vehículos de los meses de enero, febrero de 2022 y del 01 al 16 de marzo de 2022
Vehículo Plazas OKZ 951
	A partir del 11 de marzo de 2022, se implementó por parte del Proceso Gestión Administrativa el Formato de  planilla de Desplazamiento FO-AD-02-01 Versión 1, pero los formatos que continuaron diligenciando los conductores fueron los FR-GA-16 versión 0.0 vigencia 23-08-2016. 
Lo mismo ocurrió con el Formato  Inspección Preoperacional Vehículos FO-AD-02-02 Versión 1, el cual actualizó el formato Check List pre uso de vehículos.
	Se está generando una fotocopia ya diligenciada impresa de la verificación, y únicamente se está diligenciando de manera diaria  el kilometraje, el día y la hora, lo que no asegura que el vehículo se encuentre en optimas condiciones para ser utilizado.
	Los formatos de “Check List pre uso de vehículos”, se encuentran sin firma del supervisor</t>
  </si>
  <si>
    <t>4. Por que no se realizo un adecuado control y verificación del diligenciamiento  de las plantillas de uso de los vehículo</t>
  </si>
  <si>
    <t>GA_AC18</t>
  </si>
  <si>
    <t xml:space="preserve">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 </t>
  </si>
  <si>
    <t xml:space="preserve">Formato Hoja de vida del vehiculo </t>
  </si>
  <si>
    <t>se evidencia formato de hoja de vida actualizada para el parque automotor de DNBC con todas especificaiones en la vigencia 2023</t>
  </si>
  <si>
    <t>2022_FB_H1</t>
  </si>
  <si>
    <t xml:space="preserve">No hay claridad con relación a la suscripción del Comodato, las razones de la Devolución por parte del Cuerpo de Bomberos Voluntarios de Bogotá, las decisiones tomadas por Entidad, teniendo en cuenta que no se poseee trazabilidad de la documentación.
Está  observación fue informada por parte de la OCI en  los informes de austeridad correspondientes a la vigencia  2021, y aún continúa sin tomarse las acciones para subsanar la mismas, 
Lo anterior  incumple la tercera 3 Dimensión Gestión con Valores para resultados del MIPG en relación a los “Lineamientos generales para la implementación” en lo que respecta a “Gestionar recursos físicos y servicios internos” </t>
  </si>
  <si>
    <t xml:space="preserve">1. Porque, no se tenia conocimiento del préstamo del vehículo 
2, Porque, no existe un procedimiento para el uso y manejo de vehículos de la DNBC.
3, No esta actualizado el procedimiento de prevención y mantenimiento de vehículos, con los controles y seguimientos estipulados. 
4.Porque, no se ejecuto el debido control y seguimiento al vehículo. 
</t>
  </si>
  <si>
    <t>Porque, no se ejecuto el debido control y seguimiento al vehículo.</t>
  </si>
  <si>
    <t>FB_AC2</t>
  </si>
  <si>
    <t>Reiterar de manera  trimestral a los Comandantes de los CB, las obligaciones que tienen a cargo como supervisores de los bienes entregados en Comodato.</t>
  </si>
  <si>
    <t xml:space="preserve">Correos Electrónicos trimestrales
</t>
  </si>
  <si>
    <t>08. Fortalecimiento Bomberil / 15. Gestión Contractual</t>
  </si>
  <si>
    <t>Seguimiento Historico CGR - Fortalecimiento</t>
  </si>
  <si>
    <t>Se presenta como evidencia el informe "Solicitud informes comodatos", de fecha 31 de marzo de 2026, la base de datos "BD_Correo solicitud y reiteración"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t>
  </si>
  <si>
    <t>FB_AC3</t>
  </si>
  <si>
    <t xml:space="preserve">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t>
  </si>
  <si>
    <t>Se presenta como evidencia el informe "Solicitud Informes Comodatos",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t>
  </si>
  <si>
    <t>FB_AC4</t>
  </si>
  <si>
    <t>Diligenciar y actualizar trimestralmente  la Matriz de seguimiento de supervisiones de los bienes de comodato.</t>
  </si>
  <si>
    <t>Matriz de seguimiento trimestral</t>
  </si>
  <si>
    <t>Se presenta como evidencia la matriz "BD Reportes Informes Comodatos",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t>
  </si>
  <si>
    <t>2022_AD_H4</t>
  </si>
  <si>
    <t xml:space="preserve">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Esta falencia ha sido informada en los seguimientos realizados a la Austeridad en el gasto de la vigencia 2021 y primer trimestre de 2022, sin que se hayan tomado los correctivos necesarios para subsanarla. </t>
  </si>
  <si>
    <t>En el SIGE no aparecen los formatos indicados 
Desconocimiento de la aplicabilidad de esos formatos</t>
  </si>
  <si>
    <t xml:space="preserve">
Desconocimiento de la aplicabilidad de esos formatos</t>
  </si>
  <si>
    <t>2022_AD_H3</t>
  </si>
  <si>
    <t>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
•	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
•	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t>
  </si>
  <si>
    <t xml:space="preserve">Falta de concientizacion por parte de la alta direccion y lideres de los procesos sobre las responsabilidades y apoyo  ala ejecucion de las estrategias del plan de Eficiencia administrativa y cero papel  </t>
  </si>
  <si>
    <t>GA_AC19</t>
  </si>
  <si>
    <t xml:space="preserve">Realizar actividad  (sensibilizacion) de concientizacion con la alta direccion y servidores de la entidad la ejecucion del plan de eficienica administrativa y cero papel </t>
  </si>
  <si>
    <t>Sensibilizaciones realizadas</t>
  </si>
  <si>
    <t>Se evidencia sensibilizacion de gestion ambiental (plan eficiencia administrativa) de fecha 25/02/2026, lo que permite verificar la ejecucion parcial de la actividad formulada para el presente período.</t>
  </si>
  <si>
    <t>GA_AC20</t>
  </si>
  <si>
    <t xml:space="preserve">Actualizar y realizar seguimiento mensual a las actividades programadas para la ejecución del Plan  de Eficiencia administrativa y cero papel   </t>
  </si>
  <si>
    <t>Seguimiento Mensual</t>
  </si>
  <si>
    <t>Debilidad en la aplicabilidad  de controles establecidos en la regularizacion de las impresiones por parte  de los funcionarios y contratistas</t>
  </si>
  <si>
    <t>Se evidencia que la Subdirección de Gestión de Tecnología e Informática elaboró el Plan de Mantenimiento Preventivo y Correctivo de los Equipos de Cómputo para la vigencia 2026, documento en el que se establecen los objetivos, alcance, roles y responsabilidades, inventario de equipos, actividades de mantenimiento preventivo y correctivo, procedimientos para la realización de copias de seguridad, generación de informes técnicos, mecanismos de seguimiento y cronograma de ejecución. Asimismo, se definen lineamientos orientados a garantizar la disponibilidad, continuidad operativa y adecuado funcionamiento de la infraestructura tecnológica institucional. No obstante, la evidencia aportada corresponde a una propuesta de plan y no se observan soportes que permitan verificar su aprobación formal, socialización e implementación efectiva, por lo que la acción presenta un avance parcial y requiere evidencias adicionales que demuestren su ejecución y seguimiento.</t>
  </si>
  <si>
    <t>GA_AC21</t>
  </si>
  <si>
    <t xml:space="preserve">Dismunicion en el numero de resmas de papel entregada a los procesos </t>
  </si>
  <si>
    <t>Informe entregados</t>
  </si>
  <si>
    <t>Se evidencia informe de segumiento al plan de eficiencia administrativa y cero papel corrspondiente al I trimestre 2026,  donde se puede evidenciar la disminucion del consumo de resma en el primer III 2025 comparado con el III 2026, lo que permite verificar la ejecucion parcial de la actividad formulada dentro del plazo establecido.</t>
  </si>
  <si>
    <t>2021_CO_H1</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</si>
  <si>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entidad+G10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</si>
  <si>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 xml:space="preserve">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3.Debilidad en la identiifcacion de controles sobre las hojas de vida de los contratistas de prestacion de servicio.   
 </t>
  </si>
  <si>
    <t xml:space="preserve">Debilidad en la identiifcacion de controles sobre las hojas de vida de los contratistas de prestacion de servicio.   </t>
  </si>
  <si>
    <t>2021_CO_H2</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</si>
  <si>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</si>
  <si>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 xml:space="preserve">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3.Debilidad en la identiifcacion de controles sobre las hojas de vida de los contratistas de prestacion de servicio.  
 </t>
  </si>
  <si>
    <t xml:space="preserve">3.Debilidad en la identiifcacion de controles sobre las hojas de vida de los contratistas de prestacion de servicio.  </t>
  </si>
  <si>
    <t>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3.error en la creacion de roles en el sistema SIGEP</t>
  </si>
  <si>
    <t>error en la creacion de roles en el sistema SIGEP</t>
  </si>
  <si>
    <t>2022_AU_H2</t>
  </si>
  <si>
    <t xml:space="preserve">Actividades del jefe
Funciones del jefe de la dependencia encargada de las PQRSD, determinadas en el Artículo 9 del Decreto 2232 de 1995 
- Coordinar actividades con el jefe de la unidad de control interno y con el jefe de la unidad de planeación, para el mejoramiento continuo de la gestión de la entidad. 
- Coordinar actividades con los jefes de unidad de quejas y reclamos de la entidad superior y de las demás entidades del área a que pertenece la entidad para lograr eficiencia y eficacia del sistema 
En seguimiento al verificar los aspectos relacionados no hay evidencia de coordinación de actividades con el jefe de la unidad, el de control interno y con el jefe de la unidad de planeación, que permita el mejoramiento de la gestión.
Así mismo, no se tiene soporte de coordinación de actividades con los jefes de las demás unidades de quejas y reclamos del sector. 
</t>
  </si>
  <si>
    <t xml:space="preserve">Por desconocimiento del Artículo 9 del Decreto 2232 de 1995. 
</t>
  </si>
  <si>
    <t>AU_AC18</t>
  </si>
  <si>
    <t>Presentar ante el Comité Directivo el estado del PQRSD y las alertas informativas, por parte del Líder del Proceso de Atención al Ciudadano, con el fin de establecer acciones pertinentes.</t>
  </si>
  <si>
    <t>Acta Comité directivo</t>
  </si>
  <si>
    <t>00.Subdirección Administrativa</t>
  </si>
  <si>
    <t>Auditoria Financiera 2024</t>
  </si>
  <si>
    <t>A la fecha no hemos sido convocados por la cabeza del sector.</t>
  </si>
  <si>
    <t>AU_AC20</t>
  </si>
  <si>
    <t xml:space="preserve">Remitir correo desde GAU a la oficina de Atencion al Usuario del Ministerio del Interior para efectos de dar cumplimiento al Artículo 9 del Decreto 2232 de 1995.
</t>
  </si>
  <si>
    <t>memorando enviado</t>
  </si>
  <si>
    <t>2022_AU_H4</t>
  </si>
  <si>
    <t xml:space="preserve">Informe de que trata el artículo 54 de la Ley 190/95, el cual debe ser presentado con una periodicidad mínima trimestral, al jefe o director de la entidad, el cual debe dar cuenta de: 1.  Servicios sobre los que se presente el mayor número de quejas 
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
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
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   
Durante el I semestre de 2022, no se registra radicados de sugerencias </t>
  </si>
  <si>
    <t xml:space="preserve">Por desconocimiento de las directrices enmandadas por el DAFP, no se realizó la inclusión del analísis de los servicios sobre los que se presentan el mayor numero de quejas y reclamos por irregularidades en la actuacion de diferentes cuerpos de bomberos. </t>
  </si>
  <si>
    <t>2022_TI_H6</t>
  </si>
  <si>
    <t xml:space="preserve">Anexo 2 de la Resolución MinTIC 1519 del 2020 Estándares de publicación y divulgación información. 2.4.3 Atención y Servicios a la Ciudadanía. Formulario PQRSD
En seguimiento al link https://dnbc.gov.co/atencion-al-ciudadano/peticiones-quejas-reclamos-sugerencias-y-denuncias, se pudo verificar el formulario de PQRSD, al cual se puede acceder de forma autónoma e independiente; no obstante 
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 
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t>
  </si>
  <si>
    <t xml:space="preserve">Desconocimeinto de la normatividad aplicable  a la Entidad
</t>
  </si>
  <si>
    <t>Desconocimeinto de la normatividad aplicable  a la Entidad</t>
  </si>
  <si>
    <t>AU_AC8</t>
  </si>
  <si>
    <t>Solicitar al propceso de TIC, la Actualizacion  del formulario de PQRSD en linea de acuerdo al Anexo 2 de la Resolución MinTIC 1519 del 2020.</t>
  </si>
  <si>
    <t>Documento con la solicitud de actualizacion del Formulario de PQRSD actualizado</t>
  </si>
  <si>
    <t>se evidencia pantallazo de actualizacion de formulario de PQRSD en linea de fecha 13/09/2024</t>
  </si>
  <si>
    <t>TI_AC21</t>
  </si>
  <si>
    <t>Actualizar  del formulario de PQRSD en linea de acuerdo al Anexo 2 de la Resolución MinTIC 1519 del 2020.</t>
  </si>
  <si>
    <t>Numero de condiciones tecnicas programadas/Numero se dolicitudes tecnicas realizadas*100</t>
  </si>
  <si>
    <t>Realizar seguimiento</t>
  </si>
  <si>
    <t>Se evidencia que la Entidad actualizó y puso en operación el formulario electrónico de PQRSD, incorporando elementos de accesibilidad, caracterización de usuarios, tratamiento de datos personales, mecanismos de radicación y consulta en línea, en concordancia con los requisitos establecidos en el Anexo 2 de la Resolución 1519 de 2020. La evidencia aportada permite verificar que fueron atendidas las debilidades identificadas respecto al funcionamiento y disponibilidad del formulario, por lo que se considera que la acción correctiva fue implementada de manera satisfactoria.</t>
  </si>
  <si>
    <t>2022_AU_H5</t>
  </si>
  <si>
    <t>Informes de solicitudes de accesos a información
Artículo 2.1.1.6.2 del Decreto 1081 de 2015, por medio del cual se establece que los sujetos obligados deberán publicar los informes de todas las solicitudes, denuncias y los tiempos de respuestas  
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
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t>
  </si>
  <si>
    <t xml:space="preserve">Desconocimiento de la estructura organizacional de la Entidad.
Debilidad en el monitoreo y seguimiento de la discriminacion por areas de las solictudes asignadas. </t>
  </si>
  <si>
    <t>Debilidad en el monitoreo y seguimiento de la discriminacion por areas de las solictudes asignadas.</t>
  </si>
  <si>
    <t>2022_AU_H9</t>
  </si>
  <si>
    <t>Términos para resolver las distintas modalidades de peticiones. Parágrafo Artículo 14 de la Ley 1755 de 2015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</si>
  <si>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 xml:space="preserve">Desconocimeinto por parte delos responsables de dar respuesta a las PQRSD sobre los terminos para resolver las distintas modalidades de peticiones. </t>
  </si>
  <si>
    <t>2022_AU_H1</t>
  </si>
  <si>
    <t xml:space="preserve"> PQRSD vencidas	
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</si>
  <si>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 xml:space="preserve">Debilidad en los controles de los servidores y/o contratistas responsables de dar respuestas a las PQRSD </t>
  </si>
  <si>
    <t>2022_DI_H1</t>
  </si>
  <si>
    <t xml:space="preserve">
“LINEAMIENTOS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t>
  </si>
  <si>
    <t>DI_AC8</t>
  </si>
  <si>
    <t>Se presenta como evidencia el Auto de Archivo de la investigación del 6 de junio de 2023 que corresponde al radicado 01 de agosto de 2022, mediante el cual se ordena el archivo de la actuación disciplinaria por el cumplimiento de los términos establecidos en la Ley para la atención de las PQRSD. En consecuencia, la evidencia aportada permite verificar el cumplimiento de la acción correctiva formulada.</t>
  </si>
  <si>
    <t>2022_AU_H7</t>
  </si>
  <si>
    <t xml:space="preserve">Radicación respuesta en el aplicativo ORFEO, Numeral 8 del Procedimiento de recepción, distribución, seguimiento y salida de PQRSD	
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
20221140154652*20221140154662*20221140155682*20221140157302*20221140159032
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
</t>
  </si>
  <si>
    <t>Desconocimiento de la aplicabilidad de la poltica de operación 5,5  de del procedimeinto  de PQRSD.</t>
  </si>
  <si>
    <t>Evaluar a los responsables de dar respuesta a las PQRSD, sobre la aplicablidad de las poltica de opercaion 5,5 del proceddeiminto de PQRSD</t>
  </si>
  <si>
    <t>Numero de responsables evaluados/ Numero de responsables de dar respuesta a PQRSD *100</t>
  </si>
  <si>
    <t>2022_AU_H6</t>
  </si>
  <si>
    <t xml:space="preserve">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 
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 
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t>
  </si>
  <si>
    <t>Nuemero de responsables evaluados/ Numero de responsables de dar respuesta a PQRSD *100</t>
  </si>
  <si>
    <t>2022_AU_H10</t>
  </si>
  <si>
    <t xml:space="preserve">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	En los radicados:    20221140123852* En los radicados:
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t>
  </si>
  <si>
    <t>2022_GF_H2</t>
  </si>
  <si>
    <t>Describir el objeto del  Compromiso, de acuerdo al nombre de la razón social, uso presupuestal  y Rubro, por cuanto en las obligaciones 10222 y 17322   se indicó en el concepto que era energía y era Aseo y recolección</t>
  </si>
  <si>
    <t>1. Porque; Por error al digitar el nombe y concepto del pago en el detalle de pago</t>
  </si>
  <si>
    <t>2022_CO_H3</t>
  </si>
  <si>
    <t>Registrar las obligaciones de manera independiente evitando la unión de varios  pagos
Obligación 15022 del 18 de mayo, realizada a VIPCOL se juntaron dos pagos.</t>
  </si>
  <si>
    <t xml:space="preserve">1. Los supervisores de los contratos no tienen  conocimiento para cumplir con su rol.  </t>
  </si>
  <si>
    <t>2022_TH_H5</t>
  </si>
  <si>
    <t>En el mes de Junio de 2022, se canceló la suma de $1.120.768 por concepto de horas extras al funcionario Omar Enrique Ballesteros, cuando la cifra correcta era $741.715 (Horas extras del mes de mayo de 2022); es decir,   $379.053, por encima del valor real. 
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t>
  </si>
  <si>
    <t xml:space="preserve">1. Porque el funcionario relaciono horas extras de forma errada, reporto horas extras en sus días de vacaciones y días de comisión.  
2.No hay controles establecidos, ni documentados  para el manejo de las novedades administrativas. </t>
  </si>
  <si>
    <t xml:space="preserve">2.No hay controles establecidos, ni documentados  para el manejo de las novedades administrativas. </t>
  </si>
  <si>
    <t>TH_AC12</t>
  </si>
  <si>
    <t xml:space="preserve">Formular el procedimiento de liquidación de nomina, estableciendo los controles para el manejo y reporte de las novedades. </t>
  </si>
  <si>
    <t>Nómina</t>
  </si>
  <si>
    <t>TH_AC13</t>
  </si>
  <si>
    <t>Revisión de formato de planilla de horas extras para verificar la trazabilidad de las mismas.</t>
  </si>
  <si>
    <t>Formato formulado</t>
  </si>
  <si>
    <t>TH_AC56</t>
  </si>
  <si>
    <t>Generar la devolución por el excende cancelado en horas extras $379.053</t>
  </si>
  <si>
    <t xml:space="preserve">Devolucion </t>
  </si>
  <si>
    <t>DI_AC9</t>
  </si>
  <si>
    <t>Adelantar las acciones administrativas a que haya lugar por el incumplimiento de las obligaciones.</t>
  </si>
  <si>
    <t xml:space="preserve">Acciones Disciplinarias </t>
  </si>
  <si>
    <t>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t>
  </si>
  <si>
    <t>2022_TH_H11</t>
  </si>
  <si>
    <t>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t>
  </si>
  <si>
    <t xml:space="preserve">1. Falta de revisión y control de los responsables del proceso y pago de nomina
2, No hay controles establecidos, ni documentados  para el manejo de las novedades administrativas. </t>
  </si>
  <si>
    <t xml:space="preserve"> No hay controles establecidos, ni documentados  para el manejo de las novedades administrativas. </t>
  </si>
  <si>
    <t>DI_AC10</t>
  </si>
  <si>
    <t>Acciones Disciplinarias</t>
  </si>
  <si>
    <t>2022_TH_H12</t>
  </si>
  <si>
    <t>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t>
  </si>
  <si>
    <t xml:space="preserve">1, Desconocimiento de la normatividad aplicable, en la liquidación de factores salariales.
2. Falta de revisión y control de los responsables del proceso y pago de nomina 
3, No hay controles establecidos, ni documentados  para el manejo de las novedades administrativas. </t>
  </si>
  <si>
    <t>3, No hay controles establecidos, ni documentados  para el manejo de las novedades administrativas.</t>
  </si>
  <si>
    <t>DI_AC11</t>
  </si>
  <si>
    <t>2022_TH_H16</t>
  </si>
  <si>
    <t>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t>
  </si>
  <si>
    <t xml:space="preserve">1, Desconocimiento de la normatividad aplicable, en la liquidación  de factores salariales.
2. Falta de revisión y control de los responsables del proceso y pago de nomina 
3, No hay controles establecidos, ni documentados  para el manejo de las novedades administrativas. </t>
  </si>
  <si>
    <t>DI_AC12</t>
  </si>
  <si>
    <t>2022_TH_H8</t>
  </si>
  <si>
    <t>No se dio cumplimiento al artículo 59 del decreto 1042 de 1978; por cuanto, la prima de servicios cancelada a los funcionarios Estrella Murcia, John Warner Paz y Omar Enrique Moreno, no se contempló el auxilio de transporte como factor salarial.</t>
  </si>
  <si>
    <t xml:space="preserve">1. Se generan pagos en su totalidad,  en vez de realizar pagos proporcionales a los días laborados 
2. Desconocimiento de la normatividad aplicable, en la liquidación  de factores salariales.
3. Falta de revisión y control de los responsables del proceso y pago de nomina 
4. No hay controles establecidos, ni documentados  para el manejo de las novedades administrativas. 
</t>
  </si>
  <si>
    <t xml:space="preserve">4. No hay controles establecidos, ni documentados  para el manejo de las novedades administrativas. </t>
  </si>
  <si>
    <t>DI_AC13</t>
  </si>
  <si>
    <t>Se evidencia que la segunda línea de defensa, en el monitoreo realizado, indicó que no se presentó evidencia para sustentar el cumplimiento de la acción correctiva. No obstante, durante la verificación efectuada por la tercera línea de defensa se constató que sí fue aportado como soporte el Auto Inhibitorio No. 003-2024, de fecha 12 de septiembre de 2024. En consecuencia, se identifica una inconsistencia entre el monitoreo reportado y la evidencia disponible, por lo que se recomienda fortalecer los controles de revisión para garantizar la coherencia entre la información registrada y los soportes documentales aportados.</t>
  </si>
  <si>
    <t>2022_TH_H3</t>
  </si>
  <si>
    <t>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t>
  </si>
  <si>
    <t xml:space="preserve">1.En los tiempos estipulados para la recepción de las novedades administrativas, no se generan los actos administrativos que soportan la liquidación de la nomina. 
2.No existen los lineamientos estipulados para el manejo de los soportes y  comprobantes de la nomina. 
</t>
  </si>
  <si>
    <t>2.No existen los lineamientos estipulados para el manejo de los soportes, comprobantes de la nomina</t>
  </si>
  <si>
    <t>2022_TH_H4</t>
  </si>
  <si>
    <t>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
Planilla	Dias de Mora	Valor Intereses
ARL contratistas	14	28.300.00
Pila mes de Julio 2022	14	937.000.00
Total 		965.300.00
Lo anterior constituye una presunta falta disciplinaria debido  a la omisión de los deberes de que trata el articulo 38  de la ley 1952 de 2019, constituyendose una falta grave contemplada en el articulo 67 de la misma ley.</t>
  </si>
  <si>
    <t>1, Falencias en la aplicabilidad del principio de planeación, en el momento de la programación de las vacaciones para los funcionarios.
2,No se dio cumplimiento a las fechas establecidas por cuanto el funcionario encargado de la liquidación se encontraba en vavaciones</t>
  </si>
  <si>
    <t>2,No se dio cumplimiento a las fechas establecidas por cuanto el funcionario encargado de la liquidación se encontraba en vavaciones</t>
  </si>
  <si>
    <t>DI_AC14</t>
  </si>
  <si>
    <t>2022_MC_H11</t>
  </si>
  <si>
    <t>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
Riesgos de Gestión:
“Posibilidad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
Riesgo de Corrupción:
“Posibilidad de manipular la información requerida para liquidación de la nómina otorgando beneficios que no corresponden (prima técnica, antigüedad vacaciones, viáticos,etc), generando un beneficio privado”
Asimismo, en el desarrollo de la auditoria se identificaron otros riesgos, los cuales no están incluidos en el Mapa de Riesgos de la DNBC.
•	La Cartera irrecuperable por concepto de cuentas por cobrar por Incapacidades.
•	Falta de controles establecidos al interior de la DNBC, que acrediten el seguimiento a la utilización del Parque Automotor de la DNBC.
•	Incumplimiento a las actividades plasmadas en el Plan de Eficiencia Administrativa asi como el Plan Institucional de Gestión Ambiental de la DNBC</t>
  </si>
  <si>
    <t xml:space="preserve">1. Desconocimiento en la aplicabilidad de los controles establecidos
2.Falecias en  le seguimiento de los controles establecido para la mitigación de los riesgos de corrupción y de gestión. 
</t>
  </si>
  <si>
    <t xml:space="preserve">2.Falecias en  le seguimiento de los controles establecido para la mitigación de los riesgos de corrupción y de gestión. </t>
  </si>
  <si>
    <t>MC_AC10</t>
  </si>
  <si>
    <t xml:space="preserve">Actualizar el manual de gestión de riesgo de la entidad </t>
  </si>
  <si>
    <t>Manual actualizado</t>
  </si>
  <si>
    <t xml:space="preserve">1. Desconocimiento en la aplicabilidad de los controles establecidos
2.Falencias en  le seguimiento de los controles establecido para la mitigación de los riesgos de corrupción y de gestión. 
</t>
  </si>
  <si>
    <t xml:space="preserve">2.Falencias en  le seguimiento de los controles establecido para la mitigación de los riesgos de corrupción y de gestión. </t>
  </si>
  <si>
    <t>2022_GF_H1</t>
  </si>
  <si>
    <t>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
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
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</si>
  <si>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seguimiento y control por parte de la Gestión de talento humano y financiera </t>
  </si>
  <si>
    <t xml:space="preserve">3. Porque; Falta de seguimiento y control por parte de la Gestión de talento humano y financiera </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</si>
  <si>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la definición de controles y lineamientos para el cobro de incapacidades. </t>
  </si>
  <si>
    <t xml:space="preserve">3. Porque; Falta de la definición de controles y lineamientos para el cobro de incapacidades. </t>
  </si>
  <si>
    <t>2022_TH_H10</t>
  </si>
  <si>
    <t>No se evidencia la recuperación de cartera en el saldo adeudado por concepto de Cuentas por cobrar Incapacidades”; por parte de las EPS y ARL ya que los valores adeudados por la ARL Positiva, EPS Sanitas y EPS Coomeva al 30 de junio de 2022 continúan sin variación. 
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t>
  </si>
  <si>
    <t>1. Porque las diferentes EPS Y ARL no reintegran los valores adeudados por incapacidades
2. Porque a pesar de enviarle a gestión jurídica los documentos para realizar el cobro coactivo no han adelantado ninguna gestión.</t>
  </si>
  <si>
    <t>Porque las diferentes EPS Y ARL no reintegran los valores adeudados por incapacidades</t>
  </si>
  <si>
    <t>2022_GF_H6</t>
  </si>
  <si>
    <t xml:space="preserve">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Se registró el día 06 de en el Uso Presupuestal A-02-02-02-008-003-09 OTROS SERVICIOS PROFESIONALES Y TÉCNICOS N.C.P, la suma de $734.562; cuando los mismos hacen referencia al uso  A-02-02-02-010 VIATICOS FUNCIONARIOS  así:
LOPEZ BARRERA CARLOS ARMANDO RESOLUCIÓN 319
•	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
</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</si>
  <si>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2022.</t>
  </si>
  <si>
    <t>2022_AD_H8</t>
  </si>
  <si>
    <t xml:space="preserve">El vehículo no cuenta con la tecnomecánica conforme lo establece el Artículo 51 de la Ley 769 de 2002, modificado por el artículo 11 de la Ley 1383 de 2010, modificado por el Art 201 del Decreto 019 de 2012.
Es de anotar, que la Subdirección Administrativa y Financiera desde el primer trimestre de 2022, informó que este vehículo se encontraba en Mantenimiento, pero esto no lo exonera de la responsabilidad de tener el vehículo con los documentos vigentes.  </t>
  </si>
  <si>
    <t>1. 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</si>
  <si>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</si>
  <si>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2021_AD_H3</t>
  </si>
  <si>
    <t>Seguimiento Historico CGR</t>
  </si>
  <si>
    <t>2022_AD_H15</t>
  </si>
  <si>
    <t>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</si>
  <si>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2022_TI_H1</t>
  </si>
  <si>
    <t>Ambiente 1.3
Auncuando, se  cuenta  ademas con el manual de seguridad y privacidad de la información MN-TI-01, V2  del 30/06/2022, la DNBC debe asegurar su  implementación.</t>
  </si>
  <si>
    <t>Aunque se  actualizo y formalizo  el manual de seguridad de la información en el mes de junio, de acuerdo al plan de trabajo aprobado por la Alta dirección se tiene programada su  implementación para el segundo semestre de 2022</t>
  </si>
  <si>
    <t>TI_AC22</t>
  </si>
  <si>
    <t>Realizar seguimiento a las actividades planteadas en el componente operativo de la politica de Seguridad y Privacidad de Información</t>
  </si>
  <si>
    <t>2022_MC_H7</t>
  </si>
  <si>
    <t>Ambiente 5.4
Aunque se evalua la estructura de control, se requiere actualizar la totalidad de los procedimientos en cuanto a la definición de los controles con el Fin de minimizar los riesgos institucionales.</t>
  </si>
  <si>
    <t xml:space="preserve">Por alta carga laboral de los gestores de cada uno de los procesos, no se realizo la actualización de los procedimientos. </t>
  </si>
  <si>
    <t>Se evidencia la ejecución de la acción correctiva mediante acompañamientos metodológicos a los procesos. No obstante, desde la tercera línea de defensa se recomienda avanzar en la actualización integral de los procedimientos y en la definición de controles que permitan fortalecer la gestión de riesgos y la estructura de control institucional</t>
  </si>
  <si>
    <t>2022_MC_H8</t>
  </si>
  <si>
    <t>Ambiente 6.2
Se evidenció la materialización de un riesgo en el proceso de Gestión de Tecnologías de la información pero no existe tratamiento para dicha materialización</t>
  </si>
  <si>
    <t xml:space="preserve">Fallas en la identificacion e implementacion de controles parea mitigar el riesgo </t>
  </si>
  <si>
    <t>2022_MC_H9</t>
  </si>
  <si>
    <t>Ambiente 7.4
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t>
  </si>
  <si>
    <t xml:space="preserve">Falta de aplicabilidad de los liniamientos definidos por la DNBC  para la gestion del riesgo
</t>
  </si>
  <si>
    <t>Falta de aplicabilidad de los liniamientos definidos por la DNBC  para la gestion del riesgo</t>
  </si>
  <si>
    <t xml:space="preserve">Según análisis de tercera linea no fue efectiva. Reformulación </t>
  </si>
  <si>
    <t>2022_MC_H10</t>
  </si>
  <si>
    <t>Ambiente 7.5
No se evidenció la Implementación de  acciones con el fin de resolver materializaciones  ya que aunque se genero la alerta de la falta del telefono celular en el Proceso Gestión de Atención al Usuario, a la fecha no se ha adquirido.</t>
  </si>
  <si>
    <t>2022_TI_H2</t>
  </si>
  <si>
    <t>Ambiente 11.1
No se establecieron los controles sobre las estructuras tecnológicas, asi como las actividades que traten de proceses de adquisición, desarrollo y mantenimiento de tecnologías, ya que el Manual de seguridad de la infomación no lo contempla.</t>
  </si>
  <si>
    <t xml:space="preserve">No se contemplaron todos los requisitos de norma establecidos y las condiciones de infraestructura propia dela entidad. </t>
  </si>
  <si>
    <t>No se contemplaron todos los requisitos de norma establecidos y las condiciones de infraestructura propia dela entidad.</t>
  </si>
  <si>
    <t>Se evidencia que la entidad aportó como soporte el borrador del Plan Estratégico de Tecnologías de la Información (PETI) 2026 y el documento de necesidad para el desarrollo e implementación del proyecto RUE 2.0, los cuales incorporan elementos asociados a la Arquitectura Empresarial, incluyendo arquitectura de negocio, información, aplicaciones y tecnología, así como la definición de capacidades, servicios de TI, interoperabilidad, gobierno de TI, seguridad de la información y requerimientos funcionales para una plataforma institucional centralizada, interoperable, escalable y segura. No obstante, la evidencia presentada corresponde principalmente a documentos de formulación y planeación estratégica, por lo que aún no se observan soportes suficientes que permitan verificar la implementación efectiva de la estrategia, su socialización, seguimiento y resultados en la prestación de los servicios institucionales. En consecuencia, la acción presenta un avance parcial y se recomienda continuar con la ejecución de la hoja de ruta definida y aportar evidencias de su implementación y monitoreo</t>
  </si>
  <si>
    <t>2022_TI_H3</t>
  </si>
  <si>
    <t>Ambiente 11.2
Para los proveedores de tecnologías no se generaron actividades de control internas por la prestación del servicio.</t>
  </si>
  <si>
    <t xml:space="preserve">Desconocimiento de la totalidad de los requisitos a tener en cuenta en la formulación de los controles en el mapa de riesgos de gestion </t>
  </si>
  <si>
    <t>2022_MC_H4</t>
  </si>
  <si>
    <t xml:space="preserve">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t>
  </si>
  <si>
    <t xml:space="preserve">No se había contemplado realizar la evaluación de la documentación del sistema 
</t>
  </si>
  <si>
    <t>MC_AC11</t>
  </si>
  <si>
    <t>Realizar informe sobre actualización de la documentación del sistema</t>
  </si>
  <si>
    <t>2022_PE_H1</t>
  </si>
  <si>
    <t xml:space="preserve">Ambiente 10.2
No se ha socializado la matriz de segregación de roles y usuarios a los funcionarios y contratistas.
</t>
  </si>
  <si>
    <t>No se había contemplado realizar la socialización de la matriz  de roles y usuarios a los funcionarios y contratistas</t>
  </si>
  <si>
    <t>PE_A5</t>
  </si>
  <si>
    <t>Socializar a los funcionarios y contratistas la matriz de roles y usuarios</t>
  </si>
  <si>
    <t>Socialización de la matriz de roles y usuarios</t>
  </si>
  <si>
    <t>2022_MC_H5</t>
  </si>
  <si>
    <t xml:space="preserve">Ambiente 12.5
Realizar la revisión de los controles de los procesos, considerando cambios en regulaciones, estructuras internas u otros aspectos que determinen cambios en su diseño, ya que a la fecha existen procesos sin actualizar sus procedimientos.
</t>
  </si>
  <si>
    <t>Se evidencia la ejecución de la acción correctiva mediante acompañamientos metodológicos a los procesos para la actualización documental. No obstante, desde la tercera línea de defensa se recomienda continuar con la actualización de los procedimientos y la revisión de los controles establecidos, con el fin de fortalecer la gestión de riesgos y el Sistema de Control Interno de la entidad</t>
  </si>
  <si>
    <t>2022_TI_H4</t>
  </si>
  <si>
    <t>Ambiente 13.4
Aunque el día 30 de junio de 2022 se suscribió el  Manual de Seguridad y Privacidad de la información no se ha dado aplicabilidad al mismo, con el fin que los servidores conozcan los lineamientos de confidencialidad y disponibilidad de la información</t>
  </si>
  <si>
    <t>TI_AC23</t>
  </si>
  <si>
    <t>Realizar jornadas de socialización sobre el Manual de Seguridad de la Información</t>
  </si>
  <si>
    <t>Jornadas de socialización</t>
  </si>
  <si>
    <t>2022_TI_H5</t>
  </si>
  <si>
    <t>Ambiente 14.2
Aunque el día 30 de junio de 2022 se suscribió el  Manual de Seguridad y Privacidad de la información no se ha dado aplicabilidad al mismo, para dar a conocer los niveles de autoridad y responsabilidad</t>
  </si>
  <si>
    <t>2022_AU_H3</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</si>
  <si>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t>
  </si>
  <si>
    <t>2022_MC_H6</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</si>
  <si>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</si>
  <si>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 xml:space="preserve">Debilidad en el seguimiento y control del cumplimiento de las acciones establecidas </t>
  </si>
  <si>
    <t>2022_MC_H1</t>
  </si>
  <si>
    <t>2022_MC_H2</t>
  </si>
  <si>
    <t>2022_MC_H3</t>
  </si>
  <si>
    <t>Desconocimiento por parte de los procesos de la generación de autoevaluaciones</t>
  </si>
  <si>
    <t>Subdirección estrategica</t>
  </si>
  <si>
    <t>2022_EN_H2</t>
  </si>
  <si>
    <t>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
Adicionalmente, se observó, que no hay estandarización en la denominación del servicio el “Aval y Reconocimiento de Instructores” por cuanto en el Manual, procedimiento y OPA tienen denominaciones diferentes lo cual genera confusión a las partes interesadas.
Lo cual podría incumplir lo establecido en el MIPG Dimensión: Gestión con valores para resultados el cual señala “Definir la secuencia de cada una de las diferentes actividades del proceso, desagregándolo en procedimientos o tareas”</t>
  </si>
  <si>
    <t>GESTIÓN DEL CONOCIMIENTO Y LA INNOVACIÓN</t>
  </si>
  <si>
    <t xml:space="preserve">Falencias en el  diligenciamiento del formato de caracterizacion del proceso. </t>
  </si>
  <si>
    <t>EN_A1</t>
  </si>
  <si>
    <t xml:space="preserve">Actualizar la Caracterización del Proceso, en los campos del Hacer y Verificar, asi mismo en las actividades críticas de control
</t>
  </si>
  <si>
    <t>Documento caracterización del proceso de Educación Nacional para Bomberos, actualizado</t>
  </si>
  <si>
    <t>10. Educación Nacionalpara Bomberos</t>
  </si>
  <si>
    <t>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t>
  </si>
  <si>
    <t>Falta Estandarizar la denominacion del tramite "AVAL Y RECONOCIMIENTO DE INSTRUCTORES</t>
  </si>
  <si>
    <t>EN_A2</t>
  </si>
  <si>
    <t xml:space="preserve">Estandarizar la denominacion del tramite "AVAL Y RECONOCIMIENTO DE INSTRUCTORES, en los siguientes documentos:  Manual de Educacion y Formacion para bomberos , en el  procedimiento para la solicitud de aval y reconocimeinto de instructores y en  el OPA  </t>
  </si>
  <si>
    <t xml:space="preserve">Numero de documentos programados para actualizar/ Numero de documentos actualizados </t>
  </si>
  <si>
    <t>2022_TI_H7</t>
  </si>
  <si>
    <t>Aplicativo ORFEO 
Se realizó cruce de la información generada en el proceso frente a la registrada en el aplicativo ORFEO, con lo cual se evidenciaron las siguientes debilidades del aplicativo, así:
	No arroja un reporte con las variables necesarias para realizar un cruce efectivo para un periodo que contenga dos vigencias
	En el campo “dependencia actual” se diligencia generalmente como “Dependencia de Salida”, lo cual no permite identificar todos los registros asociados a una dependencia de la DNBC.
	Al exportar la información a Excel, el aplicativo agrega dos (2) espacios en el campo “Radicado” de cada uno de los registros, lo cual dificultó el cruce con las bases de datos del proceso 
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t>
  </si>
  <si>
    <t xml:space="preserve">
Desconocimiento del procedimiento de generación de informes estadisticos del aplicativo ORFEO
No existe un diagnostico de necesidades de parametrización por proceso, frente a niveles de usuario, reportes y generacion de informes estadisticos.</t>
  </si>
  <si>
    <t>No existe un diagnostico de necesidades de parametrización por proceso, frente a niveles de usuario, reportes y generacion de informes estadisticos.</t>
  </si>
  <si>
    <t>TI_AC24</t>
  </si>
  <si>
    <t>Realizar diagnóstico de necesidades de parametrización por proceso, frente a niveles de usuario, reportes y generacion de informes estadisticos.</t>
  </si>
  <si>
    <t>Informe diagnóstico</t>
  </si>
  <si>
    <t>Se evidencia la elaboración del diagnóstico de necesidades de parametrización del Sistema de Información RUE 2.0, incluyendo la definición de roles de usuario, requerimientos funcionales, reportes estadísticos, indicadores y mecanismos de control de acceso. La evidencia aportada permite validar el cumplimiento de la acción correctiva formulada y la atención de las debilidades identificadas en el hallazgo.</t>
  </si>
  <si>
    <t>TI_AC25</t>
  </si>
  <si>
    <t>Implementar las acciones de mejora identificadas en el diagnostico.</t>
  </si>
  <si>
    <t>Acciones de mejora implemnetadas, respecto a los niveles de usuario, reportes y generacion de informes estadisticos.</t>
  </si>
  <si>
    <t xml:space="preserve">
Falta de diligencia en el registro de la información ORFEO .</t>
  </si>
  <si>
    <t xml:space="preserve">Realizar un taller de como registrar en ORFEO la información según la denominación de los campos del aplicativo </t>
  </si>
  <si>
    <t xml:space="preserve">Listado de asistencia del taller </t>
  </si>
  <si>
    <t>2022_GC_H1</t>
  </si>
  <si>
    <t xml:space="preserve">Plan de Acción
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
•	Foro de Control de Incendios
•	Cursos de formación bomberil
•	Monitoreo y seguimiento a los Riesgos de Gestión
•	Reporte de seguimiento al PAAC
•	Reporte trimestral de Indicadores de gestión del proceso
•	Monitoreo periódico de avance de los referentes estratégicos institucionales
•	Documentación Sistema de Gestión DNBC
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
</t>
  </si>
  <si>
    <t>Falta de seguimiento al trámite de carga de informacion solicitada por las areas y procesos para publicar en la pagina web de la entidad.</t>
  </si>
  <si>
    <t>GCo_AC5</t>
  </si>
  <si>
    <t>Actualizar el procedimiento de publicación de información en página web , con la inclusion de una accion critica de control (ACC) que indique "Verificar con el enlace responsable de la solicitud, la validéz y oportunidad de la información publicada."</t>
  </si>
  <si>
    <t>Procedimiento de publicación de información en página web actualizado</t>
  </si>
  <si>
    <t>2022_EN_H3</t>
  </si>
  <si>
    <t>Indicadores
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t>
  </si>
  <si>
    <t>Desconocimiento del procedimiento de formulacion de indicadores para la medicion de la gestion del proceso.</t>
  </si>
  <si>
    <t>EN_A3</t>
  </si>
  <si>
    <t>Formular los indicadores para medir el cumplimiento de las actividades establecidas en la caracterización del proceso.</t>
  </si>
  <si>
    <t>Fichas de indicadores del proceso</t>
  </si>
  <si>
    <t>2022_EN_H5</t>
  </si>
  <si>
    <t>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
Así mismo, en la base de datos de firma de certificados se encontraron 12 registros sin el radicado de entrada y de los cuales solo uno (1) tiene radicado de salida. 
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 
Así como, la actividad 4 de “Firma de Certificados de Cursos de Formación Bomberil” “Ingresar los datos de los certificados del curso de formación bomberil, en la base de datos de Excel, para seguimiento y trazabilidad en la nube (ACC).”</t>
  </si>
  <si>
    <t>Debilidad de los controles establecidos en el procedimiento de trámite de registros y firma de certificados.</t>
  </si>
  <si>
    <t>EN_A4</t>
  </si>
  <si>
    <t>Validación de los trámites de firmas de certificados por parte del gestor del proceso.</t>
  </si>
  <si>
    <t>Validaciones registradas en el FORMATO
BASE DE DATOS CERTIFICADOS TRAMITADOS FO-EN-01-01</t>
  </si>
  <si>
    <t>2022_EN_H7</t>
  </si>
  <si>
    <t>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t>
  </si>
  <si>
    <t>Desconocimiento del requisito en busca de un bien superior por parte del PENB en beneficio de los cuerpos de bomberos en los territorios.</t>
  </si>
  <si>
    <t>EN_A5</t>
  </si>
  <si>
    <t xml:space="preserve">Procedimiento de Gestión de Registro cursos formulado, con actividad de control sobre la cantidad de participantes acorde a la norma
</t>
  </si>
  <si>
    <t>2022_AU_H8</t>
  </si>
  <si>
    <t xml:space="preserve">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
</t>
  </si>
  <si>
    <t>Debilidad en los controles dentro de la gestión del proceso.</t>
  </si>
  <si>
    <t>AU_AC9</t>
  </si>
  <si>
    <t>Generar un Control de documentos en el procedimiento de radicación para la verificación de orden y secuencia elemental.</t>
  </si>
  <si>
    <t>Verificaciones realizadas de los documentos radicados/ total de documentos radicados *100</t>
  </si>
  <si>
    <t>Se presenta como evidencia una captura de pantalla del sistema Outlook, en la que se observa la utilización de categorías o etiquetas para la clasificación y organización de los correos electrónicos relacionados con las solicitudes que ingresan a la Entidad. El soporte permite evidenciar la implementación de un mecanismo de organización para la gestión de los correos recibidos.</t>
  </si>
  <si>
    <t>2022_EN_H9</t>
  </si>
  <si>
    <t xml:space="preserve">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
</t>
  </si>
  <si>
    <t>Falta de detalle en la ejecución de la revisión de los documentos tramitados</t>
  </si>
  <si>
    <t>EN_A6</t>
  </si>
  <si>
    <t>Actualización del procedimiento de solicitud de registros y firma de certificados, en la actividad de verificación de requisitos para firma.</t>
  </si>
  <si>
    <t>2022_EN_H1</t>
  </si>
  <si>
    <t>Aval y reconocimiento de instructores
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t>
  </si>
  <si>
    <t>Falta de definición en el marco normativo que regula el tema</t>
  </si>
  <si>
    <t>EN_A7</t>
  </si>
  <si>
    <t>Actualización Manual de lineamientos proceso de educación</t>
  </si>
  <si>
    <t>Manual Actualizado</t>
  </si>
  <si>
    <t>2022_EN_H4</t>
  </si>
  <si>
    <t>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t>
  </si>
  <si>
    <t>Falta de detalle en la ejecución de la revisión de los documentos tramitados.
Falta de rigor en la radicacion de solicitudes y complementos a los trámites.</t>
  </si>
  <si>
    <t>Falta de detalle en la ejecución de la revisión de los documentos tramitados.</t>
  </si>
  <si>
    <t>EN_A8</t>
  </si>
  <si>
    <t>Actualización del procedimiento de aval de instructores. Incluyendo acción en la política de operación, indicando que: "…Toda la documentacion tramitada debe contar con radicado DNBC en el sistema de gestion documental ORFEO…"</t>
  </si>
  <si>
    <t>2022_EN_H6</t>
  </si>
  <si>
    <t>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t>
  </si>
  <si>
    <t>Generación de respuestas parciales a las solicitudes tramitadas.
Solicitudes incompletas tramitadas con anterioridad por parte de los cuerpos de bomberos, sin conexión de trámites.</t>
  </si>
  <si>
    <t>Generación de respuestas parciales a las solicitudes tramitadas</t>
  </si>
  <si>
    <t>EN_A9</t>
  </si>
  <si>
    <t>Actualización 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t>
  </si>
  <si>
    <t>2022_TI_H8</t>
  </si>
  <si>
    <t>Reconocimiento de Centros de Entrenamiento de Brigadas Contra Incendios
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t>
  </si>
  <si>
    <t>Configuracion De Niveles De Seguridad De La Informacion En Los Usuarios
Falta Criterios De Parametrizacion De Los Niveles De Acceso Por Usuario</t>
  </si>
  <si>
    <t>Falta Criterios De Parametrizacion De Los Niveles De Acceso Por Usuario</t>
  </si>
  <si>
    <t>TI_AC26</t>
  </si>
  <si>
    <t>Construcción De Tabla De Niveles De Acceso A La Información En ORFEO Por Nivel De Usuario.</t>
  </si>
  <si>
    <t>TABLA DE NIVELES DE ACCESO ALA INFORMACION POR NIVEL DE USUARIO EN ORFEO</t>
  </si>
  <si>
    <t>Se evidencia la elaboración e implementación de la Tabla de Niveles de Acceso a la Información en ORFEO NG por perfil de usuario, documentando perfiles, permisos, restricciones y controles de acceso conforme a los principios de segregación de funciones y control basado en roles. La evidencia permite validar el cumplimiento de la acción correctiva y la atención de la causa relacionada con la falta de criterios de parametrización de los niveles de acceso por usuario.</t>
  </si>
  <si>
    <t>2022_EN_H8</t>
  </si>
  <si>
    <t>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t>
  </si>
  <si>
    <t>Desconocimiento de la aplicabilidad de la normativa y los lineamientos emitidos por MINTIC</t>
  </si>
  <si>
    <t>EN_A10</t>
  </si>
  <si>
    <t xml:space="preserve">Publicación de los requisitos para el Reconocimiento de Centros de Entrenamiento de Brigadas Contra Incendios plasmados en la resolución 256 de 2014 </t>
  </si>
  <si>
    <t>Publicaciones realizadas</t>
  </si>
  <si>
    <t>2022_CO_H2</t>
  </si>
  <si>
    <t>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t>
  </si>
  <si>
    <t>No se verificó la inclusión de la totalidad de los requisitos exigibles en materia de SST</t>
  </si>
  <si>
    <t>Trasnferido desde Talento humano</t>
  </si>
  <si>
    <t>2022_CO_H1</t>
  </si>
  <si>
    <t>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t>
  </si>
  <si>
    <t xml:space="preserve">1. No se tiene la comunicación oportuna con el proceso de gestión contractual, para  el manejo de información de los contratistas nuevos.
2. No se encuentra definida  una responsabilidad de envió de información (contratistas vinculados)  en el manual de contratación al equipo de SST de la  entidad de manera oportuna.  </t>
  </si>
  <si>
    <t xml:space="preserve">No se encuentra definida  una responsabilidad de envió de información (contratistas vinculados)  en el manual de contratación al equipo de SST de la entidad de manera oportuna.  </t>
  </si>
  <si>
    <t>2022_TH_H6</t>
  </si>
  <si>
    <t>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
Adicionalmente no se cuenta con los soportes de vacunación del personal que realiza actividades en el nivel territorial.
Incumpliendo lo establecido en el Decreto 1072 de 2015, artículo 2.2.4.6.24 Medidas de prevención y control.</t>
  </si>
  <si>
    <t xml:space="preserve">Aunque el responsable de SST  realizo la solicitud de los recursos económicos a tiempo, para la implementación del sistema de gestión de seguridad y salud en el trabajo, el tesoro nacional no realizo la apropiación suficiente para la implementación sst en la Entidad., </t>
  </si>
  <si>
    <t>PE_A6</t>
  </si>
  <si>
    <t xml:space="preserve">Asignar por parte de la Alta Dirección los recursos económicos  para la implementación, sostenibilidad y mejoramiento  del SG-SST </t>
  </si>
  <si>
    <t>Documento de asignación de Recursos (Desagregación presupuestal)</t>
  </si>
  <si>
    <t>1</t>
  </si>
  <si>
    <t>Continua abierta por tener actividades Gestion de talento humano</t>
  </si>
  <si>
    <t>No se ha implementado los controles adecuados en materia de seguridad y salud en el trabajo</t>
  </si>
  <si>
    <t>TH_AC14</t>
  </si>
  <si>
    <t>Aplicar los controles establecidos en la matriz IPEVR en la bodega</t>
  </si>
  <si>
    <t>Controles implementados / controles identificados en la matriz * 100</t>
  </si>
  <si>
    <t>100%</t>
  </si>
  <si>
    <t>Hacer seguimiento</t>
  </si>
  <si>
    <t>Se evidencio que cuenta con un avance pero no cumple con la totalidad de las propuestas dentro del plazo establecido</t>
  </si>
  <si>
    <t>2022_AD_H16</t>
  </si>
  <si>
    <t>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t>
  </si>
  <si>
    <t>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</si>
  <si>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</si>
  <si>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1. Falta de seguimiento a las actividades administrativas de los conductores por parte de jefes inmediatos
2. Falta de conocimiento del Manual de vehículos por parte de los conductores
3. Falta de disposición para la realización de actividades administrativas por parte de los conductores</t>
  </si>
  <si>
    <t>Falta de disposición para la realización de actividades administrativas por parte de los conductores</t>
  </si>
  <si>
    <t>2022_TH_H14</t>
  </si>
  <si>
    <t>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
Lo mismo ocurre con los Funcionarios Marisol Mora y Norbert Faubricio Sánchez  ya que poseen días pendientes de disfrute (10 y 09 dias) respectivamente, los cuales hacen referencia al periodo de la vigencia 2021, y a la fecha ya se les acumuló el periodo de la vigencia 2022</t>
  </si>
  <si>
    <t>Deficiencias en la implementacion y aplicabilidad del Decreto 1045 de 1978 en la DNBC.
Incumpliento de la Directiva Presidencial 08 de 2022, con relación al numeral 2,1 que trata de la planeación de los periodos de disfrute de las vacaciones del personal de planta desde el inicio de cada anualidad.</t>
  </si>
  <si>
    <t>Incumpliento de la Directiva Presidencial 08 de 2022, con relación al numeral 2,1 que trata de la planeación de los periodos de disfrute de las vacaciones del personal de planta desde el inicio de cada anualidad.</t>
  </si>
  <si>
    <t>TH_AC15</t>
  </si>
  <si>
    <t>Realizar la planeación de los periodos de disfrute de las vacaciones del personal de planta de la DNBC</t>
  </si>
  <si>
    <t>Programa de vacaciones</t>
  </si>
  <si>
    <t>Se evidencia la presentación del formato "Cronograma de Vacaciones"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
En consecuencia, la evidencia presentada no permite verificar el cumplimiento total de la acción correctiva, por lo que se requiere completar el diligenciamiento del formato y mantenerlo debidamente actualizado.</t>
  </si>
  <si>
    <t>2022_GF_H5</t>
  </si>
  <si>
    <t>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
De igual forma, no se evidenció la conciliación entre el proceso de Gestión Financiera y Gestión del Talento Humano del mes de septiembre de 2022.
Lo anterior incumple lo establecido en el Régimen de Contabilidad Pública numeral 7 CARACTERÍSTICAS CUALITATIVAS DE LA INFORMACIÓN CONTABLE PÚBLICA numerales 103, 104, 105 y 106 (confiabilidad, razonabilidad, Objetividad y verificabilidad).</t>
  </si>
  <si>
    <t xml:space="preserve">El proceso de Gestión de talento humano no reporta a tiempo las novedades de incapacidad al área de Gestión Financiera de manera oportuna. 
 No se realizó las conciliaciones entre talento humano y financiera en las licencias de incapacidades. 
Falta de seguimiento y control por parte de la Gestión de talento humano y financiera </t>
  </si>
  <si>
    <t xml:space="preserve">Falta de seguimiento y control por parte de la Gestión de talento humano y financiera </t>
  </si>
  <si>
    <t>2022_GF_H7</t>
  </si>
  <si>
    <t>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
•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t>
  </si>
  <si>
    <t xml:space="preserve">Porque; Al momento de realizar el compromiso, hubo un error humano al tomar de manera incorrecta el uso presupuestal.
</t>
  </si>
  <si>
    <t>2022_AD_H13</t>
  </si>
  <si>
    <t>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
Asimismo, se está incumpliendo el Numeral 7 del  Manual para el Manejo de Vehículos se indica: 
“DESARROLLO: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t>
  </si>
  <si>
    <t>Falta de seguimiento a las actividades administrativas de los conductores por parte de jefes inmediatos
 Falta de conocimiento del Manual de vehículos por parte de los conductores
Falta de disposición para la realización de actividades administrativas por parte de los conductores</t>
  </si>
  <si>
    <t>2022_AD_H6</t>
  </si>
  <si>
    <t>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
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 
Asi mismo se incumple lo señalado en el Decreto 1068 de 2018 articulo 2.8.4.6.7, Ley 909 de 2004, Concepto 20216000136931 emitido por el DAFP</t>
  </si>
  <si>
    <t>Debilidad en la aplicación de los controles y seguimientos  estalecidos en el Manual para el Manejo de Vehiculos de la Direccion Nacional de Bomberos</t>
  </si>
  <si>
    <t>Debilidad en la aplicación de los controles y seguimientos  establecidos en el Manual para el Manejo de Vehículos de la Dirección Nacional de Bomberos</t>
  </si>
  <si>
    <t xml:space="preserve">Establecer  en la Hoja de vida de los vehículos que están a cargo de la entidad, en donde se especifique los siguientes aspectos: Información general del vehículo, documentos del vehículo, revisión tecnomecanica y de gases, incidentes y accidentes, mantenimientos realizados, conductores asignados y registro fotográfico del vehículo, el cual debe ser diligenciado de manera mensual por el gestor del proceso </t>
  </si>
  <si>
    <t>2022_AD_H1</t>
  </si>
  <si>
    <t>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t>
  </si>
  <si>
    <t xml:space="preserve"> 
 No se tiene diseñado ni formalizado el plan de mantenimiento de vehiculos de la DNBC</t>
  </si>
  <si>
    <t xml:space="preserve"> No se cuenta con el plan del mantenimiento preventivo y correctivo de los vehículos.</t>
  </si>
  <si>
    <t>2022_AD_H18</t>
  </si>
  <si>
    <t>Se evidenció que se no se dió cumplimiento a una (1) actividad programada en el Plan de Eficiencia Administrativa y Cero Papel 2022 de la DNBC así:
5.8 Cronograma Plan Eficiencia Adminsitrativa y Cero Papel 2022
Sembraton en articulación con la Fundación Parque Jaime Duque con la participación de los funcionarios y contratistas de la DNBC.</t>
  </si>
  <si>
    <t xml:space="preserve">Falta de concientización por parte de la alta dirección y lideres de los procesos sobre las responsabilidades y apoyo  ala ejecución de las estrategias del plan de Eficiencia administrativa y cero papel  </t>
  </si>
  <si>
    <t>2022_AD_H17</t>
  </si>
  <si>
    <t>Se evidenció que se no se dió cumplimiento a tres (3) actividades programadas en el numeral 15 del Programa de Gestión Ambiental del PIGA 2020-2024 de la DNBC así:
15.3Programa Gestión Integral de los Residuos
* Reforzar y adecuar los instructivos de la entidad, con los lineamientos ambientales para la gestión integral de residuos sólidos.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t>
  </si>
  <si>
    <t>Desconocimiento de los roles y responsabilidades de la primera línea de defensa de acuerdo a lo estipulado en la resolución 803  de 2022.
Ausencia de autocontrol, control y seguimiento  a la ejecución del proceso.</t>
  </si>
  <si>
    <t>Ausencia de autocontrol, control y seguimiento  a la ejecución del proceso.</t>
  </si>
  <si>
    <t>GA_AC22</t>
  </si>
  <si>
    <t>Realizar actividad  (sensibilizacion) de concientizacion con la alta direccion y servidores de la entidad la ejecucion del PIGA</t>
  </si>
  <si>
    <t>GA_AC23</t>
  </si>
  <si>
    <t>Actualizar y realizar seguimiento mensual a las actividades programadas para la ejecución del PIGA</t>
  </si>
  <si>
    <t>2023_AU_H4</t>
  </si>
  <si>
    <t>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t>
  </si>
  <si>
    <t xml:space="preserve">Desactualizacion de usuarios en el sistema orfeo en lo que corresponde a gestores del proceso </t>
  </si>
  <si>
    <t>actualizar en el sistema ORFEO los gestores de cada proceso.</t>
  </si>
  <si>
    <t>ORFEO actualizado</t>
  </si>
  <si>
    <t>2023_AU_H2</t>
  </si>
  <si>
    <t>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t>
  </si>
  <si>
    <t>2023_AU_H9</t>
  </si>
  <si>
    <t>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t>
  </si>
  <si>
    <t xml:space="preserve">Debilidad en la aplicación del articulo 54 de la Ley 190 de 1995 </t>
  </si>
  <si>
    <t>Debilidad en la aplicación del articulo 54 de la Ley 190 de 1995</t>
  </si>
  <si>
    <t>AU_AC10</t>
  </si>
  <si>
    <t xml:space="preserve">Incluir en el informe mensual un acapite en el cual se relacione   los servicios sobre los cuales se presenta el mayor número de quejas presentadas en contra de  los Servidores  Públicos y las principales recomendaciones sugeridas </t>
  </si>
  <si>
    <t>Informe mensual realizado</t>
  </si>
  <si>
    <t>2023_AU_H11</t>
  </si>
  <si>
    <t>En verificación a la documentación del proceso en el SIGE, se establece que el proceso cuenta con: 
	Caracterización del proceso (CT-AU).
	Instructivo Entrada de PQRSD en cada canal de atención disponible al Usuario (IN-AU-01-01).
	Procedimiento de Recepción, Distribución, Seguimiento y Salida de Peticiones, Quejas, Reclamos, Sugerencias y Denuncias (PC-AU-01).
	Política de protección de datos (PO-AU-01).
	Protocolo de Atención al Usuario. 
	Formulario electrónico.
	Formulario PQRSD.
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t>
  </si>
  <si>
    <t>Desconocimiento que existe la politica de tratamiento de datos.</t>
  </si>
  <si>
    <t>AU_AC11</t>
  </si>
  <si>
    <t>Socializar la Politica de Protección Datos Personales</t>
  </si>
  <si>
    <t xml:space="preserve">Socialización politica </t>
  </si>
  <si>
    <t>2023_TI_H1</t>
  </si>
  <si>
    <t>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t>
  </si>
  <si>
    <t>TI_AC27</t>
  </si>
  <si>
    <t>(Numero de condiciones tecnicas programadas/Numero se dolicitudes tecnicas realizadas*100)</t>
  </si>
  <si>
    <t>Se evidencia el cumplimiento de la acción correctiva consistente en la actualización e implementación del formulario electrónico institucional de PQRSD, de acuerdo con los lineamientos establecidos en el Anexo 2 de la Resolución 1519 de 2020. La evidencia presentada permite verificar la habilitación de las funcionalidades requeridas para la radicación y consulta de solicitudes, así como la incorporación de campos para la caracterización del ciudadano, información de residencia, grupos de interés, condiciones de discapacidad, grupo étnico, género y demás variables exigidas por la normatividad aplicable. Así mismo, se observa la implementación de mecanismos para la protección de datos personales y la gestión de peticiones, quejas, reclamos, sugerencias y denuncias. En consecuencia, la evidencia aportada permite validar la ejecución y cumplimiento de la acción correctiva formulada, subsanando las debilidades identificadas en el funcionamiento del formulario web de PQRSD.</t>
  </si>
  <si>
    <t>2023_AU_H20</t>
  </si>
  <si>
    <t xml:space="preserve">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t>
  </si>
  <si>
    <t>Insuficiente personal para la recepcion, radicacion, asiganacion, tramite y envio de las respuestas de PQRSD.</t>
  </si>
  <si>
    <t>2023_AU_H17</t>
  </si>
  <si>
    <t>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t>
  </si>
  <si>
    <t>Debilidad en la definicion de controles en el desarrollo del procedimiento de PQRSD</t>
  </si>
  <si>
    <t>AU_AC12</t>
  </si>
  <si>
    <t>Implementar un plan de choque durante un mes para el envio de respuestas de PQRSD.</t>
  </si>
  <si>
    <t>plan de choque ejecutado</t>
  </si>
  <si>
    <t>2023_DI_H1</t>
  </si>
  <si>
    <t>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t>
  </si>
  <si>
    <t>Desactualizacion del procedimiento de asuntos disciplinarios</t>
  </si>
  <si>
    <t>DI_AC15</t>
  </si>
  <si>
    <t>Realizar la actualizacion del procedimiento de asuntos disciplinarios en el cual se establezca la obligatoriedad de remiitr al proceso el incumplimiento en los terminos de las PQRSD y realizar la socializacion del mismo</t>
  </si>
  <si>
    <t>Actualizacion del procedimiento de asuntos disciplinarios</t>
  </si>
  <si>
    <t>Se evidencia que el monitoreo realizado por la segunda línea de defensa no corresponde con los soportes aportados por la primera línea de defensa. Durante la verificación se constató como evidencia el procedimiento PC-DI-01 Gestión de Asuntos Disciplinarios, versión 3, con vigencia del 11 de diciembre de 2025, junto con el correo electrónico de solicitud de su publicación en el repositorio SIGE. 
En consecuencia, se determina que los soportes presentados dan cumplimiento a la acción correctiva formulada; sin embargo, se recomienda ajustar el monitoreo realizado por la segunda línea de defensa para garantizar la consistencia entre la información reportada y la evidencia documental aportada.</t>
  </si>
  <si>
    <t>2023_AU_H13</t>
  </si>
  <si>
    <t>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Radicados de salida sin evidencia de respuesta en el ORFEO
	Radicados clasificado como PQRSD de forma erronea
	Radicados sin respuesta de fondo o sin respuesta puntual
	Cargue inadecuado del radicado de entrada
	Clasificacion de OPAS como PQRSD. 
	Adicionalmente, se encontraron documentos de respuesta sin firma y sin evidencia de envió, lo cual genera incertidumbre de si efectivamente el peticionario recibió oportuna respuesta.
Incumpliendo lo establecido en MIPG dimensión 7, asi como en el Procedimiento de recepción, distribución, seguimiento y salida de PQRSD.</t>
  </si>
  <si>
    <t>2023_DI_H3</t>
  </si>
  <si>
    <t>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
Incumpliendo lo establecido Procedimiento Asuntos Disciplinarios PC-DI-01 Actividad 1.Recepción de la Queja</t>
  </si>
  <si>
    <t>DI_AC16</t>
  </si>
  <si>
    <t>Se evidenció como soporte el Procedimiento PC-DI-01 "Asuntos Disciplinarios", versión 03, actualizado y vigente desde el 11 de diciembre de 2025, así como el correo de formalización y socialización remitido por Planeación Estratégica en la misma fecha, mediante el cual se informa su entrada en vigencia y se solicita su socialización institucional. Los soportes aportados permiten verificar la actualización y formalización del procedimiento dentro del plazo establecido para la ejecución de la actividad. No obstante, se observa que el propio proceso documentó que la acción formulada no atiende de manera directa la causa del hallazgo, dado que la remisión de incumplimientos de PQRSD corresponde al proceso de Gestión de Atención al Usuario y no al proceso de Gestión de Asuntos Disciplinarios, el cual actúa como receptor de dichas actuaciones.</t>
  </si>
  <si>
    <t>2023_TH_H37</t>
  </si>
  <si>
    <t>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t>
  </si>
  <si>
    <t xml:space="preserve">Debilidad en  la aplicación de los controles existentes </t>
  </si>
  <si>
    <t>TH_AC16</t>
  </si>
  <si>
    <t xml:space="preserve">Actualizar el procedimiento de Ingreso y retiro de funcionarios con la inclusion de una politica de operación la cual quedaria asi:  el lider del proceso debe verifcar la actualización de su hoja de vida </t>
  </si>
  <si>
    <t xml:space="preserve">Procedimeinto actualizado </t>
  </si>
  <si>
    <t>2023_CO_H3</t>
  </si>
  <si>
    <t>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t>
  </si>
  <si>
    <t xml:space="preserve"> La lista de chequeo contiene dentro de la información requerida la validación de la hoja de vida del sistema SIGEP. pero no hay una validación de la vinculación en el SIGEP por parte de la entidad. 
.Debilidad en la identiifcacion de controles sobre las hojas de vida de los contratistas de prestacion de servicio.   
 </t>
  </si>
  <si>
    <t>2023_CO_H4</t>
  </si>
  <si>
    <t>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</si>
  <si>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2023_TH_H38</t>
  </si>
  <si>
    <t>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t>
  </si>
  <si>
    <t>error en el reporte "Nomenclatura y escala salarial", a traves del sistema SIGEP</t>
  </si>
  <si>
    <t>TH_AC17</t>
  </si>
  <si>
    <t xml:space="preserve">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
</t>
  </si>
  <si>
    <t xml:space="preserve">Procedimiento actualizado
</t>
  </si>
  <si>
    <t>TH_AC18</t>
  </si>
  <si>
    <t xml:space="preserve">Solicitar por correo electronico a la funcion publica   el retiro de tres denominaciones definidas las cuales no corresponden a las contenidas  en el manual de funciones </t>
  </si>
  <si>
    <t xml:space="preserve">
Envio de correo electronico</t>
  </si>
  <si>
    <t>2023_TH_H4</t>
  </si>
  <si>
    <t>Al descargar el reporte Caracterización Discapacidad SP y Contratista del SIGEP II, se genera un mensaje “sin registros”, es decir que no se registró la información en el aplicativo SIGEP II, incumpliendo lo establecido en el MIPG dimensión 5 “ Información y Comunicación”</t>
  </si>
  <si>
    <t xml:space="preserve">Debilidad en la apliccaion de cntroles por parte del proceso de talento humano  </t>
  </si>
  <si>
    <t>2023_CJ_H1</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</si>
  <si>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</si>
  <si>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Analisis de causa (6 M) metodo: las fechas de programacion no se encuentran definidas con anticipacion en un cronograma, lo que genera improvisacion en la fecha de programacion de los comites</t>
  </si>
  <si>
    <t>Ausencia de un cronograma anual de sesiones del comité de conciliacion.</t>
  </si>
  <si>
    <t>GJ_AC3</t>
  </si>
  <si>
    <t>Se realizara propuesta de cronograma a los miembros del comité de conciliacion para su aprobacion.</t>
  </si>
  <si>
    <t>cronograma programado por el comité/cronograma aprobado por el comité.</t>
  </si>
  <si>
    <t>2023_DI_H2</t>
  </si>
  <si>
    <t xml:space="preserve">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
Sin embargo, dentro del mismo, no se incluyó la relación de las conciliaciones estudiadas por el comité durante el periodo de revisión y el fallo condenatorio del proceso No 11001334306520170031600, el cual fue informado en el comité realizo el 29 de junio de 2023.
</t>
  </si>
  <si>
    <t>Analisis de causa (6 M) metodo: No se mantuvo la misma estructura entre el informe que se presenta en el comité de conciliacion frente al presentado a control interno.</t>
  </si>
  <si>
    <t>Cambio en la esructura del informe presentado al comité de conciliacion</t>
  </si>
  <si>
    <t>DI_AC17</t>
  </si>
  <si>
    <t>Remitir las actas suscriptas con  ocasión al  comité de conciliación previas a su aprobación</t>
  </si>
  <si>
    <t xml:space="preserve">Actas remitidas </t>
  </si>
  <si>
    <t>Se presentan como evidencias los correos electrónicos de fechas 12 de marzo de 2026 y 20 de marzo de 2026, mediante los cuales fueron remitidas para revisión las Actas No. 05 y No. 06 del Comité de Conciliación, previo a su aprobación. Los soportes aportados permiten verificar la remisión de dos (2) actas conforme a la actividad formulada. En consecuencia, se evidencia una ejecución parcial de las actividades propuestas, toda vez que la acción contempla la remisión de dieciocho (18) actas durante la vigencia y el plazo para su cumplimiento se encuentra vigente.</t>
  </si>
  <si>
    <t>2023_CO_H46</t>
  </si>
  <si>
    <t>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t>
  </si>
  <si>
    <t xml:space="preserve">1. Falta de conocimiento de sobre los procesos de evaluación de la entidad.           2. Falta de planaeación en la actualziación de formatos y procedimientos.                              3. Desconocimiento del proceso de medición de indicadores y el sistema MIPG por parte de los integrantes del proceso de contratación                                     </t>
  </si>
  <si>
    <t xml:space="preserve">Desconocimiento del proceso de medición de indicadores y el sistema MIPG por parte de los integrantes del proceso de contratación   </t>
  </si>
  <si>
    <t>GC_AC86</t>
  </si>
  <si>
    <t xml:space="preserve">Apropiación del proceso de medición de indicadores y el sistema MIPG por parte de los integrantes del proceso de gestión contratación  
</t>
  </si>
  <si>
    <t xml:space="preserve">Sensibilización a los integrantes del proceso de gestión contratactual respecto del proceso de medición de indicadores y el sistema MIPG </t>
  </si>
  <si>
    <t>2023_MC_H4</t>
  </si>
  <si>
    <t>Se evidenció al corte 31/10/2022 que el Proceso presenta diecisiete (17) acciones vencidas, incumpliendo a lo señalado en el manual operativo MIPG, numeral 4.1 de la Dimensión 4ª. Dimensión: Evaluación de Resultados. 
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t>
  </si>
  <si>
    <t xml:space="preserve">1. Falta de personal en el grupo de gestión contractual para dar respuesta sobre las acciones y la auditoria 2021.                         2. Falta de planeación y desconocimiento del Manual operativo MIPG                             3. Desconocimiento del proceso y responsabilidades desde el grupo de Gestión Contractual en los terminos e importancia de solucionar los hallazgos y acciones de mejora reportados por la OCI.                          </t>
  </si>
  <si>
    <t xml:space="preserve">Desconocimiento del proceso y responsabilidades desde el grupo de Gestión Contractual en los terminos e importancia de solucionar los hallazgos y acciones de mejora reportados por la OCI. </t>
  </si>
  <si>
    <t>2023_CO_H22</t>
  </si>
  <si>
    <t>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t>
  </si>
  <si>
    <t>1. No publicación de todos los soportes por falta de conocimiento, seguimiento y control.                                            2. Desconocimiento del los funcionarios y o contratistas de los procedimiento y soportes a publicar en los procesos contractuales.   3.Desconocimiento por parte de los supervisores y apoyos a estos, del trámite para registrar en la plataforma SECOP II los documentos correspondientes.</t>
  </si>
  <si>
    <t xml:space="preserve">Falta de conocimiento, seguimiento y control,  de los procedimiento y soportes a publicar en los procesos contractuales.     </t>
  </si>
  <si>
    <t>2023_CO_H38</t>
  </si>
  <si>
    <t>Revisada la publicación del 31 de enero de 2022 del PAA en el SECOP, así como sus trece (13) versiones, se pudo establecer que, de la muestra de los 39 contratos, solo diez (10) estaban programados en el PAA.
De igual forma, las versiones se encontraban incompletas y no contenían la totalidad de la lista de bienes obras y servicios que se adquirieron durante la vigencia 2022 ni de la totalidad de las necesidades que se desarrollaron en la entidad.
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t>
  </si>
  <si>
    <t xml:space="preserve">1. Debilidad en la estructuración del PAA.               2. Las areas tecnicas no reportan sus necesidades a tiempo para incorporarlas en la consolidado de necesidades        3. Falta de estruturación y planeación anticipada de las necesidades a contratar para desagregar estas el PAA.
         </t>
  </si>
  <si>
    <t>Falta de estruturación y planeación anticipada de las necesidades a contratar para desagregar estas el PAA.</t>
  </si>
  <si>
    <t>Seguimiento al Plan de adquisiciones realizados</t>
  </si>
  <si>
    <t>2023_CO_H40</t>
  </si>
  <si>
    <t>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
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 
De igual forma, se está desatendiendo el principio de trasparencia establecido en el artículo 24 de la ley 80, que señala en el numeral 3 que “Las actuaciones de las autoridades serán públicas”</t>
  </si>
  <si>
    <t xml:space="preserve">1. Desconocimiento por parte de los supervisores y contratistas, del trámite para registrar en la plataforma SECOP II los documentos correspondientes al etapa de ejecución contractual                  2. Desconocimiento del equipo de gestión contractual de los soportes a publicar en los procesos contractuales               3. No publicación de todos los soportes por falta de conocimiento, seguimiento y control, tanto por las areas tecnicas como por el equipo de gestión contractual de la entidad.           </t>
  </si>
  <si>
    <t xml:space="preserve">No publicación de todos los soportes por falta de conocimiento, seguimiento y control, tanto por las areas tecnicas como por el equipo de gestión contractual de la entidad. </t>
  </si>
  <si>
    <t>2023_CO_H39</t>
  </si>
  <si>
    <t>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
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t>
  </si>
  <si>
    <t>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t>
  </si>
  <si>
    <t>No existe dentro del procedimiento de Gestión Contractual, una actividad que establezca los requerimientos minimos necesarios para el inicio de la estructuración del proceso contractual</t>
  </si>
  <si>
    <t>2023_CO_H12</t>
  </si>
  <si>
    <t xml:space="preserve">Dentro de la revisión realizada, se observa que el estudio de mercado del contrato No 137 no fue aportado para su revisión, y los contratos 136, 142 y 250 no poseen firmas.
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
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t>
  </si>
  <si>
    <t>2023_CO_H6</t>
  </si>
  <si>
    <t xml:space="preserve">Dentro de la revisión realizada se evidenció lo siguiente: 
Nro. Contrato/Modalidad: Nro. 137/2022 LICITACION PUBLICA 001: La resolución de adjudicación No. 219 de 2022, establece en los considerandos, que se realizaron las adendas No.1 y No. 2, pero no se observan las mismas en documento escrito, en la carpeta física o publicada en SECOP II.
Nro. Contrato/Modalidad: Nro. 142/2022 SIE-005-2022 SUBASTA INVERSA: En SECOP esta publicada la adenda No.1 y la Adenda No. 3, no obstante, no se observa publicada la No.2 y tampoco se encuentra dentro del expediente físico suministrado por el Proceso de Gestión Contractual.
Nro. Contrato/Modalidad: Nro. 250/2022 SIE-010-2022 SUBASTA INVERSA: En SECOP esta publicada la adenda No.1 no obstante, no se observa firma ni responsable de la elaboración y tampoco se encuentra dentro del expediente físico suministrado por el Proceso de Gestión Contractual.
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
</t>
  </si>
  <si>
    <t>1. Incumplimiento en la ley de archivo y cargue de soportes en la plataforma SECOP II.               2. Falta de conocimiento contractual y de la plataforma SECOP II.                                         3. No archivo de forma adecuada ni publicación de las Adendas en los días y horarios establecidos.</t>
  </si>
  <si>
    <t>No archivo de forma adecuada ni publicación de las Adendas en los días y horarios establecidos.</t>
  </si>
  <si>
    <t>2023_CO_H42</t>
  </si>
  <si>
    <t xml:space="preserve">Se evidencia que el Aviso de convocatoria del contrato Nro. 137/2022 señala LICITACION PUBLICA 001, y en la publicación en el SECOP II presenta una modalidad diferente (Concurso de Méritos) de la que en realidad se pretendió adelantar que fue Licitación Pública.
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
4. La modalidad de selección del contratista (…)”.
</t>
  </si>
  <si>
    <t>1. Desconocimiento de los procesos contractuales.               2. Falta de conocimiento contractual y de la plataforma SECOP II.                                         3. Formatos y documentos desactualizados y publiciados sin revisión y sin el lleno de los requisitos.</t>
  </si>
  <si>
    <t>Formatos y documentos desactualizados y publiciados sin revisión y sin el lleno de los requisitos.</t>
  </si>
  <si>
    <t>2023_CO_H44</t>
  </si>
  <si>
    <t xml:space="preserve">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 
Con relación al contrato 247 no se evidenció el Acta de Constitución y Representación Legal, oferta económica del contratista ajustado de acuerdo a los requerimientos técnicos de la DNBC, catálogo de los bienes ofertados, ficha Técnica, RUT de la sociedad, entre otros. 
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
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
- Coordinador: no se evidencia documentos de formación académica ni experiencia de 2 años
- Radioperadores bomberos activos, en 3 turnos: La oferta solo establece 2. No se evidencia documentos de formación académica ni experiencia de 2 años
- Radioperador enlace UNGRD: no se evidencia documentos de formación académica ni experiencia de 2 años
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t>
  </si>
  <si>
    <t>1. Presunta debilidad en la planeación contractual.                  2. Posible falta de conocimiento sobre los documentos necesarios para estructurar un proceso de selección.                                           3. No existe dentro del procedimiento de Gestión Contractual, listas de chequeo sobre los documentos requeridos para cada tipo de proceso de selección</t>
  </si>
  <si>
    <t>No existe dentro del procedimiento de Gestión Contractual, listas de chequeo sobre los documentos requeridos para cada tipo de proceso de selección</t>
  </si>
  <si>
    <t>2023_CO_H23</t>
  </si>
  <si>
    <t xml:space="preserve">En el expediente físico ni publicado en SECOP II del contrato No 137 se evidencia comunicación o documento de designación del Comité evaluador.
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
</t>
  </si>
  <si>
    <t>1. Presunta debilidad en la planeación contractual.                  2. Posible falta de conocimiento sobre los documentos necesarios para estructurar un proceso de selección.                                           3. No existe dentro del procedimiento de Gestión Contractual, una actividad que establezca la necesidad de la formalidad de Designar un Comité Evaluador</t>
  </si>
  <si>
    <t>No existe dentro del procedimiento de Gestión Contractual, una actividad que establezca la necesidad de la formalidad de Designar un Comité Evaluador</t>
  </si>
  <si>
    <t>2023_CO_H18</t>
  </si>
  <si>
    <t xml:space="preserve">En el contrato 98 de 2022 en el expediente físico ni el SECOP II se encuentra la designación del supervisor.
En el contrato No 254 no se evidencia en el Secop II la publicación de la designación del supervisor y el documento que se encuentra en el expediente físico se designó como supervisor a un contratista.
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 
Asimismo, se está incumpliendo lo indicado en la Guía para el Ejercicio de las Funciones de Supervisión e Interventoría, emitida por Colombia Compra Eficiente Literal III literal A, que señala “El supervisor de los contratos siempre debe ser un funcionario de la Entidad Estatal.
</t>
  </si>
  <si>
    <t>1. Desconocimiento de los documentos que debe contener los expedientes contractuales.               2. No designación de supervisor en EP y contrato .                                         3. Incumplimiento a las funciones consagradas por la ley y el Manual de Contratación a los supervisores de contratos en la no designación de un supervisor por memorando</t>
  </si>
  <si>
    <t>Incumplimiento a las funciones consagradas por la ley y el Manual de Contratación a los supervisores de contratos en la no designación de un supervisor por memorando</t>
  </si>
  <si>
    <t>GC_AC10</t>
  </si>
  <si>
    <t>Formato de designación de supervisor, publicado y notificado</t>
  </si>
  <si>
    <t>Designación de supervisor, publicada en la plataforma SECOP II, y notificada</t>
  </si>
  <si>
    <t>Realizar seguimiento de lo hecho en el primer trimestre</t>
  </si>
  <si>
    <t>2023_CO_H45</t>
  </si>
  <si>
    <t xml:space="preserve">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
</t>
  </si>
  <si>
    <t>1. Presunta debilidad en el procedimiento de gestión contractual                                    2.       No hay claridad en la actividad del procedimiento de gestión contractual relacionada con la garantia                                     3. La Actividad existente en el procedimiento de gestión contractual no indica responsables ni tareas asociadas a la constitución y aporbación de la garantía</t>
  </si>
  <si>
    <t xml:space="preserve"> La Actividad existente en el procedimiento de gestión contractual no indica responsables ni tareas asociadas a la constitución y aporbación de la garantía</t>
  </si>
  <si>
    <t>GC_AC11</t>
  </si>
  <si>
    <t>Realizar seguimiento al cargue de polizas de acuerdo al procedimiento establecido</t>
  </si>
  <si>
    <t>Actualización de la actividad dentro del procedimiento de gestión contractual</t>
  </si>
  <si>
    <t>2023_CO_H7</t>
  </si>
  <si>
    <t xml:space="preserve">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
Contratación directa 1: No contiene en la carpeta física ni en SECOP II, el acta de entrega ni tampoco la liquidación del contrato.
Contrato 143/2022: No contienen informes de seguimiento o cualquier documento que denote seguimiento al cumplimiento de los fines del contrato y estado de los bienes, publicado en SECOP II o en la carpeta física suministrada por el proceso contractual.
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
Contrato 78/2022: No contiene el cargue de los documentos para pago tales como Informes de Actividades e informe de Supervisión, en ninguno de los pagos.
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
Contrato 75/2022: Contratación Directa/ Prestación de Servicios persona Jurídica: no contiene en el SECOP, los informes de supervisión.
Contrato 101/2022: No contiene Pagos, ni soportes ni los informes de supervisión en el SECOP.
Contrato 247/2022: No contiene Pagos, ni soportes ni los informes de supervisión en el SECOP.
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
Orden de Compra 98923/2022: No contiene informe de Supervisión, aunque fue designado por el Director.
Contratos 187/2020 y 160/2020:  No contienen en la plataforma SECOP, los informes de actividades” (y de supervisión) mensuales y ni informe final donde se contemplaron las obligaciones específicas del contratista y el cumplimiento de las mismas.
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
</t>
  </si>
  <si>
    <t xml:space="preserve">1. Presunto desconocimiento, de la etapa de ejecución contractual                                          2. Desconocimiento del los funcionarios y o contratistas de los procedimiento y documentación ligada a etapa de ejecución contractual.                             3. Desconocimiento por parte de los supervisores y apoyos a estos de las actividades y responsabilidades el ejercicio de la supervisión. </t>
  </si>
  <si>
    <t xml:space="preserve">Desconocimiento por parte de los supervisores y apoyos a estos de las actividades y responsabilidades el ejercicio de la supervisión. </t>
  </si>
  <si>
    <t>2023_CO_H19</t>
  </si>
  <si>
    <t xml:space="preserve">En el contrato No 247 no se evidenció el certificado de exclusividad para ventas, distribución, administración de garantías, servicios post-venta, mantenimiento y suministro de piezas de repuesto para los productos de combate contra incendios WATERAX INC.
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
</t>
  </si>
  <si>
    <t>1. No archivo de los soportes de la propuesta presentada por el oferente                                         2. No solicitud del soporte en la estructuración del proceso.                                    3. Incumplimiento de los factores de selección de proponentes con certificado de distribuidor exclusivo</t>
  </si>
  <si>
    <t>Incumplimiento de los factores de selección de proponentes con certificado de distribuidor exclusivo</t>
  </si>
  <si>
    <t>2023_CO_H21</t>
  </si>
  <si>
    <t xml:space="preserve">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
Dicha verificación, deberá actualizarse cada cuatro meses después del inicio de la relación contractual, laboral o reglamentaria. (…)”.
</t>
  </si>
  <si>
    <t>1. Desconocimiento de los documentos que debe contener las propuestas de los oferentes.               2. Publicación de soportes del contratista incompletos .                                         3. No validación de los soportes minimos de la oferta de acuerdo a la modalidad de cada proceso contractual, requisitos juridicos, financieros y tecnicos.</t>
  </si>
  <si>
    <t>No validación de los soportes minimos de la oferta de acuerdo a la modalidad de cada proceso contractual, requisitos juridicos, financieros y tecnicos.</t>
  </si>
  <si>
    <t>2023_CO_H16</t>
  </si>
  <si>
    <t xml:space="preserve">En el contrato 187 de 2020 no se observa la constancia de idoneidad y experiencia requerida. 
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
</t>
  </si>
  <si>
    <t>1. Desconocimiento de los documentos que debe contener la etapa precontractual de los procesos.            2. Publicación de soportes del contratista incompletos .                                         3. No validación de los soportes minimos a publicar del contrato d acuerdo a la modalidad de cada proceso contractual, requisitos juridicos, financieros y tecnicos.</t>
  </si>
  <si>
    <t>No validación de los soportes minimos a publicar del contrato de acuerdo a la modalidad de cada proceso contractual, requisitos juridicos, financieros y tecnicos.</t>
  </si>
  <si>
    <t>2023_CO_H34</t>
  </si>
  <si>
    <t xml:space="preserve">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
g) Las personas naturales y jurídicas, públicas o privadas que administren, celebren contratos y ejecuten bienes o recursos públicos respecto de la información directamente relacionada con el desempeño de su función (…)”
</t>
  </si>
  <si>
    <t>1. Desconocimiento de los documentos que debe contener la etapa precontractual de los procesos.                                       2. Publicación de soportes del contratista incompletos.                                         3. No validación de los soportes minimos a publicar del contrato d acuerdo a la modalidad de cada proceso contractual, requisitos juridicos, financieros y tecnicos.</t>
  </si>
  <si>
    <t>2023_CO_H20</t>
  </si>
  <si>
    <t xml:space="preserve">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
</t>
  </si>
  <si>
    <t>1. Elaboración de estudios previos sin verificación de plazos de ejecución.                                            2. Publicación de estudios previos desactualizados.                                         3. No validación de valores en los estudios comparados con el PAA y CDP y continuidad del error al publicar el valor en la plataforma SECOP II.</t>
  </si>
  <si>
    <t>No validación de valores en los estudios comparados con el PAA y CDP y continuidad del error al publicar el valor en la plataforma SECOP II.</t>
  </si>
  <si>
    <t>2023_CO_H17</t>
  </si>
  <si>
    <t>En el contrato 75 de 2022. Contratación Directa/ Prestación de Servicios persona Jurídica: La fecha de Inicio evidenciada en la Carpeta Física, consta de fecha 10 de febrero de 2022, sin embargo, la fecha de Inicio del contrato en el SECOP es del 04 de marzo de 2022.
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
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t>
  </si>
  <si>
    <t>1. No validación de los soportes de perfecionamiento y ejecución contractual.                                       2. El personal que da el inicio contractual no tiene conocimiento de las fechas de perfeccionamiento     3. Al momento de dar inicio a la ejecución contractual no se tiene como soporte el acta de inicio, por ende se corren las fehas de acuerdo a lo que se evidencia en los soportes y no lo que indica el supervisor, esto hace que la fecha de terminación tampoco se correcta.</t>
  </si>
  <si>
    <t>Al momento de dar inicio a la ejecución contractual no se tiene como soporte el acta de inicio, por ende se corren las fehas de acuerdo a lo que se evidencia en los soportes y no lo que indica el supervisor, esto hace que la fecha de terminación tampoco se correcta.</t>
  </si>
  <si>
    <t>2023_CO_H14</t>
  </si>
  <si>
    <t xml:space="preserve">El equipo auditor evidenció que no se dio cumplimiento a las clausulas establecidas en los contratos 01, convenio de asociación 098, Contrato 249 y 66 de 2022, con relación a la forma de Pago y/o obligaciones del contratista, por cuanto:
Contrato/Modalidad Nro. 1. Contratación Directa/ Contrato Arrendamiento
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
Contrato/Modalidad Nro. 98/2022 Convenio de Asociación 
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
Contrato/Modalidad Nro. 249/2022 – MC-001-2022 MINIMA CUANTIA
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 
Contrato/Modalidad No 66 de 2022. Contratación Directa/ Prestación de Servicios persona Jurídica.
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
</t>
  </si>
  <si>
    <t>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t>
  </si>
  <si>
    <t>No existencia en el Manual de Supervisión, de una actividad que establezca los requisitos  necesarios para el seguimiento contractual y gestión de pagos, así como su registro en la plataforma SECOP II.</t>
  </si>
  <si>
    <t>GC_AC12</t>
  </si>
  <si>
    <t>Actualización del Manual de Supervisión tendiente a incluir una actividad en el procedimiento  que establezca os requisitos  necesarios para el seguimiento contractual y gestión de pagos, así como su registro en la plataforma SECOP II.</t>
  </si>
  <si>
    <t xml:space="preserve">Actualización del Manual de Supervisión
</t>
  </si>
  <si>
    <t>2023_CO_H33</t>
  </si>
  <si>
    <t xml:space="preserve">En los contratos No 71, 75, 78, 101, 151, 160, 187 y 247 no se evidencia la programación de pagos en el Secop II.
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
</t>
  </si>
  <si>
    <t>2023_CO_H11</t>
  </si>
  <si>
    <t xml:space="preserve">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
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
</t>
  </si>
  <si>
    <t xml:space="preserve">1. Falta de verificación de elaboración y publicación de  los soportes por ausencia de conocimiento, seguimiento y control de la etapa postcontractual                                        2. Desconocimiento del los funcionarios y o contratistas de los procedimiento y soportes a publicar relacionados con la etapa postcontratual                                              3. Desconocimiento por parte de los supervisores y apoyos a estos, del trámite para cierre y liquidación de contratos. </t>
  </si>
  <si>
    <t xml:space="preserve">Desconocimiento por parte de los supervisores y apoyos a estos, del trámite para cierre y liquidación de contratos. </t>
  </si>
  <si>
    <t>2023_CO_H13</t>
  </si>
  <si>
    <t>Dentro de la revisión realizada, se observa que los contratos 151,152,153,154 y 166 fueron remitidos extemporáneamente a la Contraloría General de la República.
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t>
  </si>
  <si>
    <t>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solicitada por el ente de control                                                                       3. Falencias en la digitalización de los expedientes contractuales</t>
  </si>
  <si>
    <t>Falencias en la digitalización de los expedientes contractuales</t>
  </si>
  <si>
    <t>GC_AC13</t>
  </si>
  <si>
    <t>Crear repositorio de expedientes contractuales e incluir actividades de cargue de información en el manual de supervisión</t>
  </si>
  <si>
    <t xml:space="preserve">Repositorio creado
</t>
  </si>
  <si>
    <t>Se presenta como evidencia un pantallazo del repositorio digital "REPOSITORIO GESTIÓN CONTRACTUAL 2026", en el cual se observan las carpetas correspondientes a los expedientes contractuales de la vigencia 2026, con fecha de modificación del 21 de abril de 2026. El soporte aportado permite verificar la creación del repositorio institucional para la organización y almacenamiento de los expedientes contractuales, evidenciando el cumplimiento de la actividad formulada dentro del plazo establecido.</t>
  </si>
  <si>
    <t>2023_CO_H2</t>
  </si>
  <si>
    <t xml:space="preserve">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
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
</t>
  </si>
  <si>
    <t xml:space="preserve">1. Falta de control por parte del área  respecto del tipo de vinculación de la persona a la cual se le designa la supervisión.     2. Posible desconocimiento del abogado a cargo respecto del tipo de vinculación de la persona a la cual se le designa la supervisión.  3. No existencia de revisión efectiva sobre el docuemento de designación de supervior a efectos de asegurar que este se haga unica y exclusivamente  funcionarios
         </t>
  </si>
  <si>
    <t>No existencia de revisión efectiva sobre el documento de designación de supervior a efectos de asegurar que este se haga unica y exclusivamente  funcionarios</t>
  </si>
  <si>
    <t>GC_AC14</t>
  </si>
  <si>
    <t xml:space="preserve">Establecer control efectivo  en el documento de designación de supervisión mediante la implementación de flujo de elaboró, revisó y aprobó </t>
  </si>
  <si>
    <t>Verificación del cumplimiento del flujo de aprobación en el documento  de designación de supervisión</t>
  </si>
  <si>
    <t>Se evidenció como soporte los memorandos de designación de supervisión de la vigencia 2026, expedidos entre el 8 de enero y el 4 de febrero de 2026, elaborados en el formato FR-MC-15 V2 (23/05/2023), los cuales incorporan el flujo de aprobación "Proyectó, Revisó y Aprobó". La revisión de estos documentos permitió verificar la implementación del control establecido para garantizar la segregación de funciones y la trazabilidad en la designación de supervisores contractuales, evidenciando el cumplimiento de la actividad formulada dentro del plazo establecido.</t>
  </si>
  <si>
    <t>2023_CO_H10</t>
  </si>
  <si>
    <t>Dentro de la revisión realizada, en los soportes documentales de los contratos 151, 152, 153, 154 y 166 no se evidencian informes que den cuenta del análisis que fundamenten la urgencia manifiesta.
Por lo anterior, se incumplió lo establecido en la Circular 06 de 2020 Especifica numeral 5 que señala “Elaborar un informe sobre la actuación surtida, que evidencie todas las circunstancias, conceptos o análisis que fundamentaron la declaratoria de la urgencia”.</t>
  </si>
  <si>
    <t>1. Por ser los primeros contratos elaborados de estas caracteristicas no se tenia documento modelo de justificación de urgencia manifiesta.                                   2. Por el trabajo a distacia o teletrabajo no se archivo de forma correta el análisis de urgencia manifiesta.                                         3. No se establecio oportunamente un procedimiento de los soportes que deben contener los contratos celebrados y que su justificación fuese la urgencia manifiesta.</t>
  </si>
  <si>
    <t>No se establecio oportunamente un procedimiento de los soportes que deben contener los contratos celebrados y que su justificación fuese la urgencia manifiesta.</t>
  </si>
  <si>
    <t>GC_AC15</t>
  </si>
  <si>
    <t xml:space="preserve">Dar oportuna publicación y justificación de contratos suscritos por todas las modalidades  </t>
  </si>
  <si>
    <t>Publicación de todos los soportes precontractuales en el proceso contractual</t>
  </si>
  <si>
    <t>2023_CO_H15</t>
  </si>
  <si>
    <t xml:space="preserve">En el contrato 151 los análisis de precios (se encuentran sin firma) y las cotizaciones presentadas contienen un valor más alto al del instrumento de agregación de demanda emergencia COVID-19. 
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
Por lo anterior, se evidencia incumplimiento en la Circular Conjunta 100-008-2020 en lo relacionado al numeral 2 – que establece “Verificar que los precios de los bienes estén dentro de los precios del mercado”.
</t>
  </si>
  <si>
    <t>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t>
  </si>
  <si>
    <t>2023_CO_H27</t>
  </si>
  <si>
    <t>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
Lo anterior, genera incumplimiento en la Circular Conjunta 100-008-2020 en lo relacionado al numeral 2 – que señala “Estructurar la trazabilidad contractual con énfasis en estudios de precios acertados y una diligente labor de supervisión en la entrega del bien o servicio”.</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</si>
  <si>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t>
  </si>
  <si>
    <t>2023_CO_H8</t>
  </si>
  <si>
    <t xml:space="preserve">Dentro de la revisión realizada se observa que el contrato 153 aparece identificado en el Secop II como 152.
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
</t>
  </si>
  <si>
    <t>1. Desconocimiento de la plataforma SECOP II.                                       2. No diligenciamiento de una base de consecutivos contractuales.                                        3. No validación por parte de los profesionales del consecutivo contractual o numearación de los contratos sin anterioridad.</t>
  </si>
  <si>
    <t>No validación por parte de los profesionales del consecutivo contractual o numearación de los contratos sin anterioridad.</t>
  </si>
  <si>
    <t>2023_CO_H28</t>
  </si>
  <si>
    <t>En los contratos 151, 152, 153, 154 y 166 de 2020 no se evidenciaron las listas de referencia o bases que permitieran determinar los bienes y servicios a contratar.
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t>
  </si>
  <si>
    <t>2023_CO_H41</t>
  </si>
  <si>
    <t>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t>
  </si>
  <si>
    <t>2023_CO_H32</t>
  </si>
  <si>
    <t xml:space="preserve">En los contratos 152, 154 y 166 no se allegó la documentación relacionada con el escrutinio y verificación de la información que suministro cada proponente en el proceso de adjudicación.
Generando incumplimiento en la Circular Conjunta 100-008-2020 en lo relacionado en el numeral 2 – “Constate toda la información que le suministren los proponentes y sométala al escrutinio y verificación, dejando constancia de los resultados”. 
</t>
  </si>
  <si>
    <t>2023_CO_H36</t>
  </si>
  <si>
    <t>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t>
  </si>
  <si>
    <t>2023_CO_H29</t>
  </si>
  <si>
    <t xml:space="preserve">En los contratos 151, 152, 153, 154 y 166 no se adjuntaron las justificaciones de los contratos frente a las condiciones de pandemia, así como tampoco los informes de supervisión.
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
</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</si>
  <si>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y su ejecución contractual</t>
  </si>
  <si>
    <t>No validación de los soportes minimos a publicar del contrato de acuerdo a la modalidad de cada proceso contractual, requisitos juridicos, financieros y tecnicos, y su ejecución contractual</t>
  </si>
  <si>
    <t>2023_CO_H5</t>
  </si>
  <si>
    <t xml:space="preserve">Dentro de la revisión realizada no se encontró publicación ni en Secop ni en página web de los informes de monitoreo presupuestal de los contratos 151, 152, 153,154 y 166.
Por lo cual se evidencia incumplimiento en la Circular Conjunta 100-008-2020 en lo relacionado en el numeral 4 – “Realice periódicamente y circule los informes de monitoreo presupuestal de los contratos y de las personas beneficiadas”.
</t>
  </si>
  <si>
    <t xml:space="preserve">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para los informes señalados.                                                 3. No se contaba con personal ni la logistica necesaria  para consolidar y recopilar la información solicitada dentro del tiempo, dada la sitaución de emergencia sanitaria      </t>
  </si>
  <si>
    <t xml:space="preserve">No se contaba con personal ni la logistica necesaria  para consolidar y recopilar la información solicitada dentro del tiempo, dada la sitaución de emergencia sanitaria  </t>
  </si>
  <si>
    <t>GC_AC87</t>
  </si>
  <si>
    <t>Revisión para verificación de los contratos suscritos bajo la modalidad de urgencia manifiesta para posterior Publicación  de los informes de monitoreo presupuestal de los contratos</t>
  </si>
  <si>
    <t>Publicación  de los informes de monitoreo presupuestal de los contratos</t>
  </si>
  <si>
    <t>2023_CO_H26</t>
  </si>
  <si>
    <t xml:space="preserve">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
Lo anterior genera incumplimiento en la “Guía de Transparencia Contratación Pandemia XI Recomendaciones literal i) Determinación de la necesidad”.
</t>
  </si>
  <si>
    <t>2023_CO_H9</t>
  </si>
  <si>
    <t>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t>
  </si>
  <si>
    <t xml:space="preserve">1. Debilidad en la estructuración de condiciones en los procesos de selección          2. Por falta de conocimientos de requsitiso minimos segun el tipo de proceso de selección    3. Inexistencia de estandarización de requisitos habilitantes de corte jurídico, financiero y técnico
         </t>
  </si>
  <si>
    <t xml:space="preserve"> Inexistencia de estandarización de requisitos habilitantes de corte jurídico, financiero y técnico</t>
  </si>
  <si>
    <t>2023_CO_H25</t>
  </si>
  <si>
    <t xml:space="preserve">En la revisión realizada, no se evidenciaron los parámetros de referencia de histórico de precios, lista de precios u otro documento que permita generar el análisis del mercado, en los contratos 166, 152, 151, 153 y 154 de 2020.
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
</t>
  </si>
  <si>
    <t xml:space="preserve">1. Presunta falla de planeación en la adquisición de bienes y servicios                            2.  Posible desconocimiento de la Entidad  del proceso  precontractual.                               3. Falta de conocimiento de las areas solicitantes sobre el proceso de estructuración de estudios y documentos previos.  </t>
  </si>
  <si>
    <t xml:space="preserve">Falta de conocimiento de las areas solicitantes sobre el proceso de estructuración de estudios y documentos previos.  </t>
  </si>
  <si>
    <t>2023_CO_H43</t>
  </si>
  <si>
    <t>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t>
  </si>
  <si>
    <t xml:space="preserve">1. Debilidad en la estructuración de condiciones en los procesos de selección          2. Falta de conocimientos de requsitos minimos segun el tipo de proceso de selección    3. Inexistencia de estandarización de requisitos habilitantes de corte jurídico, financiero y técnico
         </t>
  </si>
  <si>
    <t>2023_CO_H30</t>
  </si>
  <si>
    <t xml:space="preserve">En los contratos 151, 152, 153, 154 y 166 no se encuentran las respectivas matrices de seguimiento y cumplimiento del contrato, ni su adecuada publicación.
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
</t>
  </si>
  <si>
    <t xml:space="preserve">1. Presunto desconocimiento de las actividades de seguimiento y cumplimiento contractual                                         2.Desconocimiento por parte de los supervisores y apoyos a estos de las actividades y responsabilidades el ejercicio de la supervisión.                                                      3. Desconocimiento del los funcionarios y o contratistas de los procedimientos y documentación ligada a las actividades de seguimiento y cumplimiento contractual     . </t>
  </si>
  <si>
    <t xml:space="preserve">Desconocimiento del los funcionarios y o contratistas de los procedimientos y documentación ligada a las actividades de seguimiento y cumplimiento contractual     . </t>
  </si>
  <si>
    <t>2023_CO_H31</t>
  </si>
  <si>
    <t>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t>
  </si>
  <si>
    <t>2023_CO_H24</t>
  </si>
  <si>
    <t xml:space="preserve">En la revisión realizada se evidenció que los contratos 151, 152, 153, 154 y 166 no se están contemplados en el PAA de la DNBC.
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t>
  </si>
  <si>
    <t xml:space="preserve">1. Debilidad en la estructuración del PAA.               2. Las areas tecnicas no reportan sus necesidades a tiempo para incorporarlas en la consolidado de necesidades        3. Falta de estruturación anticipada de necesidades a contratar para desagregar de estas en el PAA.
         </t>
  </si>
  <si>
    <t>Falta de estruturación anticipada de necesidades a contratar para desagregar de estas el PAA.</t>
  </si>
  <si>
    <t>2023_AU_H3</t>
  </si>
  <si>
    <t xml:space="preserve">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
</t>
  </si>
  <si>
    <t xml:space="preserve">Análisis 3 por qué: 
1. Las tareas estaban acumuladas en una sola persona. 
2. Por qué no se conocian  la totalidad de actividades a cargo. 
3. Por qué  no se priorizaban las tareas a través de plan de trabajo para mejorar la gestión. 
</t>
  </si>
  <si>
    <t xml:space="preserve">No se priorizaban las tareas a través de plan de trabajo para mejorar la gestión. </t>
  </si>
  <si>
    <t>2023_AU_H10</t>
  </si>
  <si>
    <t xml:space="preserve">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
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
</t>
  </si>
  <si>
    <t>Análisis 3 por qué: 
1. porqué se describian de manera general las PQRSD allegadas a la entidad. 
2.Porque en anteriores seguimientos si se mencionaba las quejas presentadas pero no se individualizaban los temas. 
3. Porque no se especificaba en los informes períodicos de manera puntual los servicios sobre los que se presente el mayor número de quejas y reclamos</t>
  </si>
  <si>
    <t xml:space="preserve">No se especificaba en los informes períodicos de manera puntual los servicios sobre los que se presente el mayor número de quejas y reclamos </t>
  </si>
  <si>
    <t>2023_AU_H12</t>
  </si>
  <si>
    <t xml:space="preserve">En verificación a la documentación del proceso en el SIGE, se establece que el proceso cuenta con la siguiente documentación que se requiere para el tratamiento de las solicitudes: 
- Resolución No 398 del 30 de junio de 2023 “Por la cual se reglamenta la Politica de Tratamiento de Datos Personales de la Dirección Nacional de Bomberos de Colombia”.
- Caracterización del proceso, Código CT-AU versión 4 del 28/09/2022.
- Instructivo Entrada de PQRSD en cada canal de atención disponible al Usuario, Código IN-AU-01-01 versión 2 del 16/11/2021.
- Procedimiento de Recepción, Distribución, Seguimiento y Salida de Peticiones, Quejas, Reclamos, Sugerencias y Denuncias, Código PC-AU-01 versión 2 del 16/11/2021.
- Política de protección de datos, Código PO-AU-01 versión 1.0 del 21/12/2018.
- Protocolo de Atención al Usuario del 30/06/2021. 
- Formulario electrónico.
- Formulario PQRSD.
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Politica de Protección Datos Personales la cual esta en version 1.0 del 21 de diciembre de 2018. Incumpliendo lo establecido en el MIPG numeral 3.2.1 Política de Fortalecimiento Organizacional y simplificación de Procesos.
</t>
  </si>
  <si>
    <t>Análisis 3 por qué: 
1. Porque se le asignó la responsabilidad a la oficina de TI en el marco de sus competencias.
2. Porque desde la vigencia anterior la oficina de TI se le asignó el tema en referencia en atención a sus funciones.
3. Porque no se actualizó la politica de protección de datos por parte de Gestión Atención al Ciudadano.</t>
  </si>
  <si>
    <t>Politica de protección de datos desactualizada.</t>
  </si>
  <si>
    <t>AU_AC14</t>
  </si>
  <si>
    <t>Actualizar Política de Protección de Datos Personales</t>
  </si>
  <si>
    <t>Política Actualizada</t>
  </si>
  <si>
    <t>05. Gestión de Atención al Usuario / 
18. Gestión de Tecnología e Informática</t>
  </si>
  <si>
    <t>2023_AU_H16</t>
  </si>
  <si>
    <t xml:space="preserve">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
Lo anterior incumpliendo lo establecido en la Ley 1755 de 2015, artículo 14. 
</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</si>
  <si>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</si>
  <si>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La oficina de Gestión Atención al Ciudadano no realizó acompañamiento a los  responsables  de dar respuesta a las PQRSD del procedimiento interno de tramite de las mismas.</t>
  </si>
  <si>
    <t>AU_AC13</t>
  </si>
  <si>
    <t>Diseñar y socializar un documento interno (ABC) que contenga información relevante de la Ley 1755 de 2015 y generalidad del procedimiento Recepción,Distribución, Seguimiento y Salida de Peticiones, Quejas, Reclamos, Sugerencias y Denuncias.</t>
  </si>
  <si>
    <t>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t>
  </si>
  <si>
    <t>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t>
  </si>
  <si>
    <t>2023_AU_H19</t>
  </si>
  <si>
    <t xml:space="preserve">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
Ahora bien,  al verificar el cuadro de control del proceso, se encontró que 29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
</t>
  </si>
  <si>
    <t>Análisis 3 por qué: 
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t>
  </si>
  <si>
    <t>Retrasos en la notificación de los tiempos de respuesta de PQRSD</t>
  </si>
  <si>
    <t>2023_AU_H14</t>
  </si>
  <si>
    <t xml:space="preserve">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Estado de los Radicados de la muestra vencidos
 Radicados sin respuesta de fondo o sin respuesta puntual
 Radicados sin evidencia de notificación y/o envio de respuesta 
 Radicados con documento en word y sin firma cargada en Orfeo  
 Radicados con fecha inexacta en la respuesta
 Radicados sin documento de derecho de peticion cargado en Orfeo
Incumpliendo lo establecido en MIPG dimensión 7, asi como en el Procedimiento de recepción, distribución, seguimiento y salida de PQRSD.
</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</si>
  <si>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y del aplicativo de gestion documental ORFEO.
3. Porque la oficina de Gestión Atención al Ciudadano no realizó acompañamiento a los  responsables  de dar respuesta a las PQRSD del procedimiento interno de tramites de las mismas.</t>
  </si>
  <si>
    <t xml:space="preserve">La oficina de Gestión Atención al Ciudadano no brindó capacitación a los  responsables  de dar respuesta a las PQRSD sobre el procedimiento interno de tramite de las mismas y sobre el sistema aplicativo de ORFEO. </t>
  </si>
  <si>
    <t>2023_AU_H18</t>
  </si>
  <si>
    <t>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t>
  </si>
  <si>
    <t>Análisis 3 por qué: 
1.Porque los cambios no se informaron a atención al ciudadano y la base de datos de PQRSD se realiza de forma manual. 
2. Porque atención al ciudadano desconocía el cambio de equipos por direcciones.
3.  Porque el proceso de atención al ciudadano no realizó actualizacion de la base de datos en cuanto a las areas competentes, no obstante, si se realizaron cambios respecto al funcionario o contratista competentes dar repsuesta a PQRSD.</t>
  </si>
  <si>
    <t>El proceso de atención al ciudadano no realizó actualizacion de la base de datos respecto de las areas competentes</t>
  </si>
  <si>
    <t>AU_AC21</t>
  </si>
  <si>
    <r>
      <t xml:space="preserve">Gestionar una doble revision del registro publico y del infrome de las PQRSD por parte del contratista asignado y del gestor del proceso de atención al ciudano.
</t>
    </r>
    <r>
      <rPr>
        <sz val="11"/>
        <color theme="0"/>
        <rFont val="Arial"/>
        <family val="2"/>
      </rPr>
      <t>Revisión activiad contratación</t>
    </r>
  </si>
  <si>
    <t>Informes con bases de datos actualizadas y con información correcta.</t>
  </si>
  <si>
    <t>2023_TH_H5</t>
  </si>
  <si>
    <t>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
De igual manera, se liquidó indemnización de vacaciones al funcionario Charles Wilber Benavides Castillo del periodo comprendido entre el 27 de enero de 2021 al 23 de febrero de 2023, se evidencia la acumulación de dos periodos.
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
 y los artículos 12 y 13 del Decreto 1045 de 1978.
ARTÍCULO  12. Del goce de vacaciones. Las vacaciones deben concederse por quien corresponde, oficiosamente o a petición del interesado, dentro del año siguiente a la fecha en que se cause el derecho a disfrutarlas.
ARTÍCULO  13. De la acumulación de vacaciones. Solo se podrán acumular vacaciones hasta por dos años, siempre que ello obedezca a aplazamiento por necesidad del servicio.
Esta observación ha sido reiterativa a partir del seguimiento realizado a la Austeridad en el Gasto desde el tercer trimestre de 2022, sin que a la fecha la entidad haya tomado las acciones de mejora correspondientes, para el cumplimiento de lo establecido</t>
  </si>
  <si>
    <t xml:space="preserve">1. Los servidores públicos no programan las vacaciones, pese a solicitud de TH.
2. Por necesidad del servicio consideran importante continuar ejerciendo labor.
3. El procedimiento no está actualizado con la actividad de vacaciones obligatorias, pese a necesidad del servicio  para servidores que tengan más de 1 período acumulado. </t>
  </si>
  <si>
    <t>Se requiere actualizar procedimiento de novedades administrativas</t>
  </si>
  <si>
    <t>2023_MC_H2</t>
  </si>
  <si>
    <t xml:space="preserve">No se están aplicando los controles establecidos en el Mapa de Riesgos de la DNBC, por parte del Proceso de Gestión Administrativa, por cuanto se materializó el siguiente riesgo: 
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
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Esta observación ha sido reiterativa a partir del seguimiento realizado a la Austeridad en el Gasto desde el tercer trimestre de 2022, sin que a la fecha la entidad haya tomado las acciones de mejora correspondientes, para el cumplimiento de lo establecido.
</t>
  </si>
  <si>
    <t xml:space="preserve">1. No existía un presupuesto disponible.
2. Estaba pendiente la adición presupuestal, la cual llegó hasta agosto 2023. 
3. Se requiere realizar contrato de mantenimiento preventivo y correctivo de vehículos. </t>
  </si>
  <si>
    <t xml:space="preserve">Se requiere realizar contrato de mantenimiento preventivo y correctivo de vehículos. </t>
  </si>
  <si>
    <t>2023_TH_H25</t>
  </si>
  <si>
    <t>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
Esta observación ha sido reiterativa a partir del seguimiento realizado a la Austeridad en el Gasto desde el Tercer trimestre de 2022, sin que a la fecha la entidad haya tomado las acciones de mejora correspondientes, para el cumplimiento de lo establecido.</t>
  </si>
  <si>
    <t>1. No se han adaptado todos los formatos internos, de acuerdo con el Decreto 444 del 29 de marzo del 2023
2.El formato establecido no contiene la justificación de asistencia presencial frente a virtual.
3. Se requiere actualizar formato de solicitud de comisión o desplazamiento incluyendo lo establecido en el artículo 6 del Decreto  444/2023.</t>
  </si>
  <si>
    <t xml:space="preserve">Actualizar formato de Solicitud para tramite de Comisión o Desplazamiento al Interior del País </t>
  </si>
  <si>
    <t>TH_AC19</t>
  </si>
  <si>
    <t>Actualizar formato de Solicitud para tramite de Comisión o Desplazamiento al Interior del País  incluyendo frase "Justificación de asistencia presencial a la comision de servicio o desplazamiento, por lo cual no se utiliza medios vituales"</t>
  </si>
  <si>
    <t>Formato actualizado</t>
  </si>
  <si>
    <t>Viáticos</t>
  </si>
  <si>
    <t>2023_TH_H26</t>
  </si>
  <si>
    <t>Los certificados de permanencia que sustentan las resoluciones de Viáticos y comisión otorgadas en el segundo trimestre de 2023, no tienen descrito el objeto de la comisión, incumpliendo lo estipulado en el artículo 4 literal (i) ítem 4 de la Resolución 027 de 2022.
Esta observación ha sido reiterativa a partir del seguimiento realizado a la Austeridad en el Gasto desde el Tercer trimestre de 2022, sin que a la fecha la entidad haya tomado las acciones de mejora correspondientes, para el cumplimiento de lo establecido.</t>
  </si>
  <si>
    <t xml:space="preserve">1.El formato establecido no contiene la inclusión del objeto de la comisión. 
2. El objeto de la comisión se incluia solamente en el informe de comisión. 
3. Se requiere actualizar formato de certificado de permanencia de comisión de servicios  con la inclusión del objeto. </t>
  </si>
  <si>
    <t>Actualizar formato Certificado de 
Permanencia de Comision de Servicios y/o Desplazamiento</t>
  </si>
  <si>
    <t>TH_AC20</t>
  </si>
  <si>
    <t>Actualizar formato Certificado de 
Permanencia de Comision de Servicios y/o Desplazamiento con la inclusión del objeto de comisión</t>
  </si>
  <si>
    <t>2023_AD_H9</t>
  </si>
  <si>
    <t>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
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Esta observación fue informada en el seguimiento realizado a la Austeridad en el Gasto del primer trimestre de 2023, sin que a la fecha la entidad haya tomado las acciones de mejora correspondientes, para el cumplimiento de lo establecido.</t>
  </si>
  <si>
    <t>1. No existía un punto de control en Gestión Administrativa que garantizara el diligenciamiento de los formatos.
2. El manual para el manejo de vehículos se encuentra desactualizado.  
3. Los tiempos establecidos para la entrega de los formatos a Gestión Administrativa eran muy amplios (1 mes) y requieren actualización.</t>
  </si>
  <si>
    <t>Los  tiempos establecidos para la entrega de los formato de control  a Gestión Administrativa eran muy amplios (1 mes) y requieren actualización.</t>
  </si>
  <si>
    <t>2023_AD_H1</t>
  </si>
  <si>
    <t xml:space="preserve">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
Esta observación fue informada en el seguimiento realizado a la Austeridad en el Gasto del primer trimestre de 2023, sin que a la fecha la entidad haya tomado las acciones de mejora correspondientes, para el cumplimiento de lo establecido. </t>
  </si>
  <si>
    <t>2023_AD_H3</t>
  </si>
  <si>
    <t>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
Numeral	Actividad No.
15.1	1
15.2	1
15.3	2 y 4
15.4	1 y 2
Esta observación fue informada en el seguimiento realizado a la Austeridad en el Gasto del primer trimestre de 2023, sin que a la fecha la entidad haya tomado las acciones de mejora correspondientes, para el cumplimiento de lo establecido.</t>
  </si>
  <si>
    <t>1. No se estaba realizando un monitoreo periódico a las actividades establecidas.
2. El PIGA se encontraba desactualizado.
3. No se realizó la implementación del cronograma establecido.</t>
  </si>
  <si>
    <t>No se realizó la implementación del cronograma establecido.</t>
  </si>
  <si>
    <t>Se evidenció senibilizacion de la gestion ambiental mediante correos electrónicos y diapositivas,sin embargo no se evidenciaron los seguimeintos periódicos realizados al PIGA, en donde se haga partícipe a la Alta Dirección.</t>
  </si>
  <si>
    <t>2023_MC_H1</t>
  </si>
  <si>
    <t xml:space="preserve">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t>
  </si>
  <si>
    <t xml:space="preserve">1. Porque no se había evidenciado la necesidad de complementar el procedimiento existente.
2. Porque las auditorías externas se atienden conforme a las reuniones de apertura y los plazos allí acordados
3.Porque no se tienen establecidos tiempos de manera interna que funcionen como orientación de la visitas externas
</t>
  </si>
  <si>
    <t xml:space="preserve">
3.Porque no se tienen establecidos tiempos de manera interna que funcionen como orientación de la visitas externas</t>
  </si>
  <si>
    <t>2023_GF_H7</t>
  </si>
  <si>
    <t>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</si>
  <si>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1. Porque se presentó un error por parte de gestión financiera al formular el contenido de la resolución. 
2. Porque el proceso de gestión financiera no cuenta con la expertis para  proyectar  actos administrativos.
3. Porque no existe una guía que oriente su formulación ni se han realizado procesos de capacitación respecto a la proyección de actos administrativos en las diferentes áreas</t>
  </si>
  <si>
    <t>3. Porque no existe una guía que oriente su formulación ni se han realizado procesos de capacitación respecto a la proyección de actos administrativos en las diferentes áreas</t>
  </si>
  <si>
    <t>GJ_AC4</t>
  </si>
  <si>
    <t>Revisión por parte del Proceso Gestión Jurídica de los actos administrativos emitidos por el proceso de Getión Financiera</t>
  </si>
  <si>
    <t>Revisión de actos administrativos</t>
  </si>
  <si>
    <t>GF_AC12</t>
  </si>
  <si>
    <t>Actualización de las políticas contables de la Resolución 253 de 2023</t>
  </si>
  <si>
    <t>Resolución Políticas contables actualizada</t>
  </si>
  <si>
    <t xml:space="preserve">se evidencia manual de politicas contables actualizado MN-GF-01 de fecha 26/06/2025 de la DNBC, </t>
  </si>
  <si>
    <t>2023_GF_H3</t>
  </si>
  <si>
    <t xml:space="preserve">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t>
  </si>
  <si>
    <t>GF_AC13</t>
  </si>
  <si>
    <t>Socialización de las políticas contables</t>
  </si>
  <si>
    <t>se evidencia acta N° 003-2025 de comite de sostenibilidad contable donde se actualiza el manual de politicas contables y la socializacion de fecha 25/06/2025</t>
  </si>
  <si>
    <t>2023_GF_H9</t>
  </si>
  <si>
    <t xml:space="preserve">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t>
  </si>
  <si>
    <t>1. Porque se presentó un error por parte de gestión financiera al formular el contenido de la resolución. 
2. Porque esta resolución se realizó con mucha premura y no tuvo una revisión posterior 
3. Porque no existe una guía que oriente su formulación ni se han realizado procesos de capacitación respecto a la proyección de actos administrativos en las diferentes áreas</t>
  </si>
  <si>
    <t>se evidencia manual de politicas contables actualizado MN-GF-01 de fecha 26/06/2025 de la DNBC,</t>
  </si>
  <si>
    <t>2023_GF_H1</t>
  </si>
  <si>
    <t xml:space="preserve">Al interior de la entidad no se tienen establecidos procedimiento internos documentados que faciliten la aplicación de la política de Flujos de Información </t>
  </si>
  <si>
    <t>1. Porque en lugar de un procedimiento, se estableció la resolucion 253 de 2023 en donde se dan los lineamientos para la aplicación de la política de flujos de información
2. Porque un procedimiento es un documento mucho mas robusto que no permite modificar su contenido facilmente
3. Porque se requeria de un tipo de documento que permitiera dar los lineamientos anuales</t>
  </si>
  <si>
    <t>3. Porque se requeria de un tipo de documento que permitiera dar los lineamientos anuales</t>
  </si>
  <si>
    <t>se evidencia manual de politicas contables actualizado MN-GF-01 de fecha 26/06/2025 de la DNBC</t>
  </si>
  <si>
    <t>2023_AD_H16</t>
  </si>
  <si>
    <t xml:space="preserve">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t>
  </si>
  <si>
    <t xml:space="preserve">1. Porque no se interpretó adecuadamente lo establecido en el nuimeral 6.2. del procedimiento PC-AD-PGD-01-V5, actividad 1 donde se habla de una actividad trimestral. 
2. Porque no existe una política de operación explicita dentro del procedimiento que establezca que los cortes trimestrales del inventario deben ser marzo, junio, septiembre y diciembre.
3. Porque no se se alineó adecuadamente el procedimiento a las necesidades de información para conocer  la eficiencia del Sistema de Control Interno Contable
</t>
  </si>
  <si>
    <t>3. Porque no se se alineó adecuadamente el procedimiento a las necesidades de información para conocer  la eficiencia del Sistema de Control Interno Contable</t>
  </si>
  <si>
    <t>Socializar el procedimiento de los cruces de información  entre las areas y el proceso de Gestión Financiera</t>
  </si>
  <si>
    <t>se evidencia  la socializacion del manual de politicas contables de fecha 25/06/2025</t>
  </si>
  <si>
    <t>1. Porque solo se hizo inventario de existencias y no se incluyó aquellas cosas que se han entregado pero no ha salido de nuestro inventario (comodato)
2. Porque los contratistas que tenian la obligación de realizar el inventario durante el 2023 no tuvieron en cuenta que debia incluirse los bienes en uso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</si>
  <si>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3. 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</si>
  <si>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</si>
  <si>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DI_AC18</t>
  </si>
  <si>
    <t>Iniciar las acciones administrativas y/o disciplinarias a que haya lugar por el incumplimiento por parte del Almacenista General con respecto al cumplimiento de sus funciones</t>
  </si>
  <si>
    <t>Acciones administrativas y/o disciplinarias adelantadas</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</si>
  <si>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t>
  </si>
  <si>
    <t>Modulo Implemntado</t>
  </si>
  <si>
    <t>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t>
  </si>
  <si>
    <t>2023_GF_H6</t>
  </si>
  <si>
    <t xml:space="preserve">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t>
  </si>
  <si>
    <t>1. Porque a pesar de que la resolución 253 de 2023 no incluyó la descripción de la necesidad de información de los diferentes procesos para realizar las conciliaciones,  gestión financiera envía mensualmente un  correo electrónico con esta solicitud que no ha sido atendida.
2.Porque no hay suficiente seguimiento por parte de los supervisores de los encargados de realizar esta actividad en cada proceso involucrado.
3. Porque no se han iniciado acciones disciplinarias relacionadas con el no envío de información.</t>
  </si>
  <si>
    <t>3. Porque no se han iniciado acciones disciplinarias relacionadas con el no envío de información.</t>
  </si>
  <si>
    <t>DI_AC19</t>
  </si>
  <si>
    <t>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t>
  </si>
  <si>
    <t>2023_DI_H4</t>
  </si>
  <si>
    <t xml:space="preserve">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t>
  </si>
  <si>
    <t>DI_AC20</t>
  </si>
  <si>
    <t>2023_GF_H8</t>
  </si>
  <si>
    <t xml:space="preserve">Numeral 10.3
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t>
  </si>
  <si>
    <t xml:space="preserve">
1. Porque a los funcionarios se les paga nómina del mes completo entre el 15 al 20 de cada mes pero pueden retirarse días antes generándose y acumulándose saldos.
2. Porque no se ha implementado un control periódico que evidencie la necesidad de generar estas devoluciones teniendo en cuenta que una política institucional para pagar el último día del mes no es posible implmentarla debido  los compromisos adquiridos con los acreedores (préstamos, fondos de empelados etc) y los intereses de mora que se generarían.
3. Porque debe antes del control, generarse un rubro en el presupuesto de la DNBC del cual puedan descontarse los gastos financieros.
</t>
  </si>
  <si>
    <t>3. Porque debe antes del control, generarse un rubro en el presupuesto de la DNBC del cual puedan descontarse los gastos financieros.</t>
  </si>
  <si>
    <t>1. Porque debido a los retroactivos anuales de los funcionarios se hace necesario pagar la PILA frente a esta fracción y no se hizo.</t>
  </si>
  <si>
    <t xml:space="preserve"> 1. Porque debido a los retroactivos anuales de los funcionarios se hace necesario pagar la PILA frente a esta fracción y no se hizo</t>
  </si>
  <si>
    <t>TH_AC21</t>
  </si>
  <si>
    <t>Consignar el saldo por concepto de PILA a las EPS de los valores descontados a los funcionarios por concepto de retroactivos  según corresponda</t>
  </si>
  <si>
    <t>Valores pagados por PILA a las EPS (retroactivos empleados)</t>
  </si>
  <si>
    <t>1. Porque se giro un mayor valor al realmente requerido por concepto de cuota de auditaje.
2. Porque se solicitó por parte de la CGR un mayor valor a pagar 
3. Porque se presentó un error interno en los procedimientos de la CGR</t>
  </si>
  <si>
    <t>3. Porque se presentó un error interno en los procedimientos de la CGR</t>
  </si>
  <si>
    <t>GF_AC14</t>
  </si>
  <si>
    <t>Requerir al área financiera de la CGR para que se realicen las acciones necesarias para el cruce de la partida de  Cuota de Auditaje</t>
  </si>
  <si>
    <t>% Ingresos imputados de la cuota de auditaje pagada en exceso</t>
  </si>
  <si>
    <t xml:space="preserve">1. Porque no se cobró adecuadamente a la EPS la incapacidades generadas
</t>
  </si>
  <si>
    <t>DI_AC21</t>
  </si>
  <si>
    <t>1. Porque se evidencian falencias en el proceso de supervisión
2. Porque no se inició un proceso de incumplimiento con el proveedor
3. Porque no se realizó una adecuada y oportuna supervisión al contrato relacionado con estos vehículos</t>
  </si>
  <si>
    <t>3. Porque no se realizó una adecuada y oportuna supervisión al contrato relacionado con estos vehículos</t>
  </si>
  <si>
    <t>2023_AD_H6</t>
  </si>
  <si>
    <t xml:space="preserve">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t>
  </si>
  <si>
    <t>1. Porque en el empalme al funcionario que esta actualmente al frente del almacén, no se le explicó la meodología manual de generación de códigos en excel que venía utilizándose.
2. Porque no hubo empalme formal de entrega del funcionario anterior al funcionario entrante.
3. Porque hay debilidad en las herramientas de gestión del conocimiento de la DNBC (acciones, mecanismos, instrumentos orientados a generar, identificar, capturar, valorar, transferir, apropiar, analizar, difundir, preservare el conocimiento tácito y explícito de las entidades públicas...)</t>
  </si>
  <si>
    <t>3. Porque hay debiidad en las herramientas de gestión del conocimiento de la DNBC (acciones, mecanismos, instrumentos orientados a generar, identificar, capturar, valorar, transfwrir, apropiar, analizar, difundir, preservare el conocimiento tácito y explícito de las entidades públicas...)</t>
  </si>
  <si>
    <t xml:space="preserve">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 </t>
  </si>
  <si>
    <t>% acciones del plan de mejoramiento ejecutadas</t>
  </si>
  <si>
    <t xml:space="preserve">1. Porque no se han emitido conceptos técnicos por parte de los responsables para dar de baja los inventarios en el comité de manejo de bienes
2. Porque no se han solicitado formalmente los conceptos técnicos para dar de baja que ya se había acordado realizar en el último comité de bienes realizado en el 2022 sobre unos bienes ya identificados.
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
</t>
  </si>
  <si>
    <t>2023_GF_H2</t>
  </si>
  <si>
    <t xml:space="preserve">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t>
  </si>
  <si>
    <t>1. Porque se presentan errores en los formatos establecidos por financiera por parte de los supervisores
2. Porque  los supervisores olvidan algunos conceptos que es necesario refrescar
3. Porque no se realizan procesos continuos de capacitación y concientización de la labor de supervisión</t>
  </si>
  <si>
    <t>3. Porque no se realizan procesos continuos de capacitación y concientización de la labor de supervisión</t>
  </si>
  <si>
    <t>2023_GF_H5</t>
  </si>
  <si>
    <t xml:space="preserve">Los criterios de medición de  los activos, pasivos, ingresos, gastos y costos, son aplicables al objeto y misión de la DNBC. No obstante, en la cuenta de Ingresos se acumuló el recaudo de lo aportado por las  aseguradoras de los meses de noviembre y diciembre de 2023 </t>
  </si>
  <si>
    <t>1. Porque se hizo un movimiento en la planta global de la DNBC que nuscaba fortalecer el proceso administrativo pero que no favoreció la función de imputar los ingresos (perifl presupuesto)
2. Porque lo anterior requirió la  contratación de una persona para el suplir el perfi de presupuesto quien no tenia conocimiento preciso sobre la necesidad de hacer la imputación de ingresos en unos plazos determinados (de manera oportuna)
3. Porque no se  realizó una adecuada supervisión por parte del suervisor con el fin de garantizar esta tarea.</t>
  </si>
  <si>
    <t>3. Porque no se  realizó una adecuada supervisión por parte del supervisor con el fin de garantizar esta tarea.</t>
  </si>
  <si>
    <t>GF_AC15</t>
  </si>
  <si>
    <t>Realizar mensualmente la revisión  del reporte de ingresos por imputar que garantice que las partidas este aplicadas correctaqmente</t>
  </si>
  <si>
    <t>Revisiones mensuales realizadas</t>
  </si>
  <si>
    <t>Se evidenció la matriz de imputación de ingresos correspondiente al primer trimestre de 2026 con fecha de 09/04/2026, sin embargo no se reportaron los soportes de las revisiones mensuales.</t>
  </si>
  <si>
    <t>2023_AD_H12</t>
  </si>
  <si>
    <t xml:space="preserve">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t>
  </si>
  <si>
    <t>2023_AD_H13</t>
  </si>
  <si>
    <t xml:space="preserve">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t>
  </si>
  <si>
    <t>2023_AD_H10</t>
  </si>
  <si>
    <t xml:space="preserve">Para la vigencia 2023 no se evidencia la revisión de la vida útil y la depreciación de la Propiedad, Planta y Equipo </t>
  </si>
  <si>
    <t>2023_AD_H11</t>
  </si>
  <si>
    <t xml:space="preserve">Para la vigencia 2023, no se realizó el deterioro de la PPyE E, debido a que no fue reportada por el Área de Almacén.  </t>
  </si>
  <si>
    <t>2023_AD_H4</t>
  </si>
  <si>
    <t xml:space="preserve">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t>
  </si>
  <si>
    <t>Auditoría externa - SST</t>
  </si>
  <si>
    <t>2023_TH_H28</t>
  </si>
  <si>
    <t>Matriz de requisitos legales
Aunque la entidad cuenta con la matriz de requisitos legales actualizada con la normatividad legal aplicable, la columna “Cómo se cumple (Procedimiento / Resolución/ Evidencia)” no se precisa el documento con el cual se evidencia el cumplimiento del requisito. Lo cual podría incumplir lo establecido en el decreto 1072 de 2015 artículo 2.2.4.6.8. Obligaciones de los empleadores 11. Integración, parágrafo 1
Resolución 312 de 2019 ítem 2.7.1 Matriz legal</t>
  </si>
  <si>
    <t>1. Porque se evidencia matriz con diligenciamiento incompleto en su columna de cumplimiento.
2. Porque no se ha definido la evidencia que de cumplimiento al requisito con los diferentes responsables del mismo.
3. Porque no se ha llevado a cabo una sesión de actualización de la matriz legal de SST</t>
  </si>
  <si>
    <t>Porque no se ha llevado a cabo una sesión de actualización de la matriz legal de SST para diligenciar  el espacio "cómo se cumple el requisito"</t>
  </si>
  <si>
    <t>TH_AC22</t>
  </si>
  <si>
    <t>Realizar la actualización  y modificación pertinente a la matriz legal con base a la normatividad del DEC 1072/2015 y  RES 0312/2019</t>
  </si>
  <si>
    <t>Matriz legal actualizada</t>
  </si>
  <si>
    <t>Se presenta como evidencia la matriz de requisitos legales, en la cual se evidencia la actualización y modificación de los requisitos aplicables, de conformidad con el Decreto 1072 de 2015 y la Resolución 0312 de 2019. En consecuencia, la evidencia aportada permite verificar el cumplimiento de la acción correctiva formulada.</t>
  </si>
  <si>
    <t>2023_TH_H34</t>
  </si>
  <si>
    <t>Recursos del SGSST
Aunque se asignaron $83.000.000 para el SGSST a la fecha no se han ejecutado estos recursos, dejando falencias en el SGSST tales como botiquines desprovistos, extintores de emergencias sin mantenimiento, ausencia de ayudas mecánicas para la manipulación de cargas en el centro logístico, etc., incumpliendo lo establecido en el decreto 1072 de 2015, articulo 2.2.4.6.8 literal 4. Definición de Recursos.
Resolución 312 de 21019, articulo 19 ítem 3.</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</si>
  <si>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 
3. Porque  se adicionan  recursos de funcionamiento  por parte del Ministerio de Hacienda  a la DNBC de manera tardía dentro de la vigencia.</t>
  </si>
  <si>
    <t>Porque  se adicionan  recursos de funcionamiento  por parte del Ministerio de Hacienda  a la DNBC de manera tardía dentro de la vigencia.</t>
  </si>
  <si>
    <t>TH_AC23</t>
  </si>
  <si>
    <t>Realizar diagnostico de necesidades y ejecutar  los recursos asignados  oportunamente, obedeciendo  el cronograma de actividades del SG-SST formulado de acuerdo con la necesidad del sistema en   la DNBC</t>
  </si>
  <si>
    <t>(Recursos asignados ejecutados oportunamente de acuerdo con cronograma de actividades/ recursos  asignados  para el SG-SST)*100</t>
  </si>
  <si>
    <t>2023_TH_H32</t>
  </si>
  <si>
    <t>Política SGSST
Se evidenció que la política de Seguridad y Salud en el trabajo no se encuentra firmada por el Director de la Entidad actual, lo cual incumple con los requisitos establecidos en el decreto 1072 de 2015, articulo 2.2.4.6.6, resolución 312 de 2019, articulo 16, numeral 11 Política de seguridad y salud en el trabajo (SST).</t>
  </si>
  <si>
    <t xml:space="preserve">1.Porque no se había interpretado adecuadamente el Decreto 1072 de 2015 articulo 2.2.4.6.6
2. Porque se había interpretado el texto del artículo "Ser concisa, redactada con claridad, estar fechada y firmada por el representante legal de la empresa" como si solo fuera necesario firmarla por un nuevo representante legal cuando cambiara algo dentro de su contenido.
 3. Porque no existe un control que permita recordar a los responsables de la implementación del SG-SST que debe ser actualizada cada vez que el representante legal cambia </t>
  </si>
  <si>
    <t>Porque no existe un control que permita recordar a los responsables de la implementación del SG-SST que debe ser actualizada cada vez que el representante legal cambia de acuerdo con la interpretación adecuada del Decreto 1072 de 2015 articulo 2.2.4.6.6</t>
  </si>
  <si>
    <t>TH_AC24</t>
  </si>
  <si>
    <t>Revisión semestral de la firma contenida en de la política de SG-SST con el fin de identificar oportunamente la necesidad de cambiarse ante un cambio de representante legal</t>
  </si>
  <si>
    <t xml:space="preserve">Revisiones y /o actualizaciones  (de ser necesario) anuales de la firma contenida en la política de SST </t>
  </si>
  <si>
    <t>Se evidencio que la accion formulada no cumple con los criterios del hallazgo.</t>
  </si>
  <si>
    <t>2023_TH_H8</t>
  </si>
  <si>
    <t>Capacitación
Se evidencia debilidad en la ejecución de las capacitaciones requeridas para la prevención de enfermedades y accidentes de trabajo, por cuanto: 
No se cuenta con información/soportes de ejecución del cronograma de capacitación de SST durante el primer semestre de 2023.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</si>
  <si>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1. Porque durante el primer trimestre, no se contrató al   equipo de Seguridad y Salud en el Trabajo (SST) . Esta carencia de equipo obstaculizó significativamente el avance del proceso, afectando directamente la posibilidad de llevar a cabo las capacitaciones programadas para el personal.
2. Porque se hizo una asignación de los  recursos de manera  tardía para vigencia del año 2023  (después de una adición realizada a los recursos de funcionamiento en el mes de septiembre). 3. Porque el recurso inicial de funcionamiento  asignado a la DNBC no alcanzaba para cubrir las necesidad del SG-SST . 4. Porque  se adicionan  recursos de funcionamiento  por parte del Ministerio de Hacienda  a la DNBC de manera tardía dentro de la vigencia.
                                                 </t>
  </si>
  <si>
    <t xml:space="preserve">Porque  se adicionan  recursos de funcionamiento  por parte del Ministerio de Hacienda  a la DNBC de manera tardía dentro de la vigencia.
                                                 </t>
  </si>
  <si>
    <t>TH_AC25</t>
  </si>
  <si>
    <t>Capacitaciones realizadas en SST</t>
  </si>
  <si>
    <t xml:space="preserve">Capacitaciones realizadas </t>
  </si>
  <si>
    <t>2023_TH_H9</t>
  </si>
  <si>
    <t>Capacitación
Se evidencia debilidad en la ejecución de las capacitaciones requeridas para la prevención de enfermedades y accidentes de trabajo, por cuanto: 
Se diseñó un cronograma de capacitaciones de SST, diferente al establecido por Gestión del Talento Humano, lo cual genera duplicidad de actividades, es decir que el SGSST no se integra al SIGE.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</si>
  <si>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
1. Porque dentro del plan de capacitación de Talento Humano  se contempla la capacitaciones en SG-SST  de manera general (sin desagregar cada una de ellas)
2.  Porque el procedimiento "Formulación plan anual de capacitación" no  detalla que debe incluirse el plan de capacitación de SG-SST.
3. Porque por parte del equipo de SG-SST, se interpretó como exigencia de la norma (Decreto 1072) que debe tenerse un plan de capacitación aparte del de Gestión del Talento Humano.
</t>
  </si>
  <si>
    <t xml:space="preserve"> Por parte del equipo de SG-SST, se interpretó como exigencia de la norma (Decreto 1072) que debe tenerse un plan de capacitación aparte del de Gestión del Talento Humano.</t>
  </si>
  <si>
    <t>TH_AC26</t>
  </si>
  <si>
    <t xml:space="preserve">Actualizar el procedimiento de "Formulación plan anual de capacitación" con el fin de establecer la población objetivo en cada una de las capacitaciones  establecidas en el cronograma del SG-SST                         </t>
  </si>
  <si>
    <t>Procedimiento actualizado y formalizado</t>
  </si>
  <si>
    <t>2023_TH_H10</t>
  </si>
  <si>
    <t>Capacitación
Se evidencia debilidad en la ejecución de las capacitaciones requeridas para la prevención de enfermedades y accidentes de trabajo, por cuanto: 
No se ha definido la población objetivo de cada capacitación, por lo que se convoca a todo el personal de la entidad para la todas las capacitaciones realizadas, obteniendo una baja cobertura de estas.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</si>
  <si>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 
1. Porque dentro del plan de capacitación de Talento Humano  se contempla la capacitaciones en SG-SST  de manera general (sin desagregar cada una de ellas) y esto no permite analizar a detalle la población objetivo.
2. Porque el procedimiento "Formulación plan anual de capacitación"  no  detalla que debe incluirse el plan de capacitación de SG-SST con su respectivo cronograma y análisis de población objetivo.
3. Porque son muy pocas las capacitaciones que requieren asistencia de solo unas personas en específico, por lo que no se había pensado en un análisis de población objetivo por cada una de ellas</t>
  </si>
  <si>
    <t>Porque son muy pocas las capacitaciones que requieren asistencia de solo unas personas en específico, por lo que no se había pensado en un análisis de población objetivo por cada una de ellas</t>
  </si>
  <si>
    <t>2023_TH_H11</t>
  </si>
  <si>
    <t>Capacitación
Se evidencia debilidad en la ejecución de las capacitaciones requeridas para la prevención de enfermedades y accidentes de trabajo, por cuanto: 
No se tiene establecido que se debe hacer cuando los asistentes a las capacitaciones no aprueban la evaluación.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</si>
  <si>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1. Porque el procedimiento "Formulación plan anual de capacitación"  no  detalla que hacerse en caso de que los asistentes no aprueben la evaluación.
2. Porque  no se habían incluido indicadores de medición de la efectividad.
3. Porque la efectividad se había limitado únicamente a dar la capacitación a los asistentes y no a entender si se había adquirido conocimientos</t>
  </si>
  <si>
    <t>Porque el entendimiento de la efectividad  se limitaba únicamente a dar la capacitación a los asistentes y no a entender si se había adquirido conocimientos</t>
  </si>
  <si>
    <t>TH_AC57</t>
  </si>
  <si>
    <t>Establecer una política de operación dentro del procedimiento "Formulación plan anual de capacitación "de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t>
  </si>
  <si>
    <t>Procedimiento de capacitación formalizado</t>
  </si>
  <si>
    <t>2023_TH_H19</t>
  </si>
  <si>
    <t xml:space="preserve">Inducción en SST
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t>
  </si>
  <si>
    <t xml:space="preserve">
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
2. Porque, a pesar de existir en los contratos la obligación general, el supervisor designado no advierte al contratista que debe hacer  esta tarea antes del inicio de actividades.
3. Por desconocimiento de los supervisores y porque no siempre hay personal de Gestión de Talento disponible para hacer la inducción antes del inicio de las actividades de cada contratista
</t>
  </si>
  <si>
    <t>Por desconocimiento de los supervisores y porque no siempre hay personal de Gestión de Talento disponible para hacer la inducción  antes del inicio de las actividades de cada contratista</t>
  </si>
  <si>
    <t>GC_AC16</t>
  </si>
  <si>
    <t>Incluir diariamente en la base de datos de one drive "afiliaciones"  los futuros contratistas  de la DNBC con el fin de que SST, proceda a la afiliación a la ARL y el posterior envío de la inducción virtual por correo electrónico</t>
  </si>
  <si>
    <t>% de futuros contratistas incluidos = (futuros contratistas incluidos/ futuros contratistas  a incluir)*100</t>
  </si>
  <si>
    <t>2023_GD_H1</t>
  </si>
  <si>
    <t>Conservación de los documentos
Se evidenció que en la Tabla de Retención Documental se estable un tiempo de retención de 20 años  para los siguientes documentos: resultados de perfiles epidemiológicos, exámenes ocupacionales, mediciones ambientales, resultado de los PVE, registros de capacitación, formación y entrenamiento de SST, registro de suministro de EPP, sin embargo, no se especifica lo que establece la norma, que estos documentos se deben conservar por 20 años contados a partir del cese de la relación laboral incumpliendo lo establecido en el decreto 1072 de 2015 artículo 2.2.4.6.13 Conservación de los documentos</t>
  </si>
  <si>
    <t xml:space="preserve">1. Porque el proceso de gestión documental no tenía conocimiento de la normatividad
2. Porque no hubo una validación conjunta con el responsable del SG-SST de la Tabla de retención Documental.
</t>
  </si>
  <si>
    <t>Porque no hubo una validación conjunta entre el responsable de gestión documental y  el responsable del SG-SST de la Tabla de retención Documental.</t>
  </si>
  <si>
    <t>GD_AC10</t>
  </si>
  <si>
    <t>Actualizar la tabla de retención documental en la cual se establezca los documentos que se deben conservar por 20 años contados a partir del cese de la relación laboral y validarlo con el Proceso de Talento Humano</t>
  </si>
  <si>
    <t xml:space="preserve">Tabla de retención documental actualizada </t>
  </si>
  <si>
    <t>2023_TH_H3</t>
  </si>
  <si>
    <t>Adquisiciones (selección y evaluación)
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t>
  </si>
  <si>
    <t>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de contratación para transmitir  la importancia de implementar el SG-SST y así mismo, exigirlo a los proveedores</t>
  </si>
  <si>
    <t>Porque no se ha sensibilizado permanentemente a los integrantes del comité de contratación para transmitir  la importancia de implementar el SG-SST y así mismo, exigirlo a los proveedores</t>
  </si>
  <si>
    <t>TH_AC27</t>
  </si>
  <si>
    <t>Actas realizadas de comité COPASS donde se hace seguimiento a necesidades para el cumplimiento de politica de SST</t>
  </si>
  <si>
    <t>Actas de comité</t>
  </si>
  <si>
    <t>Procedimiento COPASS</t>
  </si>
  <si>
    <t xml:space="preserve">
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
Porque siempre hay amparos </t>
  </si>
  <si>
    <t>Porque no se ha sensibilizado permanentemente a los integrantes del comité SIGE para entender la importancia de implementar el SG-SST y así mismo, exigirlo a los proveedores para evitar consecuencias en la DNBC</t>
  </si>
  <si>
    <t>2023_CO_H1</t>
  </si>
  <si>
    <t>Contratación (ejecución)
Se evidenció que la entidad no ha establecido las disposiciones que garanticen el cumplimiento de las normas de seguridad y salud en el trabajo por parte de los proveedores, contratistas y subcontratistas, durante el desempeño de las obligaciones contractuales. Incumpliendo lo establecido en el decreto 1072 de 2015 artículo 2.2.4.6.28. Contratación</t>
  </si>
  <si>
    <t xml:space="preserve">
1. Porque no existe una actualización del manual de supervisión que establezca las exigencias hacia los proveedores, contratistas y subcontratistas de la DNBC respecto al SG-SST de la DNBC.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t>
  </si>
  <si>
    <t>Porque no se ha sensibilizado permanentemente a los integrantes del comité SIGE, a los funcionarios y contratistas, para entender la importancia de implementar el SG-SST y así mismo, exigirlo a los proveedores</t>
  </si>
  <si>
    <t>GC_AC17</t>
  </si>
  <si>
    <t xml:space="preserve">
Incluir una obligación de cumplimiento mensual en los contratos de prestación de servicios en donde se exija la asistencia presencial y/o virtual a una actividad en SST (solo en contratos nuevos)</t>
  </si>
  <si>
    <t>% Contratos con obligación incluida = (contratos con obligación incluida / totalidad de los contratos)*100</t>
  </si>
  <si>
    <t>Se presentan como evidencias los anexos al clausulado específico de los contratos No. 179 de 2025 y Nos. 036 y 038 de 2026, mediante los cuales se incorpora la obligación de asistir mensualmente, de manera presencial y/o virtual, a las actividades de Seguridad y Salud en el Trabajo (SST). Los soportes aportados permiten verificar la inclusión de esta obligación en los contratos nuevos, conforme a la acción correctiva formulada y dentro del plazo establecido</t>
  </si>
  <si>
    <t>2023_TH_H16</t>
  </si>
  <si>
    <t xml:space="preserve">Exámenes ocupacionales
Se evidenció que la entidad no remitió a examen ocupacional de retiro al Capitán Jorge Alvarado quien se desempeñó como Director de la entidad, así como tampoco se cuenta con el examen de periódico en 2022 del Dr. Jorge Amarillo,
Adicionalmente, aunque se realizó la remisión para el examen de egreso de los exfuncionarios Jairo Soto, Edwin Amarillo, Jeison López, Estrella Murcia, Omar Moreno, la entidad no cuenta con contrato para acceder a dicho servició.
Lo anterior incumple lo establecido en la resolución 2346 de 2007, artículos 3) tipos de evaluaciones médicas ocupacionales “las evaluaciones medicas ocupacionales que DEBE realizar el empleador público y privado en forma obligatoria son”… 5) evaluaciones médicas ocupacionales periódicas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y 6) evaluaciones médicas ocupacionales de egreso “Su objetivo es valorar y registrar las condiciones de salud en las que el trabajador se retira de las tareas o funciones asignadas”. 
</t>
  </si>
  <si>
    <t xml:space="preserve">1. Porque la entidad no dispone de caja menor que permita contar con recurso para remitir a exámenes medicos.2. Porque el recurso inicial de funcionamiento  asignado a la DNBC no alcanzaba para cubrir las necesidad del SG-SST . 3. Porque no se asignan  los recursos de funcionamiento necesarios por parte del Ministerio de Hacienda asignados a la DNBC desde un inicio de la vigencia.
</t>
  </si>
  <si>
    <t xml:space="preserve"> Porque no se asignan  los recursos de funcionamiento necesarios por parte del Ministerio de Hacienda asignados a la DNBC desde un inicio de la vigencia.</t>
  </si>
  <si>
    <t>2023_TH_H30</t>
  </si>
  <si>
    <t>Perfil sociodemográfico
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t>
  </si>
  <si>
    <t xml:space="preserve">1.Porque no se informa de manera oportuna al proceso de gestión de Talento Humano las personas contratadas con el fin de programar la aplicación del perfil sociodemográfico antes del inicio de actividades y por ende no hay manera de recordarle a los contratistas la obligación de realizarlo.
2. Porque, a pesar de existir en los contratos la obligación general, el supervisor designado no advierte al contratista que debe hacer  esta tarea antes del inicio de actividades.
3. Porque hay desconocimiento de los supervisores y porque no siempre hay personal de Gestión de Talento Humano disponible para depurar y aplicar la herramienta  antes del inicio de las actividades de cada contratista.. 
</t>
  </si>
  <si>
    <t xml:space="preserve">Porque hay desconocimiento de los supervisores y porque no siempre hay personal de Gestión de Talento Humano disponible para depurar y aplicar la herramienta  antes del inicio de las actividades de cada contratista..  </t>
  </si>
  <si>
    <t xml:space="preserve">
1. Porque la descarga de información para el análisis del perfil sociodemográfico se alimenta continuamente en OneDrive y al ser descargada esta información, incluía datos históricos desactualizados
2. Porque no se había evidenciado la necesidad de actualización teniendo en cuenta que siempre se solicitaba diligenciar un nuevo perfil sociodemográfico generando desgaste administrativo.
3. Porque no se ha establecido un control adecuado de depuración que  permita mantener la base de datos actualizada en lugar de solicitar continuamente su diligenciamiento</t>
  </si>
  <si>
    <t>Porque no se ha establecido un control adecuado de depuración que  permita mantener la base de datos actualizada en lugar de solicitar continuamente su diligenciamiento</t>
  </si>
  <si>
    <t>TH_AC28</t>
  </si>
  <si>
    <t>Solictar diligenciamiento de encuesta de Perfil Sociodemografico</t>
  </si>
  <si>
    <t xml:space="preserve">Solicitudes de Información realizada
</t>
  </si>
  <si>
    <t>TH_AC29</t>
  </si>
  <si>
    <t>Informe de depuración de la base de datos del perfil sociodemográfico con el fin de eliminar servidores públicos que ya no trabajan en la DNBC</t>
  </si>
  <si>
    <t>2023_TH_H27</t>
  </si>
  <si>
    <t xml:space="preserve">Matriz de peligros
Al revisar la matriz de peligros se encontró que no tiene claramente definidas las actividades rutinarias y no rutinarias, no se tienen contempladas actividades como las recreativas y culturales (bienestar) con los peligros identificados.
No se tiene identificado las actividades de entrega por parte de los proveedores de los productos/equipos adquiridos por la entidad.
No se cuenta con soporte de las actividades de SST realizadas por la empresa contratada para aseo y cafetería.
No se han ejecutado los controles tales como campañas de lavado de manos, vacunación, seguimiento a las medidas de prevención de covid 19, no se cuenta con ayudas mecánicas para la manipulación de cargas en el centro logístico
No se tiene identificado los peligros del personal que realiza trabajo en casa. Incumpliendo lo establecido en el decreto 1072 de 2015, articulo 2.2.4.6.24. Medidas de prevención y control, “Las medidas de prevención y control deben adoptarse con base en el análisis de pertinencia, teniendo en cuenta el siguiente esquema de jerarquización”…, 
PARÁGRAFO 4. El empleador o contratante debe corregir las condiciones inseguras que se presenten en el lugar de trabajo, de acuerdo con las condiciones específicas y riesgos asociados a la tarea.
decreto 312 de 2019 artículo 16 “Definir y aplicar una metodología para la identificación de peligros y evaluación y valoración de los riesgos de origen físico, ergonómico o biomecánico, biológico, químico, de seguridad, público, psicosocial, entre otros, con alcance sobre todos los procesos, actividades rutinarias y no rutinarias, maquinaria y equipos en todos los centros de trabajo y respecto de todos los trabajadores independientemente de su forma de vinculación y/o contratación.
Identificar con base en la valoración de los riesgos, aquellos que son prioritarios”.
“Realizar la identificación de peligros y evaluación y valoración de los riesgos con participación de los trabajadores de todos los niveles de la empresa y actualizarla como mínimo una (1) vez al año y cada vez que ocurra un accidente de trabajo mortal o un evento catastrófico en la empresa o cuando se presenten cambios en los procesos, en las instalaciones, o maquinaria o equipos”.
</t>
  </si>
  <si>
    <t xml:space="preserve">
1. Porque  en el desarrollo de la auditoria el proceso de SST  se encontraba actualizando la matriz de Peligros 
2. Porque La matriz evaluada en la auditoria se encontraba incompleta y mal formulada en su evaluación.
3. 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</si>
  <si>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</si>
  <si>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TH_AC30</t>
  </si>
  <si>
    <t>Actualizar la matriz de peligros de manera anual o cada vez que se presenten cambios en las instalaciones, maquinaria o equipo</t>
  </si>
  <si>
    <t>% de actualizaciones realizadas = (Matriz actualizada/ actualizaciones necesarias por cambio en normatividad vigente)</t>
  </si>
  <si>
    <t>2023_TH_H7</t>
  </si>
  <si>
    <t>Aseguramiento de Trabajo en Casa
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 
Trabajo, para que se realice el debido reporte a la ARL, se realice la inspección al puesto de trabajo en casa y se ejecuten las acciones de intervención y seguimiento en materia de Seguridad y Salud en el Trabajo que apliquen a esta modalidad de trabajo”.</t>
  </si>
  <si>
    <t xml:space="preserve">
1. Porque no se contempló  en el cronograma de trabajo con la ARL la inspección de las personas que trabajan desde casa
2. Porque no se hizo un análisis integral de las necesidades del SG-SST que permitiera hacer esta solicitud de manera oportuna
3. Porque  no se realizó una revisión con el gestor y el líder del proceso de gestión de Talento Humano del cronograma establecido con la ARL debido a un exceso de temas pendientes</t>
  </si>
  <si>
    <t>Porque  no se realizó una revisión con el gestor y el líder del proceso de gestión de Talento Humano del cronograma establecido con la ARL debido a un exceso de temas pendientes</t>
  </si>
  <si>
    <t>TH_AC58</t>
  </si>
  <si>
    <t>Comunicar de manera oportuna a través de las actas mensuales de referentes estratégicos las decisiones a tomar frente a los asuntos importantes en la implementación del SG-SST</t>
  </si>
  <si>
    <t>Reuniones con el Subdirector Administrativo y Financiero (actas de referentes estratégicos)</t>
  </si>
  <si>
    <t>TH_AC31</t>
  </si>
  <si>
    <t>Realizar las inspecciones  de los puestos de trabajo en casa de acuerdo con el cronograma de trabajo con la ARL</t>
  </si>
  <si>
    <t>Informe Inspecciones  de puestos de trabajo en casa realizadas</t>
  </si>
  <si>
    <t>2023_TH_H15</t>
  </si>
  <si>
    <t xml:space="preserve">Elementos de protección personal
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
Adicionalmente en la matriz de EPP no se identificó el cargo del responsable de gestión documental, en donde se requiere guantes de nitrilo, de lo cual no hay registro de su entrega.
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t>
  </si>
  <si>
    <t>1-Porque solo se considero el personal del almacén.
2. Porque la persona a cargo del sg-sst consideró lo más necesario únicamente según su criterio.  3. Porque los recursos de la DNBC son escasos para la compra de EPP.</t>
  </si>
  <si>
    <t>Porque los recursos de la DNBC son escasos para la compra de EPP solo se entregaron EPP al personal de almacén y no a todos los que lo necesitaban</t>
  </si>
  <si>
    <t>1-Porque solo se considero el personal del almacén.
2. Porque la persona a cargo del sg-sst consideró lo más necesario únicamente según su criterio.
 3. Porque los recursos de la DNBC son escasos para la compra de EPP.</t>
  </si>
  <si>
    <t>Porque los recursos de la DNBC son escasos para la compra de EPP.</t>
  </si>
  <si>
    <t>TH_AC32</t>
  </si>
  <si>
    <t>Actualizar la matriz de EPP</t>
  </si>
  <si>
    <t>Matriz EPP actualizada</t>
  </si>
  <si>
    <t>2023_TH_H22</t>
  </si>
  <si>
    <t>Inspecciones 
Se evidenció la realización de inspecciones de instalaciones en el mes de mayo, para el área administrativa y centro logístico, sin embargo, no se han realizado inspecciones de estado y uso de EPP, botiquines de emergencia, vehículos, camillas, DEA y extintores lo anterior incumple lo establecido en el decreto 1072 de 2015, articulo 2.2.4.6.8, literal 6 “Debe adoptar disposiciones efectivas para desarrollar las medidas de identificación de peligros, evaluación y valoración de los riesgos y establecimiento de controles que prevengan daños en la salud de los trabajadores y/o contratistas, en los equipos e instalaciones”.</t>
  </si>
  <si>
    <t>1. Porque la persona encargada de SG-SST no lo consideró  necesario. 
2. Porque  no sabia que, a pesar de   que no se presentaran cambios respecto a la inspección realizada en el mes de Mayo por falta de presupuesto y se  encontraran los mismos hallazgos, era necesario hacerlo..
3. Porque no hay un procedimiento de inspecciones vigente.</t>
  </si>
  <si>
    <t>Porque no hay un procedimiento de inspecciones vigente.</t>
  </si>
  <si>
    <t>TH_AC33</t>
  </si>
  <si>
    <t xml:space="preserve">Formular el procedimiento de inspecciones en la cual se establezca la periodicidad de las inspecciones de  estado y uso de EPP, botiquines de emergencia, vehículos, camillas, DEA y extintores </t>
  </si>
  <si>
    <t>Procedimiento formulado y formalizado</t>
  </si>
  <si>
    <t>Informar como está procedimiento COPASS</t>
  </si>
  <si>
    <t>2023_AD_H7</t>
  </si>
  <si>
    <t>Mantenimiento de instalaciones
Aunque Multipack tiene a cargo el mantenimiento de las instalaciones a través del contrato de arrendamiento, se evidenció que no se ha establecido un programa de mantenimiento preventivo de las instalaciones de la entidad, tanto del área administrativa como del centro logístico para asegurar su adecuado funcionamiento, lo cual incumple lo establecido en el decreto 1072 de 2015, articulo 2.2.4.6.24, parágrafo 2 “El empleador o contratante debe realizar el mantenimiento de las instalaciones, equipos y herramientas de acuerdo con los informes de inspecciones y con sujeción a los manuales de uso”.</t>
  </si>
  <si>
    <t>1- Porque había exceso de tareas en el área administrativa.
2. Porque había alta rotación de personal  contratado lo cual evitaba mantener continuidad en los procesos e identificar la importancia de las acciones preventivas.
3.Porque no era posible establecer una comunicación oportuna con SST con el fin de realizar este programa de mantenimiento preventivo.</t>
  </si>
  <si>
    <t>Porque no se ha establecido  una comunicación oportuna con SST con el fin de realizar este programa de mantenimiento preventivo</t>
  </si>
  <si>
    <t>2023_TH_H31</t>
  </si>
  <si>
    <t>Plan de emergencias
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
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Para ello debe implementar un plan de prevención, preparación y respuesta ante emergencias que considere entre otros, los siguientes aspectos:
1.Identificar sistemáticamente todas las amenazas que puedan afectar a la empresa.
2.Analizar la vulnerabilidad de la empresa frente a las amenazas identificadas, considerando las medidas de prevención y control existentes.
7. Asignar los recursos necesarios para diseñar e implementar los programas, procedimientos o acciones necesarias, para prevenir y controlar las amenazas prioritarias o minimizar el impacto de las no prioritarias.
9. Informar, capacitar y entrenar incluyendo a todos los trabajadores, para que estén en capacidad de actuar y proteger su salud e integridad, ante una emergencia real o potencial</t>
  </si>
  <si>
    <t>1-Porque la persona encargada de realizar el plan de emergencias desconoció la guía para la elaboración de planes de emergencia. Y contingencia con la cual debía formularse el plan de emergencia.
2. Porque la guía es muy extensa y no se consideró como una prioridad aplicarla en su totalidad en  la elaboración del plan. Se utilizó una metodología mas básica. 
3. Porque se  desconoció por parte del equipo de SG-SST la norma de obligatorio cumplimiento  que se aterriza a través de la guía.</t>
  </si>
  <si>
    <t>Porque se  desconoció por parte del equipo de SG-SST la norma de obligatorio cumplimiento  que se aterriza a través de la guía.</t>
  </si>
  <si>
    <t>TH_AC34</t>
  </si>
  <si>
    <t>Actualizar y formalizar el plan de prevención, preparación y respuesta ante emergencias de acuerdo con las exigencias  del decreto 1072 de 2015</t>
  </si>
  <si>
    <t>Plan de prevención, preparación y respuesta ante emergencias actualizado y formalizado</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</si>
  <si>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y se presenta una alta rotación de personal ha dificultado que se conforme una brigada de emergencia. 
3. Porque no se asignaron  los recursos de funcionamiento necesarios por parte del Ministerio de Hacienda  a la DNBC desde un inicio de la vigencia.</t>
  </si>
  <si>
    <t>Porque no se asignaron  los recursos de funcionamiento necesarios por parte del Ministerio de Hacienda  a la DNBC desde un inicio de la vigencia</t>
  </si>
  <si>
    <t>2023_TH_H18</t>
  </si>
  <si>
    <t>Indicadores 
Se identificaron dieciocho (18) indicadores, que responden a los tipos de indicador de estructura, proceso y resultado, sin embargo:
	No se realiza un adecuado análisis del resultado de los indicadores, 
	Los indicadores con periodicidad de medición semestral cuentan con los datos correspondientes al segundo semestre como el indicador del plan anual de trabajo y el de cumplimiento de medidas de la matriz IPERVC, cuando no se ha cumplido el periodo objeto de medición.
	El indicador acciones correctivas, preventivas y de mejora no cuenta con medición.
	EL indicador de ausentismo cuenta con una medición errada por cuanto, por ejemplo para el mes de septiembre, se tienen 13 días de ausentismo por incapacidad médica, sin embargo, al verificar las incapacidades, el dato no concuerda, incumpliendo lo establecido en el decreto 1072 de 2015, artículo 2.2.4.6.19. “Indicadores del sistema de gestión de la seguridad y salud en el trabajo SG-SST”.</t>
  </si>
  <si>
    <t>1- Porque al realizar la verificación de los indicadores formalizados, se evidenció que estos se encontraban mal formulados y que los que se tenían en su momento no cubrían la totalidad del SG-SST.
2. Porque no se realizó el respectivo seguimiento a los indicadores del SGSST por parte del responsable
3. Porque no se cuenta con una ficha técnica de la totalidad de  ellos que facilite el entendimiento de la información requerida así como la periodicidad de su diligenciamiento</t>
  </si>
  <si>
    <t>Porque no se cuenta con una ficha técnica de la totalidad de  ellos que facilite el entendimiento de la información requerida así como la periodicidad de su diligenciamiento</t>
  </si>
  <si>
    <t>TH_AC35</t>
  </si>
  <si>
    <t>Formular y diligenciar las fichas técnicas de la totalidad de los indicadores asociados a sg-sst</t>
  </si>
  <si>
    <t xml:space="preserve">Fichas de indicadores formuladas y diligenciadas
</t>
  </si>
  <si>
    <t>2023_TH_H35</t>
  </si>
  <si>
    <t>Revisión por la Dirección
Aunque se cuenta con lista de asistencia a la revisión por la dirección de la vigencia 2022, el informe de revisión por la dirección no se encuentra firmado por los integrantes de la alta dirección, así como tampoco se presenta evidencia de la toma de decisiones producto del análisis de los 24 elementos de entrada de la revisión, a pesar de haber identificado 7 elementos en estado parcial y 3 pendientes, lo cual incumple lo establecido en el decreto 1072 de 2015, artículo 2.2.4.6.31. “La alta dirección, independiente del tamaño de la empresa, debe adelantar una revisión del Sistema de Gestión de la Seguridad y Salud en el Trabajo (SG-SST)”…</t>
  </si>
  <si>
    <t>1. Porque al realizar la revisión por la dirección del año 2022 se genero una lista de asistencia  con la cual se dejo soporte  de los asistentes a la reunión pensando que esto era suficiente.
2. Porque no se tenía conocimiento de la necesidad de que el informe final de SG-SST fuera firmado por todos los integrantes de la alta dirección
3-. Porque no se tuvo presente la necesidad de incluir  dentro del informe  no solo las acciones realizadas sino las decisiones producto del análisis de la revisión</t>
  </si>
  <si>
    <t>Porque no se tuvo presente la necesidad de incluir  dentro del informe  no solo las acciones realizadas sino las decisiones y compromisos  producto del análisis de la revisión.</t>
  </si>
  <si>
    <t>TH_AC59</t>
  </si>
  <si>
    <t>Establecer una plantilla para la revisión por la alta Dirección en la cual se establezca los puntos a tratar en su totalidad según los aspectos normativos  y se establezcan las decisiones tomadas</t>
  </si>
  <si>
    <t xml:space="preserve">Plantilla para la revisión por la alta Dirección formalizada </t>
  </si>
  <si>
    <t>Pendiente. Revisar que es revisión por la direcicón</t>
  </si>
  <si>
    <t>2023_TH_H24</t>
  </si>
  <si>
    <t>Investigación de accidentes de trabajo
Aunque se cuenta con Procedimiento Investigación de Accidentes de Trabajo, se evidencia incumplimiento en su aplicación, debido a que:
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t>
  </si>
  <si>
    <t xml:space="preserve">1. Porque el accidente de trabajo presentado en el año 2023 se materializó bajo la anterior administración del sistema, por lo que se desconoce por que no se siguió con el proceso de cierre del mismo.
2-Porque no hubo un adecuado empalme entre los responsables del SG-SST.
3- Porque  el procedimiento  "Ingreso, permanencia y retiro" no tiene controles establecidos que permitan establecer la obligación de entregar información relacionada con el cargo y alineada a la gestión anterior (exigencia de la política de gestión de conocimiento)
</t>
  </si>
  <si>
    <t>Porque  el procedimiento  "Ingreso, permanencia y retiro" no tiene controles establecidos que permitan establecer la obligación de entregar información relacionada con el cargo y alineada a la gestión anterior (exigencia de la política de gestión de conocimiento)</t>
  </si>
  <si>
    <t>TH_AC36</t>
  </si>
  <si>
    <t>Actualizar el procedimiento de "Investigación Accidente Trabajo" con el fin de definir controles que permitan la entrega oportuna de información</t>
  </si>
  <si>
    <t>Procedimiento y actualizado y formalizado</t>
  </si>
  <si>
    <t>TH_AC37</t>
  </si>
  <si>
    <t xml:space="preserve">Firmar la investigación realizada , generar la declaración del accidentado, generar la declaración del testigo, formalizar  las medidas de intervención, y socializar  la lección aprendida. </t>
  </si>
  <si>
    <t>% Investigación de accidente laboral completa</t>
  </si>
  <si>
    <t>2023_TH_H14</t>
  </si>
  <si>
    <t>Conformación Comité de Convivencia laboral
El Comité de Convivencia Laboral de la DNBC, está conformado por dos (2) representantes del empleador y dos (2) de los trabajadores y NO conforme lo establece el artículo 1 de la Resolución 1356 de 2012 y el artículo 3 de la resolución 652 de 2012, que señala “Conformación: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t>
  </si>
  <si>
    <t xml:space="preserve">1. Porque en el momento de la conformación del Comité de convivencia laboral no se tuvo en cuenta la normatividad vigente por lo que se conformó únicamente por 4 trabajadores en vez de 8 como lo dicta la norma. 
2. Porque, para su conformación, la entidad se orientó por lo realizado en el 2021 sin revisar la normatividad vigente.
3. Porque no se tenia la matriz legal actualizada con esta norma generando desconocimiento en la normativa </t>
  </si>
  <si>
    <t xml:space="preserve">Porque para la conformación del comité, se hizo la misma gestión que en el 2021 sin revisar si esta configuración daba cumplimiento a la normatividad vigente. </t>
  </si>
  <si>
    <t>TH_AC38</t>
  </si>
  <si>
    <t>Acto adminsitrativo que evidencie la conformación del comité de convivencia acorde con la normatividad vigente</t>
  </si>
  <si>
    <t>Acto administrativo</t>
  </si>
  <si>
    <t>2023_TH_H2</t>
  </si>
  <si>
    <t>Actas de reunión CONVILAB
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t>
  </si>
  <si>
    <t>1- Porque la custodia de la carpeta de las actas de reunión del CONVILAB, esta a cargo del secretario del comité, sin embargo en los días de realización de la auditoria la carpeta se desapareció, sin tener trazabilidad de la seguridad de esta información. 
2. Porque  no se están aplicando las medidas de seguridad de la información necesarias  para almacenar de manera segura el archivo relacionado con el comité
3. Porque no se cuenta con un gabinete donde pueda almacenarse de manera segura la documentación física del comité.</t>
  </si>
  <si>
    <t xml:space="preserve"> Porque no se cuenta con un gabinete donde pueda almacenarse de manera segura la documentación física del comité.</t>
  </si>
  <si>
    <t>TH_AC39</t>
  </si>
  <si>
    <t>Disponer de un lugar físico seguro  para en aseguramiento de la información del CONVILAB</t>
  </si>
  <si>
    <t>Archivador físico con llave</t>
  </si>
  <si>
    <t>DI_AC22</t>
  </si>
  <si>
    <t>Iniciar las acciones administrativas y disciplinarias por la pérdida de la documentación del CONVILAB</t>
  </si>
  <si>
    <t xml:space="preserve">% Acciones administrativas y/o disciplinarias iniciadas  </t>
  </si>
  <si>
    <t>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t>
  </si>
  <si>
    <t>2023_TH_H20</t>
  </si>
  <si>
    <t>Informe anual CONVILAB
No se evidenció el informe anual emitido por el Comité de Convivencia Laboral, donde se presente a la Alta Dirección el resultado de la gestión de acuerdo al artículo 6 del numeral 8 de la resolución 652 de 2012, que estipula (…) “8. Presentar a la alta dirección de la entidad pública o la empresa privada las recomendaciones para el desarrollo efectivo de las medidas preventivas y correctivas del acoso laboral, así como el informe anual de resultados de la gestión del comité de convivencia laboral y los informes requeridos por los organismos de control.”</t>
  </si>
  <si>
    <t xml:space="preserve">1. Porque en el  momento del desarrollo de la auditoria no se contaba con el informe anual del comité de convivencia laboral.
3.  No se establecido en el cronograma de CONVILAB el informe anual a la alta dirección, generando desconocimiento de esta acción
3. Falta de entendimiento y revisión de la norma relacionada con el  CONVILAB  </t>
  </si>
  <si>
    <t xml:space="preserve">Falta de entendimiento y revisión de la norma relacionada con el  CONVILAB  </t>
  </si>
  <si>
    <t>TH_AC40</t>
  </si>
  <si>
    <t>Informes elaborados y presentados a la alta dirección sobre comité de convencia laboral - Anual</t>
  </si>
  <si>
    <t>Informe elaborado</t>
  </si>
  <si>
    <t>2023_TH_H21</t>
  </si>
  <si>
    <t>Informes trimestrales CONVILAB
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t>
  </si>
  <si>
    <t>TH_AC41</t>
  </si>
  <si>
    <t>Informes elaborados y presentados a la alta dirección sobre comité de convencia laboral - Trimestral</t>
  </si>
  <si>
    <t>2023_TH_H33</t>
  </si>
  <si>
    <t>Prevención del acoso laboral
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t>
  </si>
  <si>
    <t xml:space="preserve">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no había un conocimiento claro de lo exigido por la Resolución 652 de 2012 </t>
  </si>
  <si>
    <t>Porque no había un conocimiento claro de lo exigido por la Resolución 652 de 2012 y por lo tanto, no se formuló un cronograma detallado de actividades relacionadas con el convilab</t>
  </si>
  <si>
    <t>TH_AC42</t>
  </si>
  <si>
    <t>Realizar capacitaciones al comité de convivencia sobre la normativa que rige al comité: roles y responsabilidad  del comité sobre la ejecución de actividades de promoción y prevención del acoso laboral</t>
  </si>
  <si>
    <t>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por desconocimiento no se generó un cronograma detallado de las actividades relacionadas con el CONVILAB debido al desconocimiento del Manual de Convivencia.</t>
  </si>
  <si>
    <t>TH_AC43</t>
  </si>
  <si>
    <t>Formular e implementar política de Acoso Laboral</t>
  </si>
  <si>
    <t>Política formulada e implementada</t>
  </si>
  <si>
    <t>2023_TH_H17</t>
  </si>
  <si>
    <t>Gestión de las incapacidades 
Al realizar la verificación de las incapacidades que deben ser registradas en la nómina de empleados, se evidenció que la funcionaria ANGELICA ROSADO, adeuda la suma de $324.136 al 30 de septiembre de 2023; por concepto del 33.33% del descuento del salario por incapacidades; por cuanto, la Nómina de empleados se está cancelando sin contemplarse la totalidad de las novedades generadas en el periodo de pago, incumpliendo el artículo 2.2.5.5.56 del decreto 1083 de 2015, que señala:
“Pago de la remuneración de los servidores públicos. El pago de la remuneración a los servidores públicos del Estado corresponderá a servicios efectivamente prestados, los cuales se entenderán certificados con la firma de la nómina por parte de la autoridad competente al interior de cada uno de los organismos o entidades.</t>
  </si>
  <si>
    <t>1. Porque la funcionaria tiene múltiples incapacidades y 
 se debe  respetar el mínimo vital</t>
  </si>
  <si>
    <t xml:space="preserve">Se respeta el mínimo vital con respecto al pago de salario de funcionarios generando de tal manera que en el mes se adeude el valor de 324.136 por parte de la funcionaria Angelica Rosado </t>
  </si>
  <si>
    <t>2023_TH_H23</t>
  </si>
  <si>
    <t>Integración el SGSST al SIGE
Se encontró que en el Sistema de Gestión SIGE de la entidad no se cuenta con la trazabilidad de las actividades desarrolladas en el marco del Sistema de Gestión en Seguridad y Salud en el Trabajo, ya que la trazabilidad de las actividades realizadas son almacenadas en el equipo del responsable del SGSST o en su Drive.
Lo que ocasiona que cuando cambia el responsable del SGSST, se pierda trazabilidad de las actividades ejecutadas, incumpliendo lo establecido en el decreto 1072 de 2015, artículo 4. Sistema de gestión de la seguridad y salud en el trabajo (SG-SST), parágrafo 1 “El Sistema de Gestión de la Seguridad y Salud en el Trabajo (SG-SST) debe adaptarse al tamaño y características de la empresa; igualmente, puede ser compatible con los otros sistemas de gestión de la empresa y estar integrado en ellos”.
Resolución 803 de 2022, artículo 4, Articulación y complementariedad. “El Sistema de Gestión se complementará y articulará entre otros, con los Sistemas de Gestión en Seguridad y Salud en el Trabajo, de Gestión Ambiental y de Seguridad de la Información”.</t>
  </si>
  <si>
    <t xml:space="preserve">
1. Porque no existía un control adecuado como medio para almacenar la información relacionada con los productos de los contratistas del SG-SST
2. Porque no hay un sistema de almacenamiento de información que permita realizar back up de la información del SGSST al terminar la vigencia 
</t>
  </si>
  <si>
    <t>Porque no hay un sistema de almacenamiento de información que permita realizar back up de la información del SGSST al terminar la vigencia .</t>
  </si>
  <si>
    <t>TH_AC44</t>
  </si>
  <si>
    <t xml:space="preserve">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 </t>
  </si>
  <si>
    <t>(Información entregada por el contratistas y almacenada en el one drive de Talento Humano/ Contratistas del proceso de Gestión de Talento Humano)*100</t>
  </si>
  <si>
    <t>2023_TH_H1</t>
  </si>
  <si>
    <t xml:space="preserve"> Plan estratégico de seguridad vial PESV
Se evidencia que la Dirección Nacional de Bomberos, no ha realizado el diseño e implementación del Plan Estratégico de Seguridad Vial, incumpliendo lo establecido en la resolución 20223040040595 de 2022</t>
  </si>
  <si>
    <t>1- Porque la entidad en primer momento contaba con documentos para realizar seguimiento  a los conductores y vehículos y no un plan estratégico de seguridad vial.
2. Porque la entidad contaba con tres vehículos y no se tenía claro si se debía diseñar e implementar el plan estratégico de seguridad vial. 
3. Porque 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</si>
  <si>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</si>
  <si>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TH_AC45</t>
  </si>
  <si>
    <t xml:space="preserve">Diseñar, formalizar e implementar  el PEVS  según la normatividad legal vigente </t>
  </si>
  <si>
    <t>Documento formalizados e implementación  del PEVS</t>
  </si>
  <si>
    <t>2023_AU_H1</t>
  </si>
  <si>
    <t>Al realizar la revisión de las funciones del jefe de la dependencia, se evidenció que las siguientes actividades no se están ejecutando asi:
•Coordinar actividades con el jefe de la unidad de control interno y con el jefe de la unidad de planeación, para el mejoramiento continuo de la gestión de la entidad.
•Coordinar actividades con los jefes de unidad de quejas y reclamos de la entidad superior y de las entidades del área a que pertenece la entidad para lograr eficiencia y eficacia del sistema. Lo anterior incumple lo establecido en el Decreto 2232 de 1995, articulo 9.</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</si>
  <si>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
4. Porque se ha hecho dificil la coordinación de los procesos internos de la DNBC para generar estas reuniones de manera presencial. Lo anterior afectó la celebración de la reunión con le Ministerio del Interior.</t>
  </si>
  <si>
    <t xml:space="preserve">La  alta rotación de personal en el proceso hace dispendiosa la coordinación de tareas pendientes y su rápida atención teniendo en cuenta la perdida de curva de aprendizaje. Adicionalmente, se ha hecho dificil coordinar entre áreas la celebración de estas reuniones. </t>
  </si>
  <si>
    <t>AU_AC22</t>
  </si>
  <si>
    <t xml:space="preserve">Formalizar en el  acto administrativo "resolución del trámite interno de PQRSD" ,  un espacio de coordinación  entre el  jefe de la unidad de quejas y reclamos, el jefe  de control interno y  el jefe de la unidad de planeaciónpara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 </t>
  </si>
  <si>
    <t>Acto administrativo formalizado</t>
  </si>
  <si>
    <t>Se presenta como evidencia el procedimiento "Recepción, distribución, seguimiento y salida de peticiones, quejas, reclamos, sugerencias y denuncias", código PC-AU-01, versión 8, con vigencia a partir del 20 de agosto de 2025, en el cual se incorporan ajustes al procedimiento interno para la gestión de las PQRSD. El soporte aportado permite verificar la actualización del procedimiento dentro del plazo establecido y la ejecución de la actividad formulada.</t>
  </si>
  <si>
    <t>2023_AU_H8</t>
  </si>
  <si>
    <t>En la Resolución No 398 del 30 de junio de 2022 se reglamentó la Politica de tratamiento de datos personales de la entidad, sin embargo, no se realizó la actualización de la Politica de Protección Datos Personales la cual esta en version 1.0 del 21 de diciembre de 2018. Incumpliendo lo establecido en el MIPG numeral 3.2.1 Política de Fortalecimiento Organizacional y simplificación de Procesos.</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</si>
  <si>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t>
  </si>
  <si>
    <t>La  alta rotación de personal en el proceso hace dispendiosa la coordinación de tareas pendientes y su rápida atención teniendo en cuenta la perdida de curva de aprendizaje  y la dificultad en la transmisión de tareas pendientes.</t>
  </si>
  <si>
    <t>2023_AU_H6</t>
  </si>
  <si>
    <t>En el segundo semestre de 2023 de la matriz consolidada de PQRSD, se dío respuesta extemporanea a 111 radicados, de los cuales se tomó una muestra de 11 donde se evidenció que a ninguno de ellos la Entidad notificó al interesado las circunstancias por las cuales no se le dio trámite oportuno y le señaló el plazo razonable en que se resolverá o daría respuesta, el cual no puede exceder del doble inicialmente previsto, incumpliendo lo establecido en la Ley 1755 de 2015, artículo 14.</t>
  </si>
  <si>
    <t>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</si>
  <si>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2023_AU_H7</t>
  </si>
  <si>
    <t>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
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t>
  </si>
  <si>
    <t>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
4. Porque los funcionarios/contratistas de la DNBC, por su alta rotacióon, no son concientes de la importancia de realizar estas respuestas oportunamente, entre otras cosas, porque no ha sido posible hacer actividades frecuentes de sensibilización por parte del proceso GAU</t>
  </si>
  <si>
    <t>Los funcionarios/contratistas de la DNBC, por su alta rotacióon, no son concientes de la importancia de realizar estas respuestas oportunamente, entre otras cosas, porque no ha sido posible hacer actividades frecuentes de sensibilización por parte del proceso GAU</t>
  </si>
  <si>
    <t>Los funcionarios/contratistas de la DNBC, por su alta rotacióon, no son conscientes de la importancia de realizar estas respuestas oportunamente, entre otras cosas, porque no ha sido posible hacer actividades frecuentes de sensibilización por parte del proceso GAU</t>
  </si>
  <si>
    <t>Se presentan como evidencias los correos electrónicos de alertas de PQRSD remitidos a los líderes de proceso, correspondientes a los meses de enero, febrero y marzo de 2026, enviados los días 24 de febrero, 13 de marzo y 9 de abril de 2026, respectivamente. Los soportes permiten verificar la ejecución de los reportes mensuales sobre el estado de las PQRSD durante el primer trimestre de la vigencia 2026. En consecuencia, se evidencia una ejecución parcial de las actividades propuestas, toda vez que la acción correctiva contempla doce (12) reportes mensuales y el plazo para su cumplimiento aún se encuentra vigente.</t>
  </si>
  <si>
    <t>DI_AC23</t>
  </si>
  <si>
    <t>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t>
  </si>
  <si>
    <t xml:space="preserve">Socializaciones a funcionarios y contratistas realizadas </t>
  </si>
  <si>
    <t xml:space="preserve">
1. Porque los integantes del proceso de gestión disciplinaria, podrían tener impedimentos para adelantar las investigaciones.
2. Porque es inevitable que el proceso de asuntos disciplinarios promueva la preservación del orden interno sin ayuda de los directivos teniendo en cuenta que  podría existir amistad o enemistad con las personas implicadas que garantice imparcialidad en  una entidad con tan pocos funcionarios.
3. Porque no se han sugerido  acciones preventivas a la alta dirección con el fin de mitigar la materialización de las faltas que revistan caracter disciplinario </t>
  </si>
  <si>
    <t xml:space="preserve">No se han sugerido  acciones preventivas a la alta dirección con el fin de mitigar la materialización de las faltas que revistan caracter disciplinario </t>
  </si>
  <si>
    <t>2023_AU_H15</t>
  </si>
  <si>
    <t>Se evidencio debilidades en la aplicación de controles en la gestión de las PQRSD, debido: ✓ Estado de los Radicados de la muestra vencidos
✓ Radicados sin evidencia de notificación y/o envio de respuesta
Incumpliendo lo establecido en MIPG dimensión 7, asi como en el Procedimiento de recepción, distribución, seguimiento y salida de PQRSD.</t>
  </si>
  <si>
    <t>1. Porque se evidencia falta de socialización y concientización de la manera en que debe cumplirse el procedimiento por parte de los contratistas/funcionarios
2.Porque la sensibilización depende del personal de la oficina GAU y su contratación se realizó de manera tardía en la vigencia por lo que la sensibilización también se realizó de manera tardía.
3. Porque no hay compromiso de los funcionarios/contratistas para asisitir a las sesiones de capacitación. Hace falta mayor supervisión</t>
  </si>
  <si>
    <t>La oficina de Gestión Atención al Ciudadano no realizó socializacióm/ acompañamiento a los  responsables  de dar respuesta a las PQRSD del procedimiento interno de tramite de las mismas por falta de personal en el proceso y por falta de compromiso de asistencia a las actividades programadas por el proceso</t>
  </si>
  <si>
    <t>La oficina de Gestión Atención al Ciudadano no realizó socialización/ acompañamiento a los  responsables  de dar respuesta a las PQRSD del procedimiento interno de tramite de las mismas por falta de personal en el proceso y por falta de compromiso de asistencia a las actividades programadas por el proceso</t>
  </si>
  <si>
    <t>2022_TH_H15</t>
  </si>
  <si>
    <t>Se evidencia la acumulación de dos periodos de vacaciones para el funcionario Jeison López, sin que se evidencie el acto administrativo que establezca que las mismas se acumularon por necesidades del servicio,  incumpliendo los artículos 12 y 13 del Decreto 1045 de 1978.
Con relación al funcionario Norbert Faubricio Sánchez, posee días pendientes de disfrute (09 días) los cuales hacen referencia al periodo de la vigencia 2021, y a la fecha ya se le acumuló el periodo de la vigencia 2022.
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t>
  </si>
  <si>
    <t>1. Los servidores públicos no programan las vacaciones, pese a solicitud de TH.
2. Por necesidad del servicio consideran importante continuar ejerciendo labor.
3. El procedimiento no está actualizado con la actividad que especifique la necesidad de expedir un acto administrativo de las vacaciones de aquellos funcionarios con mas de un periodo acumulado y su respectiva justificación</t>
  </si>
  <si>
    <t>El procedimiento no está actualizado con la actividad que especifique la necesidad de expedir un acto administrativo de las vacaciones de aquellos funcionarios con mas de un periodo acumulado y su respectiva justificaciòn</t>
  </si>
  <si>
    <t>TH_AC46</t>
  </si>
  <si>
    <t>Actualizar procedimiento de situaciones  administrativas incluyendo actividad de expedición acto administrativo vacaciones para servidores públicos que tengan más de 1 período acumulado.</t>
  </si>
  <si>
    <t>Procedimiento de situaciones administrativas actualizado</t>
  </si>
  <si>
    <t>2022_GF_H8</t>
  </si>
  <si>
    <t>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
•	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
•	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t>
  </si>
  <si>
    <t xml:space="preserve">1. Porque; Existió un error humano en el desarrollo del ejercicio del proceso
2. Porque; En ese momento se tenía que pagar de manera inmediata el recibo público y no se identificó el error 
3. Porque; No se anticipan los gastos a ser registrados con suficiente tiempo por lo que se generan errores en el momento de realizar el compromiso y se toma de manera incorrecta el uso presupuestal </t>
  </si>
  <si>
    <t xml:space="preserve">No se anticipan los gastos a ser registrados con suficiente tiempo por lo que se generan errores en el momento de realizar el compromiso y se toma de manera incorrecta el uso presupuestal </t>
  </si>
  <si>
    <t>2022_TH_H9</t>
  </si>
  <si>
    <t>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t>
  </si>
  <si>
    <t xml:space="preserve">
1.Porque aunque el formato establecido ya contiene la justificación de asistencia presencial frente a virtual las personas siguen sin diligenciarlo.
2. Porque se se requiere fortalecer los procesos de divulgación de este formato, en el cual, se recalque la importancia de diligenicar el espacio asociado a la justificación de asustencia presencial.
</t>
  </si>
  <si>
    <t xml:space="preserve">Porque se se requiere fortalecer los procesos de divulgación de este formato, en el cual, se recalque la importancia de diligenicar el espacio asociado a la justificación de asustencia presencial.
</t>
  </si>
  <si>
    <t>TH_AC47</t>
  </si>
  <si>
    <t>Realizar actividades de divulgación y capacitación acerca de comisiones</t>
  </si>
  <si>
    <t>2022_TH_H7</t>
  </si>
  <si>
    <t>La DNBC, no está acatando lo señalado en el artículo 4 literal (i) ítem 4 de la Resolución 027 de 2022, por cuanto la totalidad de los certificados de permanencia, de las 187 resoluciones generadas, NO tienen descrito el Objeto de la Comisión</t>
  </si>
  <si>
    <t>1.Porque aunque el formato establecido  contiene la inclusión del objeto de la comisión, las personas siguen sin diligenicar este espacio.
2. Porque se se requiere fortalecer los procesos de divulgación de este formato, en el cual, se recalque la importancia de diligenicar el espacio asociado a la justificación de asustencia presencial.</t>
  </si>
  <si>
    <t>Porque se se requiere fortalecer los procesos de divulgación de este formato, en el cual, se recalque la importancia de diligenicar el espacio asociado al objeto de la comisión en el formato de certificado de permanencia de comisión de servicios y/o desplazamiento</t>
  </si>
  <si>
    <t>2022_AD_H9</t>
  </si>
  <si>
    <t xml:space="preserve">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t>
  </si>
  <si>
    <t xml:space="preserve">1. Porque los conductores no diligencian los formatos de forma completa en todos los desplazamientos realizados.
2. Porque los conductores no ven la necesidad de llevar a cabo un diligenciamiento completo de los formatos. 
3. Porque no se esta llevando a cabo un adecuado seguimiento a las obligaciones del contrato por parte de los supervisores de aquellos conductores contratados a través de CPS teniendo en cuenta que no todas las obligaciones se establecen de manera explícita en el contrato.
4. Porque no se están realizando amonstaciones a aquellos conductores (funcionarios) que incumplen el diligenciamiento de los formatos establecidos en la política de desplazamiento de vehículos de la DNBC </t>
  </si>
  <si>
    <t xml:space="preserve">
Gestion Administrativa
Planillas:
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"las demás que sean solicitadas" Adicionalmente, no se están contemplando amonestaciones a aquellos funcionarios que no cumplan con esta misma política.
</t>
  </si>
  <si>
    <t>DI_AC24</t>
  </si>
  <si>
    <t>Iniciar las acciones administrativas y disciplinarias que halla lugar a los funcionarios que incumplan  la  Política de Desplazamiento de Vehículos de la DNBC</t>
  </si>
  <si>
    <t xml:space="preserve">% Acciones administrativas y/o disciplinarias iniciadas =(acciones iniciadas/incumplimientos identificados)*100 </t>
  </si>
  <si>
    <t>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t>
  </si>
  <si>
    <t xml:space="preserve">1. Porque los conductores no diligencian los formatos de forma completa en todos los desplazamientos realizados.
2. Porque los conductores no ven la necesidad de llevar a cabo un diligenciamiento completo de los formatos. 
3. Porque no existía la obligatoriedad en los contratos de prestación de servicios de conductores del diligenciamiento de las planillas. </t>
  </si>
  <si>
    <t xml:space="preserve">
Gestion Administrativa
Planillas:
No existía la obligatoriedad en los contratos de prestación de servicios de conductores del diligenciamiento de la planilla. 
</t>
  </si>
  <si>
    <t>2022_AD_H2</t>
  </si>
  <si>
    <t>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t>
  </si>
  <si>
    <t>1. Porque el vehículo se encontraba en préstamo en bomberos Bogota.
2. No existia plan de mantenimiento preventivo y correctivo para el vehículo.
3. No se tenía conocimiento del estado del vehículo IXX308.</t>
  </si>
  <si>
    <t>No se tenía conocimiento del estado del vehículo IXX308.</t>
  </si>
  <si>
    <t>GA_AC24</t>
  </si>
  <si>
    <t>Emitir  y radicar un informe técnico concluyente que permita solicitar a la aseguradora el reconocimiento de los daños y/o pérdidas del vehículo</t>
  </si>
  <si>
    <t>Diagnóstico del vehículo IXX308 realizado</t>
  </si>
  <si>
    <t>2022_AD_H14</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</si>
  <si>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</si>
  <si>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2022_AD_H7</t>
  </si>
  <si>
    <t>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
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PARÁGRAFO 1. Quien no cuente con certificado vigente incurrirá en las sanciones previstas en la ley. Para todos los efectos este será considerado como documento público.</t>
  </si>
  <si>
    <t xml:space="preserve">1. No se  cuenta con un sistema de planificación y seguimiento adecuado para la revisión tecnicomecánica de los vehículos de la DNBC .
2. Porque no se perciben las revisiones tecnico mecánicas como una actividad de alta prioridad dentro de la organizaciòn.
</t>
  </si>
  <si>
    <t>El no contar con un sistema de planificación y seguimiento adecuado a las revisiones tecnicomecánicas impide que se priorice su realización a los vehículos de la DNBC</t>
  </si>
  <si>
    <t>2022_AD_H11</t>
  </si>
  <si>
    <t>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t>
  </si>
  <si>
    <t>1. Porque no se contaba con presupuesto asignado para la contratación de una persona que ejecutara las actividades ambientales en el primer trimestre del 2023 lo que desembocó en demoras para la redacción del informe de seguimiento del IV trimesre del 2022
2. Porque este retraso en la contratación, afectó el normal desarrollo de las actividades programadas.</t>
  </si>
  <si>
    <t>Porque no se realizó la contratación oportuna de una persona que se encargara de desempeñar estas actividades</t>
  </si>
  <si>
    <t>2022_AD_H12</t>
  </si>
  <si>
    <t xml:space="preserve">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de:
15.3Programa Gestión Integral de los Residuos
* Reforzar y adecuar los instructivos de la entidad, con los lineamientos ambientales para la gestión integral de residuos sólidos. 
*Entrega de material aprovechable a empresas de Recicladores.
*Realizar seguimiento y monitoreo al cumplimiento de las obligaciones del transportador en el manejo de residuos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
15.2. Uso Eficiente de la Energía 
*Realizar el mantenimiento preventivo y correctivo a las instalaciones eléctricas, equipos de cómputo y tecnológicos
5.1. Uso Eficiente del Agua
*Realizar el mantenimiento preventivo y correctivo a las instalaciones hidrosanitarias
* Realizar campañas de concientización y sensibilización al personal de la DNBC referente a la racionalización de este recurso.
</t>
  </si>
  <si>
    <t>1. Porque no se estaba ejecutando el cronograma establecido en el PIGA.
2. Porque no se realizó la contratación de una persona que se encargue de desempeñar estas actividades.
3. El cronograma del PIGA no se encontraba actualizado a 2023.</t>
  </si>
  <si>
    <t>El cronograma del PIGA no se encontraba actualizado a 2023.</t>
  </si>
  <si>
    <t>2023_TH_H36</t>
  </si>
  <si>
    <t>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
De igual forma, no se está dando cumplimiento a la acción correctiva establecida en el Plan de Mejoramiento de Gestión, ya que está falencia fue informada por la OCI, en el seguimiento realizado a la Austeridad en el gasto del segundo trimestre de 2022.</t>
  </si>
  <si>
    <t xml:space="preserve">
1. Al cargar los soportes que acreditaron la liquidacion, no se percataron de subirlos en su totalidad.
3. Falta de personal en el proceso de Gestion de Talento Humano 
2. Alta demanda de actividades en el proceso de Gestion de Talento Humano.</t>
  </si>
  <si>
    <t xml:space="preserve">
2. Alta demanda de actividades en el proceso de Gestion de Talento Humano</t>
  </si>
  <si>
    <t>2023_TH_H6</t>
  </si>
  <si>
    <t>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
Con relación al funcionario Norbert Faubricio Sánchez, posee días pendientes de disfrute (09 días) los cuales hacen referencia al periodo de la vigencia 2021, y a la fecha ya se le acumuló el periodo de la vigencia 2022.
La anterior, incumple el Decreto 444 de 2023 artículo 4,  y los artículos 12 y 13 del Decreto 1045 de 1978.
Lo anterior, fue informado en el seguimiento realizado a la Austeridad en el Gasto correspondiente al tercer y cuarto trimestre de 2022, sin que a la fecha se hayan tomado las acciones necesarias por parte de las DNBC, para el cumplimiento de las directrices establecidas.</t>
  </si>
  <si>
    <t>1. Los servidores públicos no programan las vacaciones, pese a solicitud de TH.
2. Por necesidad del servicio consideran importante continuar ejerciendo labor.
3. El procedimiento no está actualizado con la actividad de reportar al Director general y jefes inmediatos los funcionrios que tengan mas de un peridodo de vacaciones acumulados.</t>
  </si>
  <si>
    <t>El procedimiento no está actualizado con  con la actividad de reportar al Director general y jefes inmediatos los funcionrios que tengan mas de un peridodo de vacaciones acumulados</t>
  </si>
  <si>
    <t xml:space="preserve">1. Los servidores públicos no programan las vacaciones, pese a solicitud de TH.
2. Por necesidad del servicio consideran importante continuar ejerciendo labor.
3. El procedimiento no está actualizado con la actividad de vacaciones obligatorias por acto administrativo, pese a necesidad del servicio  para servidores que tengan más de 1 período acumulado. </t>
  </si>
  <si>
    <t xml:space="preserve">El procedimiento no está actualizado con la actividad de vacaciones obligatorias por acto administrativo, pese a necesidad del servicio  para servidores que tengan más de 1 período acumulado. </t>
  </si>
  <si>
    <t>2023_GF_H10</t>
  </si>
  <si>
    <t>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t>
  </si>
  <si>
    <t>1. La informacion se comparte de manera verbal en algunas ocasiones
2. Se ha presentado un alta demanda de actividades lo cual en ocasiones no permitiò que se envié la informacion a tiempo.</t>
  </si>
  <si>
    <t xml:space="preserve">
Se ha presentado un alta demanda de actividades lo cual en ocacioneas no permitiò que se envié la informacion a tiempo.
</t>
  </si>
  <si>
    <t>Socializar el procedimiento de los cruces de información  entre las areas y el proceso de Gestión Financiera para las cuentas del pasivo.</t>
  </si>
  <si>
    <t>2023_TH_H13</t>
  </si>
  <si>
    <t>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
Enero 2023, valor de Intereses moratorios $87.800.00
Marzo 2023, valor de Intereses moratorios $162.900.00
Lo anterior constituye una presunta falta disciplinaria debido a la omisión de los deberes de que trata el artículo 38 de la ley 1952 de 2019, constituyéndose una falta grave contemplada en el artículo 67 de la misma ley.</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</si>
  <si>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de contratistas  y una alta demanada de actividades de los contratistas que estan dentro del proceso y no es fácil delegar  esta actividad.</t>
  </si>
  <si>
    <t>La funcionaria de gestión de talento humano es la única que sabe realizar la liquidación manual teniendo en cuenta su complejidad y por esto, delegar a un contratista es dificil</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</si>
  <si>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y demanda de actividades de los contratistas que estan dentro del proceso y no es fácil delegar esta actividad.</t>
  </si>
  <si>
    <t>La funcionaria de gestión de talento humano es la única que sabe realizar la liquidación manual teniendo en cuenta su complejidad.</t>
  </si>
  <si>
    <t>TH_AC60</t>
  </si>
  <si>
    <t>Realizar y presentar ante la alta dirección un estudio de viabilidad de reorganización de funciones entre los funcionarios de la planta global, de tal manera que se abra la posibilidad de entregar la memoria històrica de la nómina a otro funcionario de planta</t>
  </si>
  <si>
    <t>Análisis realizado y presentado al comité SIGE</t>
  </si>
  <si>
    <t>2023_MC_H3</t>
  </si>
  <si>
    <t>No se están aplicando los controles establecidos en el Mapa de Riesgos de la DNBC, por parte de los Procesos Gestión del Talento Humano y Gestión Administrativa, por cuanto se materializaron los siguintes riesgos:
Gestión del Talento Humano:
Posibilidad de sanciones por parte de la UGPP, debido a la inoportunidad en el cumplimiento de las obligaciones relacionadas con el pago de la seguridad Social; por la cancelación de intereses moratorios.
Posibilidad de afectación económica y/o reputacional por daños a terceros y/o bienes de la entidad generados por accidentes de tránsito con vehículos propios o en arriendo en uso oficial de la DNBC; por cuanto:
o	Los conductores no están notificando sobre el estado de los vehículos y los desplazamientos diarios, en los formatos dispuestos por la DNBC.
o	El vencimiento del SOAT y la tecno mecánica del vehículo de placas IXX 308 y la tecno mecánica del vehículo de placas ZXW 532.
o	No se ha realizado el mantenimiento preventivo ni correctivo del vehículo de placas IXX 308.
Posibilidad de afectación reputacional por multa y/o sanciones debido a la afectación al medio ambiente por el uso indebido de los recursos para el funcionamiento de la DNBC, debido a la ausencia de diseño de campañas de sensibilización en busca de la reducción del consumo:
o	servicios públicos
o	Papelería 
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t>
  </si>
  <si>
    <t>Porque se presenta una alta rotación y demanda de actividades de los contratistas que estan dentro del proceso y no es fácil delegar esta actividad.</t>
  </si>
  <si>
    <t>Los controles asociados a los riesgos no fueron efectivos</t>
  </si>
  <si>
    <t>DI_AC25</t>
  </si>
  <si>
    <t>Adelantar la investigación y las acciones disciplinarias (si hay lugara ello)  por la cancelación de intereses moratorios en el pago inoportuno de la PILA</t>
  </si>
  <si>
    <t>Se presentan como evidencias el Auto No. 025, de fecha 17 de septiembre de 2024, mediante el cual se ordena la apertura de la indagación previa, y el Auto de Archivo de la Indagación Previa, de fecha 11 de julio de 2025, por el cual se dispone el archivo de las diligencias al no encontrarse elementos suficientes para continuar con la actuación disciplinaria. Los soportes aportados permiten verificar que se adelantaron las actuaciones disciplinarias derivadas del hallazgo, de conformidad con la acción correctiva formulada y dentro del plazo establecido.</t>
  </si>
  <si>
    <t xml:space="preserve">
Gestion Administrativa
IXX308:
1. Porque el vehículo se encontraba en préstamo en bomberos Bogota.
2. No se tenía conocimiento del estado del vehículo IXX308.
3. No se había iniciando el proceso disciplinario por el estado del vehículo.</t>
  </si>
  <si>
    <t>No se había iniciando el proceso disciplinario por el estado del vehículo.</t>
  </si>
  <si>
    <t>DI_AC26</t>
  </si>
  <si>
    <t>Adelantar las acciones disciplinarias y administrativas a que haya lugar por el inconveniente presentado con el vehículo IXX 308</t>
  </si>
  <si>
    <t>Se presenta como evidencia el Auto de Remisión por Competencia del expediente ID 001-2024, de fecha 22 de enero de 2024, mediante el cual se ordena remitir a la Procuraduría General de la Nación la investigación relacionada con las presuntas irregularidades en la custodia y mantenimiento del vehículo CRIFF de placas IXX308, por configurarse la competencia de dicha entidad. El soporte aportado permite verificar que se adelantaron las actuaciones disciplinarias y administrativas previstas en la acción correctiva dentro del plazo establecido, evidenciando el cumplimiento de la actividad formulada.</t>
  </si>
  <si>
    <t>2023_ES_H1</t>
  </si>
  <si>
    <t>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
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t>
  </si>
  <si>
    <t xml:space="preserve">1. Porque el proceso tiene un alto volumen de actividades y el personal del proceso es insuficiente.
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t>
  </si>
  <si>
    <t>La contratación de personal de prestación de servicios fue tardía para la vigencia, generando una atraso en las actividades programadas debido a que priorizar unas sobre otras es dificil.</t>
  </si>
  <si>
    <t>TH_AC48</t>
  </si>
  <si>
    <t>Remitir la información de Personal al proceso de  gestión financiera dentro de los plazos establecidos</t>
  </si>
  <si>
    <t>Reporte enviado a Gestión Financiera</t>
  </si>
  <si>
    <t>Evaluar recurrencia 2026</t>
  </si>
  <si>
    <t>GC_AC88</t>
  </si>
  <si>
    <t>Remitir la información de Costos al proceso de  gestión financiera dentro de los plazos establecidos</t>
  </si>
  <si>
    <t>DI_AC27</t>
  </si>
  <si>
    <t xml:space="preserve">Adelantar la investigación y las acciones disciplinarias y administrativas (si hay lugara ello)  por el incumplimiento de las obligación de transmisión de la información </t>
  </si>
  <si>
    <t>2023_GF_H11</t>
  </si>
  <si>
    <t>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t>
  </si>
  <si>
    <t>2023_GF_H4</t>
  </si>
  <si>
    <t>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
Se registro en el Uso Presupuestal a-02-02-02-006-004 Servicios de Transporte de Pasajeros la suma de $ 100.000, por concepto de cancelación de Comisiones a un contratista, cuando el uso presupuestal hace referencia al A-02-02-02-006-003-01 Alojamiento para estancias Cortas.</t>
  </si>
  <si>
    <t>2023_TH_H29</t>
  </si>
  <si>
    <t>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
Esta observación ha sido evidenciada por la OCI desde el seguimiento realizado a la Austeridad en el Gasto desde el Tercer trimestre de 2022, sin que a la fecha la entidad haya tomado las acciones de mejora correspondientes.</t>
  </si>
  <si>
    <t xml:space="preserve">1. No se han adaptado todos los formatos internos, de acuerdo con el Decreto 444 del 29 de marzo del 2023
2.El formato establecido no contiene la justificación de asistencia presencial frente a virtual.
</t>
  </si>
  <si>
    <t>El formato establecido para solicitud de viáticos y comisiones no contiene la justificación de asistencia presencial frente a virtual.</t>
  </si>
  <si>
    <t>2023_TH_H12</t>
  </si>
  <si>
    <t>Con relación a los Certificados de Permanencia que sustentan las 32 resoluciones de Viáticos y comisión otorgadas en el primer trimestre de 2023, tienen descrito el Objeto de la Comisión, conforme lo define el artículo 4 literal (i) ítem 4 de la Resolución 027 de 2022
Esta observación ha sido evidenciada por la OCI desde el seguimiento realizado a la Austeridad en el Gasto desde el Tercer trimestre de 2022, sin que a la fecha la entidad haya tomado las acciones de mejora correspondientes</t>
  </si>
  <si>
    <t>1.El formato establecido no contiene la inclusión del objeto de la comisión. 
2. El objeto de la comisión se incluia solamente en el informe de comisión. 
3. Demoras en la generación de los formatos y procedimientos del proceso</t>
  </si>
  <si>
    <t>3. Demoras en la generación de los formatos y procedimientos del proceso</t>
  </si>
  <si>
    <t>2023_AD_H8</t>
  </si>
  <si>
    <t>2023_AD_H2</t>
  </si>
  <si>
    <t xml:space="preserve">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t>
  </si>
  <si>
    <t>1. No se asignaron recursos desde el inicio de la vigencia para el mantenimiento de los vehículos
2. No se contaba con el presupuesto para el mantenimiento de los vehículos de la entidad.
3. 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</si>
  <si>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</si>
  <si>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Gestion Administrativa
1. Porque el vehículo se encontraba en préstamo en bomberos Bogota.
2. No existia plan de mantenimiento preventivo y correctivo para el vehículo.
3. No se tenía conocimiento del estado del vehículo IXX308.</t>
  </si>
  <si>
    <t>2023_AD_H15</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</si>
  <si>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</si>
  <si>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1. No se contaba con el presupuesto para el mantenimiento de los vehículos de la entidad.
2. Porque se solicitó al Ministerio de Hacienda una adición presupuestal para el mantenimiento de vehículos de la DNBC, la cual llegó hasta agosto 2023.
3. No se realizó contrato de mantenimiento preventivo y correctivo de vehículos, incluyendo la tecnomecánica.</t>
  </si>
  <si>
    <t>No se realizó contrato de mantenimiento preventivo y correctivo de vehículos, incluyendo la tecnomecánica</t>
  </si>
  <si>
    <t>2023_AD_H14</t>
  </si>
  <si>
    <t>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t>
  </si>
  <si>
    <t>1. Porque no se contaba con presupuesto asignado para la contratación de una persona que ejecutara las actividades ambientales.
2. Porque no se realizó la contratación de una persona que se encargue de desempeñar estas actividades</t>
  </si>
  <si>
    <t>Porque no se realizó la contratación de una persona que se encargue de desempeñar estas actividades</t>
  </si>
  <si>
    <t>2025_AD_H4</t>
  </si>
  <si>
    <t>2023_AD_H5</t>
  </si>
  <si>
    <t>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y sin avance de:
15.3Programa Gestión Integral de los Residuos  
Incumplidas
*Realizar el mantenimiento preventivo y correctivo a los puntos ecológicos de la entidad (canecas, delimitación, etc)
*Monitoreo y control de la generación de residuos aprovechables en la entidad.
*Realizar campañas de concientización y sensibilización al personal de la DNBC frente al adecuado consumo de papelería y aprovechamiento de los residuos
*Reforzar y adecuar los instructivos de la entidad, con los lineamientos ambientales para la gestión integral de residuos sólidos. 
Sin avance
*Entrega de material aprovechable a empresas de Recicladores.
*Realizar seguimiento y monitoreo al cumplimiento de las obligaciones del transportador en el manejo de residuos
15.4 Programa de Prácticas Sostenibles.
Incumplida
*Establecer e incorporar políticas, metodologías y directrices que fomenten la inclusión de criterios ambientales en la adquisición de bienes y servicios.
Sin avance
*Realizar seguimiento y control de los equipos electrónicos para verificar posibles emisiones de GEI.
15.2. Uso Eficiente de la Energía 
Sin avance
*Realizar el mantenimiento preventivo y correctivo a las instalaciones eléctricas, equipos de cómputo y tecnológicos
Incumplidas
*Monitorear y controlar el consumo de energía en las instalaciones de la DNBC a través del registro histórico de consumos para la determinación de comportamientos.
*Realizar campañas de concientización y sensibilización al personal de la DNBC referente a la racionalización de este recurso.
5.1. Uso Eficiente del Agua
Incumplidas
*Realizar el mantenimiento preventivo y correctivo a las instalaciones hidrosanitarias
*Monitorear y controlar el consumo de energía en las instalaciones de la DNBC a través del registro histórico de consumos para la determinación de comportamientos.
Sin Avance
*Realizar campañas de concientización y sensibilización al personal de la DNBC referente a la racionalización de este recurso</t>
  </si>
  <si>
    <t>1. No se estaba ejecutando el cronograma establecido en el PIGA.
2. Porque no se realizó la contratación de una persona que se encargue de desempeñar estas actividades.
3. El cronograma del PIGA no se encontraba actualizado a 2023.</t>
  </si>
  <si>
    <t>2024_DI_H2</t>
  </si>
  <si>
    <t xml:space="preserve">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
</t>
  </si>
  <si>
    <t xml:space="preserve">1. Cambio de la persona que venía cumpliendo el rol de secretaria técnica del comité de conciliación. 2. Demoras en la designación formal de la secretaria técnica del comité. 3. Inconvenientes con la designación de correos institucionales que permitieran desarrollar la audiencia virtual.4. Imposibilidad de coordinar las agendas de los miembros del comité. </t>
  </si>
  <si>
    <t>Imposibilidad de coordinar las agendas de los miembros del comité</t>
  </si>
  <si>
    <t>DI_AC28</t>
  </si>
  <si>
    <t>Se modificó la resolución de funcionamiento del comité, se designó un delegado del despacho en caso de ausencia de la dirección y se viabilizó la posibilidad de adelantar las sesiones virtuales para evitar el incumplimiento normativo</t>
  </si>
  <si>
    <t>Resolución 199 de 2024, por la cual se actualiza y modifica el reglamento del Comité de Conciliación de la DNBC</t>
  </si>
  <si>
    <t>Se evidenció como soporte la Resolución No. 199 del 18 de julio de 2024, mediante la cual se adoptó el Reglamento del Comité de Conciliación de la DNBC, y la Resolución No. 363 de 2025, por la cual se actualiza y armoniza dicho reglamento. Estos actos administrativos permiten verificar la modificación del funcionamiento del Comité, la designación de un delegado del despacho para presidir las sesiones en ausencia de la Dirección y la incorporación de la modalidad de sesiones virtuales, evidenciando el cumplimiento de la actividad formulada dentro del plazo establecido.</t>
  </si>
  <si>
    <t>2024_DI_H1</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</si>
  <si>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</si>
  <si>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1. Imposibilidad de coordinar las agendas de los miembros del comité.  2. Las citaciones para las audiencias no se realizan con la suficiente antelación, lo que impide cumplir el término legal.</t>
  </si>
  <si>
    <t>Las citaciones a las audiencias conciliatorias no se remiten con el tiempo suficiente para cumplir con el término legal.</t>
  </si>
  <si>
    <t>DI_AC29</t>
  </si>
  <si>
    <t>Una vez concluída la sesión del comité en la que se traten los asuntos sometidos a conciliación dentro de los cinco (5) días posteriores a la celebración de la misma se remitirá el acta para posterior firma y se proferirán las certificaciones a que haya lugar, para las remisiones al Ministerio Público</t>
  </si>
  <si>
    <t xml:space="preserve">Certificaciones emitidas y entregadas a la oficina jurídica </t>
  </si>
  <si>
    <t>Se evidenció como soporte las Actas No. 012 del 23 de julio de 2024 y No. 014 del 23 de agosto de 2024, así como las certificaciones expedidas el 20 y 28 de agosto de 2024, las cuales permiten verificar el cumplimiento de la actividad formulada dentro del plazo establecido.</t>
  </si>
  <si>
    <t>2024_CJ_H7</t>
  </si>
  <si>
    <t>Hoja Usuarios/Abogados
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t>
  </si>
  <si>
    <t>DEFENSA JURÍDICA</t>
  </si>
  <si>
    <t>1. No hay flujo de información oportuno para informar la desvinculación
2. Ausencia de un procedimiento formal y automatizado para la desvinculación de usuarios y reasignación de casos
3. No se ha gestionado adecuadamente el ajuste funcional del sistema e-KOGUI</t>
  </si>
  <si>
    <t>Limitaciones técnicas del sistema e-KOGUI </t>
  </si>
  <si>
    <t>GJ_AC5</t>
  </si>
  <si>
    <t>Oficio o correo electronico de soporte donde se expone que los usuarios ya no se encuentran vinculados a la entidad. 
Gestionar formalmente ante el área técnica o proveedor responsable del sistema e-KOGUI el desarrollo o ajuste necesario que permita:
La reasignación forzada o automatizada de casos cuando un usuario es desvinculado.
El bloqueo posterior del usuario en el sistema, sin generar errores o inconsistencias.</t>
  </si>
  <si>
    <t>Oficio o correo electronico de que los abogados ya no hacen parte del sistema y un oficio donde se demuestre el ajuste requerido.</t>
  </si>
  <si>
    <t>DI_AC30</t>
  </si>
  <si>
    <t>Generar alertas para participar en los espacios de capacitación en el uso del sistema e-Kogui</t>
  </si>
  <si>
    <t>Correos electrónicos</t>
  </si>
  <si>
    <t>e evidenció que el soporte aportado corresponde a correos electrónicos remitidos por el proceso los días 31 de julio de 2024, 5 y 6 de agosto de 2024, 21 de febrero de 2025, 19 y 26 de marzo de 2026, mediante los cuales se socializaron invitaciones, capacitaciones, solicitudes de certificación y demás espacios de formación promovidos por la Agencia Nacional de Defensa Jurídica del Estado (ANDJE) relacionados con el sistema eKOGUI, dirigidos a los servidores que ejercen los diferentes roles dentro de la entidad. En consecuencia, la evidencia permite verificar la ejecución de la actividad formulada dentro del plazo establecido.</t>
  </si>
  <si>
    <t>2024_CJ_H6</t>
  </si>
  <si>
    <t>Hoja de procesos judiciales
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t>
  </si>
  <si>
    <t>1. Los datos en el sistema no se actualizan en tiempo real o con la frecuencia requerida por los responsables
2. No existen verificaciones periódicas ni responsables definidos para validar que la información entre la fuente y el sistema coincidan
3. No se ha implementado un mecanismo de conciliación y sincronización entre los registros de la Oficina Jurídica y el sistema e-KOGUI, lo que genera discrepancias en la información sobre procesos judiciales activos</t>
  </si>
  <si>
    <t>No se ha implementado un mecanismo de conciliación y sincronización entre los registros de la Oficina Jurídica y el sistema e-KOGUI, lo que genera discrepancias en la información sobre procesos judiciales activos</t>
  </si>
  <si>
    <t>GJ_AC6</t>
  </si>
  <si>
    <t>Realizar informes donde se compare la información contenida en el e-Kogui y el SAMAI. Incluir información sobre el estado de los procesos</t>
  </si>
  <si>
    <t>Informes presentados</t>
  </si>
  <si>
    <t>2024_CJ_H5</t>
  </si>
  <si>
    <t>Hoja de procesos judiciales
Se ha detectado una inconsistencia en el registro de los procesos e-KOGUI No. 1032762, 1150720 y 2509236, ya que, aunque otras entidades los han marcado como "Terminados", en el Sistema e-KOGUI de la entidad aún figuran como "Activos". Esto indica que el cambio de estado no ha sido actualizado, generando una discrepancia en el seguimiento de estos procesos.</t>
  </si>
  <si>
    <t>1. Falta de seguimiento por parte de los responsables al estado final de los procesos jurídicos
2. No hay lineamientos ni responsables definidos para confirmar y actualizar el estado final de los casos
3. El sistema e-KOGUI no cuenta con una funcionalidad integrada que verifique automáticamente el estado de los procesos con otras entidades, lo que hace que el cierre dependa exclusivamente de registros manuales</t>
  </si>
  <si>
    <t>El sistema e-KOGUI no cuenta con una funcionalidad integrada que verifique automáticamente el estado de los procesos con otras entidades, lo que hace que el cierre dependa exclusivamente de registros manuales</t>
  </si>
  <si>
    <t>2024_CJ_H2</t>
  </si>
  <si>
    <t>Hoja de procesos judiciales
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t>
  </si>
  <si>
    <t>1. Falta de seguimiento oportuna por parte de los responsables del registro en el sistema
2. Ausencia de un control periódico para verificar que todos los procesos activos estén calificados en el sistema
3.El sistema no cuenta con alertas o reportes que ayuden a prevenir omisiones, y la gestión depende totalmente del control manual</t>
  </si>
  <si>
    <t>El sistema no cuenta con alertas o reportes que ayuden a prevenir omisiones, y la gestión depende totalmente del control manual</t>
  </si>
  <si>
    <t>2024_CJ_H3</t>
  </si>
  <si>
    <t>Hoja de procesos judiciales
Producto del seguimiento realizado a los procesos activos en el sistema e-KOGUI, evidenciamos que el proceso 11001334306520170031600 se encuentra marcado como activo, a pesar de haberse realizado los pagos correspondientes en el segundo semestre de 2024. </t>
  </si>
  <si>
    <t>1. Omisión del responsable en actualizar el estado del proceso tras el pago
2. Falta de un procedimiento claro que defina las actividades posteriores al pago de un proceso judicial
3. No existe un mecanismo de control cruzado entre el sistema financiero y el sistema jurídico (e-KOGUI) que alerte sobre pagos realizados sin actualización del estado del proceso</t>
  </si>
  <si>
    <t>No existe un mecanismo de control cruzado entre el sistema financiero y el sistema jurídico (e-KOGUI) que alerte sobre pagos realizados sin actualización del estado del proceso</t>
  </si>
  <si>
    <t>2024_CJ_H4</t>
  </si>
  <si>
    <t>Hoja de procesos judiciales
Se evidencia diferencia frente a la cantidad de procesos cerrados durante el segundo semestre de 2024, entendiendo que reporta una gestión de cierre de 9 casos y en el aplicativo e-KOGUI no se evidencian cierres durante el periodo auditado.</t>
  </si>
  <si>
    <t>1. Se realizó el cierre documental o operativo, pero no se actualizó el sistema.
2. Falta de verificación cruzada entre los reportes de gestión jurídica y el sistema e-KOGUI.
3. No existe un procedimiento institucional que obligue a validar y registrar en e-KOGUI todo proceso cerrado antes de consolidar los informes de gestión</t>
  </si>
  <si>
    <t>No existe un procedimiento institucional que obligue a validar y registrar en e-KOGUI todo proceso cerrado antes de consolidar los informes de gestión</t>
  </si>
  <si>
    <t>2024_CJ_H1</t>
  </si>
  <si>
    <t>Hoja comité de conciliación
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t>
  </si>
  <si>
    <t>1. Omisión en el registro de las conciliaciones en el sistema e-KOGUI por parte del responsable
2. Falta de control o revisión para verificar que toda conciliación atendida esté registrada en el sistema
3. No existe un procedimiento que integre el flujo del comité de conciliación con el sistema e-KOGUI, ni establece la obligación de registrar las actuaciones del comité en el sistema</t>
  </si>
  <si>
    <t>No existe un procedimiento que integre el flujo del comité de conciliación con el sistema e-KOGUI, ni establece la obligación de registrar las actuaciones del comité en el sistema</t>
  </si>
  <si>
    <t>2025_MC_H1</t>
  </si>
  <si>
    <t>Numeral 2.2
Con relación al seguimiento realizado por parte del lider del proceso se evidenció que al 31 de diciembre de 2024, el proceso presentó incumplimiento en 13 acciones de mejora establecidas en el Plan de Mejoramiento Institucional quedando VENCIDAS</t>
  </si>
  <si>
    <t> - Falta de seguimiento oportuno por parte del líder del proceso (Administrativo y Financiero) a las acciones de mejora, lo que impidió tomar medidas correctivas a tiempo
- Baja articulación entre áreas involucradas, lo que generó demoras en el flujo de información necesaria para ejecutar las acciones.
- No envío de información solicitada por parte de Almacén para conciliar, lo que afectó directamente el cumplimiento de las acciones de mejora.</t>
  </si>
  <si>
    <t>No envío de información solicitada por parte de Almacén para conciliar, lo que afectó directamente el cumplimiento de las acciones de mejora.</t>
  </si>
  <si>
    <t> - Cambio de supervisores sin entregar la información del seguimiento y avance.
- Falta de información y soportes para legalizar el recurso entregado en el marco del convenio y realizar su liquidación.</t>
  </si>
  <si>
    <t>Falta de información y soportes para legalizar el recurso entregado en el marco del convenio y realizar su liquidación</t>
  </si>
  <si>
    <t>  - Falta de Socialización de Procedimiento de Reciprocas.
 - No existen revisiones periódicas ni responsables claros para garantizar que las evidencias sean publicadas oportunamente.
- Falta de seguimiento de las evidencias que se deben cargar </t>
  </si>
  <si>
    <t>Falta de seguimiento de las evidencias que se deben publicar</t>
  </si>
  <si>
    <t>2025_GF_H5</t>
  </si>
  <si>
    <t>Numeral 3, Numeral 3.3
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</si>
  <si>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 - La alta carga de trabajo pudo generar descuidos o falta de tiempo para una revisión exhaustiva del documento.
- La ausencia de verificación jurídica permitió que el documento final quedara incompleto y sin los lineamientos adecuados.
- No se garantizó un mecanismo de control que validara que todos los capítulos actualizados estuvieran incluidos en la parte resolutiva de la norma.</t>
  </si>
  <si>
    <t>No se garantizó un mecanismo de control que validara que todos los capítulos actualizados estuvieran incluidos en la parte resolutiva de la norma.</t>
  </si>
  <si>
    <t>2025_GF_H6</t>
  </si>
  <si>
    <t>Numeral 3.1
Debido a que en la resolución 253 de 2023, no incorporó la politica  que Facilite el Flujo de información de los hechos económicos entre los procesos, no se ha socializado la misma </t>
  </si>
  <si>
    <t> - No se estableció un mecanismo formal para la socialización de cambios en las políticas contables, lo que generó desconocimiento dentro de la entidad.
- No se implementaron herramientas o canales efectivos (capacitaciones, comunicados, reuniones) para garantizar que los procesos conozcan la nueva política.
- La falta de lineamientos claros dentro de la norma (Omisión de incluir el capitulo de Flujos de Información) impidió que la política pudiera ser socializada adecuadamente.</t>
  </si>
  <si>
    <t>La falta de lineamientos claros dentro de la norma (Omisión de incluir el capitulo de Flujos de Información) impidió que la política pudiera ser socializada adecuadamente.</t>
  </si>
  <si>
    <t>C.OPORTUNEMENTE</t>
  </si>
  <si>
    <t>2025_GF_H7</t>
  </si>
  <si>
    <t>Numeral 3.2
En la resolución 253 de 2023 no se indicó los documentos idóneos por medio de los cuales se informa al área contable los hechos económicos tendientes a facilitar el flujo de información de la entidad. </t>
  </si>
  <si>
    <t>2025_AD_H2</t>
  </si>
  <si>
    <t>Numeral 4
Aunque las DNBC cuenta con el procedimiento PC-AD-PGD-01-V5 Procedimiento de Gestión de Bienes, el mismo no establece una  directriz sobre la Identificación Individualizada de los Bienes Físicos. </t>
  </si>
  <si>
    <t> - No se han definido un lineamiento y mecanismos de control para garantizar que cada activo cuente con su respectiva identificación.
- Existe dificultad al momento de realizar el inventario, para identificar la adquisición del bien.
- Existe un procedimiento general de gestión de bienes, pero no especifica que la identificación de los bienes debe ser de forma individualizada.</t>
  </si>
  <si>
    <t>Existe un procedimiento general de gestión de bienes, pero no especifica que la identificación de los bienes debe ser de forma individualizada.</t>
  </si>
  <si>
    <t>2025_AD_H3</t>
  </si>
  <si>
    <t>Numeral 4.1, Numeral 4.2
Debido a que el  procedimiento PC-AD-PGD-01-V5 Procedimiento de Gestión de Bienes, no establece una  directriz sobre la Identificación Individualizada de los Bienes Físicos, no se ha socializado la misma</t>
  </si>
  <si>
    <t>2025_GF_H8</t>
  </si>
  <si>
    <t>Numeral 9.2, Numeral 23.5, Numeral 25.1
No se evidenció la conciliación del rubro de Viaticos y comisiones correspondiente a los meses de septiembre a diciembre de 2024. De igual forma, el proceso de gestión juridica no reportó la información de los litigiosos y demandas al 31 de diciembre de 2024</t>
  </si>
  <si>
    <t> - Falta de respuesta de las áreas a las solicitudes de información para conciliar enviadas por Financiera
- No se realizaron las conciliaciones entre talento humano y financiera ni entre jurídica y financiera oportunamente.
- No hay un procedimiento acorde a lo establecido en la Política Contable que garantice que los reportes y conciliaciones se realicen oportunamente.</t>
  </si>
  <si>
    <t>No hay un procedimiento acorde a lo establecido en la Política Contable que garantice que los reportes y conciliaciones se realicen oportunamente.</t>
  </si>
  <si>
    <t>2025_GF_H1</t>
  </si>
  <si>
    <t>Numeral 10, Numeral 10.1
No se evidenció el acta el comité de sostenibilidad contable correspondiente el cuarto trimestre de 2024 ni su respectiva socialización con los responsables del proceso contable</t>
  </si>
  <si>
    <t> - Se priorizó la realización de los Estados Financieros y sus notas de toda la vigencia anterior para cumplir con la transmisión oportuna en el CHIP ante el CGN.
- Simultaneidad de actividades del área contable. 
- Exceso de tareas operativas que impidió la elaboración del acta y su socialización.</t>
  </si>
  <si>
    <t>Exceso de tareas operativas que impidió la elaboración del acta y su socialización.</t>
  </si>
  <si>
    <t>GF_AC16</t>
  </si>
  <si>
    <t>Suscribir el acta del periodo correspondiente a Octubre - Diciembre de 2024</t>
  </si>
  <si>
    <t>Acta 01 de 2025 correspondiente al periodo Octubre - Diciembre de 2024</t>
  </si>
  <si>
    <t>se evidencia acta N° 001de 2025 de comite de sostenibilidad contables correspondiente al ultimo trimestre de 2024 y los temas contables tratados.</t>
  </si>
  <si>
    <t> - Exceso de tareas operativas que impidió la elaboración del acta y su socialización.
- Simultaneidad de actividades del área contable. 
- No hay una directriz que establezca un tiempo para la elaboración y socialización oportuna del acta.</t>
  </si>
  <si>
    <t>No hay una directriz que establezca un tiempo para la elaboración y socialización oportuna del acta.</t>
  </si>
  <si>
    <t>GF_AC17</t>
  </si>
  <si>
    <t>Modificar y/o Actualizar el acto administrativo que creó el Comité de Sostenibilidad Contable estableciendo un plazo razonable para elaborar las actas de las reuniones.</t>
  </si>
  <si>
    <t>Actualización del acto administrativo de creación del Comité de Sostenibilidad Contable</t>
  </si>
  <si>
    <t>se evidencia la resolucion N° 095 de 2025 por la cual se actualiza el comite de sostenibilidad contable con fecha 29/04/2025</t>
  </si>
  <si>
    <t>2025_GF_H2</t>
  </si>
  <si>
    <t>Numeral 17
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t>
  </si>
  <si>
    <t>*Algunos supervisores de contratos no realizan un seguimiento constante y permanente a los contratos que tienen a su cargo.
*Los supervisores no establecieron en el formato de justificación de reservas presuestales (RP)  las razones claras del por qué de  la generación de la Reserva Presupuestal
* Falta de seguimiento y control por parte de los supervisores de los contratos</t>
  </si>
  <si>
    <t>Falta de seguimiento y control por parte de los supervisores de los contratos</t>
  </si>
  <si>
    <t>GF_AC18</t>
  </si>
  <si>
    <t>Actualizar el formato FO-GF-03-01 Justificacion para constituir Reservas Presupuestales incluyendo casillas que indiquen Faltante de PAC y Caso fortuito o fuerza mayor</t>
  </si>
  <si>
    <t>Se evidencio la actualizacion del formato PC-GF-03-01 con fecha  20/03/2026.</t>
  </si>
  <si>
    <t>2025_AD_H1</t>
  </si>
  <si>
    <t>Numeral 22.2
En la vigencia 2024 no se realizó la revisión de la vida util de la PPy E, Depreciación Acumulada y el deterioro</t>
  </si>
  <si>
    <t>- Falta de entrega de información por parte de almacen para revisión de la vida útil.
-Falta de entrega de información para cálculo de Deterioro.
-No se recibió información mensual del almacen.</t>
  </si>
  <si>
    <t>No se recibió información mensual del almacen.</t>
  </si>
  <si>
    <t>2025_GF_H3</t>
  </si>
  <si>
    <t>Numeral 23.2
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t>
  </si>
  <si>
    <t>*Las acciones establecidas en el Plan de Mejoramiento Institucional quedaron consolidadas.
*En la acción correctivamiento generada en el Plan de Mejoramiento Instucional no se individualizó el responsable del cumplimiento de la acción correctivamiento.</t>
  </si>
  <si>
    <t>En la acción correctivamiento generada en el Plan de Mejoramiento Instucional no se individualizó el responsable del cumplimiento de la acción correctivamiento.</t>
  </si>
  <si>
    <t>2025_PE_H1</t>
  </si>
  <si>
    <t>Numeral 24.3
No se evidencia las actas del comité directivo donde se llevan los temas financieros como insumo para la toma de decisiones.</t>
  </si>
  <si>
    <t> - Falta de directriz formal que establezca la presentación de los estados financieros en el Comité Directivo.
- Los Estados Financieros se compartían en la reunión del Comité de Sostenibilidad Contable, pero no hacen parte todos los cargos del nivel directivo.
- Se presenta en el Comité Directivo información financiera pero no los EEFF trimestrales.</t>
  </si>
  <si>
    <t>Se presenta en el Comité Directivo información financiera pero no los EEFF trimestrales.</t>
  </si>
  <si>
    <t>GF_AC19</t>
  </si>
  <si>
    <t>Exposición en el Comité Directivo de los Estados Financieros de la Entidad de forma trimestral, posterior a la transmisión efectuada a la Contaduría General de la Nación.</t>
  </si>
  <si>
    <t>Acta Comité Directivo que refleje la presentación de los Estados Financieros</t>
  </si>
  <si>
    <t>se evidnecio correo electronico de fecha 26/03/206 dirigido al comite directivo sobre la presentacion de los estados finanancieros.</t>
  </si>
  <si>
    <t>2025_GF_H4</t>
  </si>
  <si>
    <t>Numeral 27.1
Las notas contables 26, 24 y 48, no detallan claramente las acciones de mejora generadas en el Plan de Mejoramiento Institucional  correspondientes a los hallazgos 1 y 3 de 2023 y Hallazgo 8 de 2022, respectivamente.</t>
  </si>
  <si>
    <t> -No se reveló en la Nota 28 de Ingresos del Grupo 48, los rendimientos financieros percibidos en el año 2024
-Error de digitación en el Plan de Mejoramiento, pues la actividad de mejora debe ser del año 2024. 
- Aunque se validó que las notas estuvieran acordes con lo solicitado en la Resolución 038 de 2024 de la CGN, se omitió validar que incluyeran la totalidad de las acciones de planes de mejoramiento vigente relacionadas con la presentación de Estados Financieros. 
- Falta de un mecanismo de doble validación para asegurar que las notas contables reflejen las acciones de mejora exigidas por la CGN.</t>
  </si>
  <si>
    <t>Falta de un mecanismo de doble validación para asegurar que las notas contables reflejen las acciones de mejora exigidas por la CGN</t>
  </si>
  <si>
    <t>GF_AC20</t>
  </si>
  <si>
    <t>Implementar un mecanismo de doble validación en la revisión de notas a los estados financieros, a cargo del Coordinador del Grupo de Gestión Financiera, asegurando que incluyan las acciones de los Planes de Mejoramiento vigente y se ajusten a lo requerido por la CGN.</t>
  </si>
  <si>
    <t>Acta de revisión de  las Notas a los estados financieros</t>
  </si>
  <si>
    <t>se evidencia listado de chequeo con fecha de 27/02/2026,  para la elaboracion de las notas en los estados financieros, asi como la revision de los hallazgos de las auditorias externas para su respectivo ajuste.</t>
  </si>
  <si>
    <t>2025_MC_H2</t>
  </si>
  <si>
    <t>Numeral 29
En el seguimiento realizado a los riesgos de gestión del tercer trimestre de 2024, se evidenciaron 7 controles de los riesgos de gestión que se encontraron NO EFECTIVOS</t>
  </si>
  <si>
    <t> - Falta de experticia en la actualización del mapa de riesgos de gestión y su matriz de controles por parte del proceso de Gestión Financiera.
- Falta de personal para la orientación a las dependencias de la entidad en la identificación, prevención y actualización de los riesgos de gestión que puedan afectar el logro de sus objetivos.</t>
  </si>
  <si>
    <t>Falta de personal para la orientación a las dependencias de la entidad en la identificación, prevención y actualización de los riesgos de gestión que puedan afectar el logro de sus objetivos</t>
  </si>
  <si>
    <t>2025_MC_H3</t>
  </si>
  <si>
    <t>Numeral 30,Numeral 30.1, Numeral 30.2, Numeral 30.3
En la vigencia 2024, no se actualizaron ni se revisaron la identificación y valoración de los riesgos del proceso de Gestión Financiera.</t>
  </si>
  <si>
    <t>2025_TH_H1</t>
  </si>
  <si>
    <t>Numeral 32, Numeral 32.1, Numeral 32.2
En el  Plan Institucional de Capacitación de la vigencia 2024, no se incluyeron capacitaciones que fortalezcan las competencias de los funcionarios del Proceso Contable.</t>
  </si>
  <si>
    <t> - Las necesidades de capacitación se realizan de forma general para toda la entidad.
- No se identificaron las necesidades de capacitacion especificas para el proceso de Gestión Financiera. 
- No existe una herramienta diseñada para el levantamiento de necesidades por procesos</t>
  </si>
  <si>
    <t>No existe una herramienta diseñada para el levantamiento de necesidades por procesos</t>
  </si>
  <si>
    <t>2024_TH_H4</t>
  </si>
  <si>
    <t>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</si>
  <si>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Procedimiento Ingreso, Permanencia y Retiro de Funcionarios.</t>
  </si>
  <si>
    <t>Debilidades en los procesos internos en la actualización de la base de datos institucional, generando la inoportunidad de la actualización en SIGEP II </t>
  </si>
  <si>
    <t>TH_AC49</t>
  </si>
  <si>
    <t>Actualizar el procedimientos de retiro de servidores, incluyendo control de actualización base de datos institucional  </t>
  </si>
  <si>
    <t>Procedimiento actualizado y socializado</t>
  </si>
  <si>
    <t>TH_AC50</t>
  </si>
  <si>
    <t>Actualizar  la Base de Datos Institucional, con las novedades de retiro de funcionarios y actualizar el Aplicativo SIGEP II con la novedad de retito de los cuatro (4) funcionarios </t>
  </si>
  <si>
    <t>Base de Datos Institucional actualizada con la novedad  de retiro de funcionarios cuatro (4) funcionarios y Aplicativo SIGEP II actualizado</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</si>
  <si>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 Procedimiento Ingreso, Permanencia y Retiro de Funcionarios.</t>
  </si>
  <si>
    <t>TH_AC51</t>
  </si>
  <si>
    <t>Capacitación a los servidores públicos y/o contratistas encargados del procesos de Ingresos y Retiro de los funcionarios</t>
  </si>
  <si>
    <t>Capacitaciones realizadas a los integrantes del proceso de Gestión Talento Humano</t>
  </si>
  <si>
    <t>2024_CO_H6</t>
  </si>
  <si>
    <t>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t>
  </si>
  <si>
    <t>1. El gestor y/o contratista encargado de habilitar al proveedor (contratista) no tiene el conocimiento adecuado o no sigue los procedimientos correctos para asegurar el registro.
2. En el procedimiento para la gestión contractual no contempla el registro de proveedor (contratista) en SIGEP II 
3. Falta de control al momento de verificar que el proveedor cuente con el registro en SIGEP II, registrado con la entidad asociada a la DNBC.  </t>
  </si>
  <si>
    <t>Debilidades en la habilitación y registro de los proveedores (contratista) en el SIGEP II. </t>
  </si>
  <si>
    <t>2024_CO_H1</t>
  </si>
  <si>
    <t>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De los 27 Contratistas con actualización de bienes y rentas, 16 la realiza-ron a tiempo y 11 de forma extemporánea que incluyen nueve (9) por retiro y dos (2) por ingreso.</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</si>
  <si>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el registro en SIGEP II, asociada a por la entidad DNBC.  </t>
  </si>
  <si>
    <t>Debilidad en la identificacion de controles respecto de la presentación de la declaración de bienes y rentas de los contratistas de prestacion de servicio.   </t>
  </si>
  <si>
    <t>2024_CO_H2</t>
  </si>
  <si>
    <t>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</si>
  <si>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la asignación de ingresos  SIGEP II, asociado a por la entidad DNBC.  </t>
  </si>
  <si>
    <t>Debilidad en la asignación de roles a los contratistas para acceder al SIGEP II</t>
  </si>
  <si>
    <t>2024_CO_H4</t>
  </si>
  <si>
    <t>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t>
  </si>
  <si>
    <t>1. Falta de capacitación a los contratistas investidos con el rol de Operador de contratos.
2. En el procedimiento para la gestión contractual no se encuentra documentado el registro de los contratos de prestación de servicios en SIGEP II.
3. Falta de creación y registro de los contratos de prestación de servicios en SIGEP II. </t>
  </si>
  <si>
    <t>Debilidades en la creación y registro de los contratos de prestación de servicios en  SIGEP II. </t>
  </si>
  <si>
    <t>2024_CO_H3</t>
  </si>
  <si>
    <t>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t>
  </si>
  <si>
    <t>1. Falta de actualización oportuna de la base de datos institucional. 
2. Falta de monitoreo de la calidad de los datos en el sistema SIGEP II.
3.  Falta de diligencia en la acutalización y validación de la información en el sistema SIGEP II </t>
  </si>
  <si>
    <t>Debilidades en la actualización de la información de los contratistas en el SIGEP II.</t>
  </si>
  <si>
    <t>2024_TH_H1</t>
  </si>
  <si>
    <t>Al descargar el reporte Caracterización Discapacidad SP y Contratista del SIGEP II, se obtiene un mensaje “sin registros”, es decir que no se registró la información en el aplicativo SIGEP II, incumpliendo lo establecido en el MIPG dimensión 5 “Información y Comunicación”.</t>
  </si>
  <si>
    <t>1. Falta de monitoreo de la calidad de los datos registrados en el sistema SIGEP II. 
2. Por falta de capacitación al servidor público y/o contratista encargado del registro en el SIGEP II
3. Debilidad en la aplicación de controles por parte del proceso de talento humano  </t>
  </si>
  <si>
    <t>Debilidad en la identificación de controles respecto de la información registrada en el SIGEP II </t>
  </si>
  <si>
    <t>Debilidad en la identificacion de controles respecto de la información registrada en el SIGEP II </t>
  </si>
  <si>
    <t>TH_AC52</t>
  </si>
  <si>
    <t>Informe de cruce de información de encuesta de Perfil Sociodemografico vs registro sigep Funcionarios</t>
  </si>
  <si>
    <t>2024_CO_H5</t>
  </si>
  <si>
    <t>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 
• Cuadro 10. Contratistas Componente Actualizado CONTRATOS – Vigencia 2024
• Cuadro 11. Contratistas Componente Actualizado DATO_ADICIONAL – Vigencia 2024
• Cuadro 12. Contratistas Componente Actualizado DATO_CONTACTO – Vigencia 2024
• Cuadro 13. Contratistas Componente Actualizado DOCUMENTOS_ADICIONALES – Vigencia 2024Contratistas Componente Actualizado EDUCACION_FORMAL – Vigencia 2024
• Cuadro 14. Contratistas Componente Actualizado EDUCACION_FORMAL – Vigencia 2024
• Cuadro 15. Contratistas Componente Actualizado EXPERIENCIA_DOCENTE – Vigencia 2024
• Cuadro 16. Contratistas Componente Actualizado EXPERIENCIA_PROFESIONAL – Vigencia 2024
• Cuadro 17. Contratistas Componente Actualizado IDIOMA_PERSONA – Vigencia 2024
• Cuadro 18. Contratistas Componente Actualizado VINCULACION – Vigencia 2024
• Cuadro 19. Contratistas Componente Actualizado “VACIAS”– Vigencia 2024.</t>
  </si>
  <si>
    <t>1. Falta de actualización oportuna de la base de datos institucional. 
2. Falta de monitoreo de la calidad de los datos registrados en el sistema SIGEP II, respecto de los contratistas. 
3. Debilidad en la aplicación de controles por parte del proceso de Gestión Contractual, al momento de validar la información registrada por los contratistas. </t>
  </si>
  <si>
    <t>Debilidad en la identificación de controles por parte del proceso de Gestión Contractual al momento de validar la información registrada en el SIGEP II</t>
  </si>
  <si>
    <t>2024_TH_H2</t>
  </si>
  <si>
    <t>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t>
  </si>
  <si>
    <t>1. Por falta de capacitación al servidor público y/o contratista encargado del registro en el SIGEP II 
2.  Ausencia de controles en el proceso de registro que detecten y eviten clasificaciones erróneas
3. Falta de atención del servidor público y/o contratista encargado del registro en el SIGEP II </t>
  </si>
  <si>
    <t>Debilidades en la creación y registro en  SIGEP II. </t>
  </si>
  <si>
    <t>TH_AC53</t>
  </si>
  <si>
    <t>Actualizar el procedimiento de Ingresos, Permanecia y Retiro de Funcionario (PC-TH-04), estableciendo controles para validar el tipo de vinculación antes del registro definitivo en la plataforma</t>
  </si>
  <si>
    <t>2024_TH_H3</t>
  </si>
  <si>
    <t>En cuanto al “ROL DE CONTRATISTAS” y “ROL DE SERVIDOR PÚBLICO” se logró establecer unas inconsistencias en cuanto a la información suministrada por la Subdirección Administrativa y Financiera y la desplegada por el SIGEP II, en los siguientes términos: 
- Rol de contratistas, de los 76 nombres que arroja la plataforma se logra establecer que 21 no son parte de la base de datos de contratistas de la vigencia 2024.
- Rol de servidor público, según el listado reportado por el SIGEP II, 62 personas figuran con el rol de servidor público. Sin embargo, tras realizar la verificación correspondiente, se constató que 48 de esos nombres no pertenecen a la planta de personal de la entidad.</t>
  </si>
  <si>
    <t>1. Por falta de capacitación al servidor público y/o contratista encargado del registro en el SIGEP II 
2.  Ausencia de controles en el proceso de registro que detecten y eviten clasificaciones erróneas
3. Falta de controles para la asiganción de roles o verificación de vinculos </t>
  </si>
  <si>
    <t>Actualizar el procedimiento de Ingresos, Permanecia y Retiro de Funcionario (PC-TH-04), estableciendo control establecer un control cruzado periódico entre la base de datos institucional y la información del SIGEP II con responsables definidos y trazabilidad</t>
  </si>
  <si>
    <t>TH_AC54</t>
  </si>
  <si>
    <t>Actualizar y depurar los registros de roles de contratistas y servidores públicos en SIGEP II, eliminando aquellos que no hacen parte de la entidad</t>
  </si>
  <si>
    <t>Registro en SIGEP II actulizados</t>
  </si>
  <si>
    <t>2025_DI_H5</t>
  </si>
  <si>
    <t>Se realizó la revisión de doce (12) actas de las sesiones del comité de conciliación
realizadas durante el primer semestre de 2025 evidenciándose que:
En el Acta 02 del 28 de febrero de 2025, hubo inasistencia del subdirector Estratégico y
de Coordinación bomberil, sin que se evidencie la justificación de la ausencia en el acta
respectiva.Inconsistencia en el Acta No. 07 del 23 de abril de 2025, se relaciona en los asistentes al
Teniendo Luis Alberto Valencia, subdirector Estratégico y de Coordinación Bomberil, sin
embargo, en el ítem 99de firmas se hace la anotación que “no se hizo presente”, sin que
medie justificación de su ausencia en el Acta. Lo anterior incumpliendo lo establecido en el artículo 14 de la Resolución 199 de 2024</t>
  </si>
  <si>
    <t>1. No se presentó justificación por parte de los miembros del comité que no asistieron. 2. No se realizó la anotacion en el acta de que no se presentó la justificación, toda vez que no se requiere, en tanto exista quorum deliberatorio. 3.No existe un mecanismo estandarisado dentro del comite de conciliacion para solicitar, registar y adjuntar las justificaciones de inasistencia antes o durante la sesion, lo que genera que algunas de las inasistencias queden consignadas dentro del acta sin la respectiva justificacion escrtita.</t>
  </si>
  <si>
    <t>No existe un mecanismo estandarizado dentro del comite de conciliacion para solicitar, registar y adjuntar las justificaciones de inasistencia antes o durante la sesion, lo que genera que algunas de las inasistencias queden consignadas dentro del acta sin la respectiva justificacion escrtita.</t>
  </si>
  <si>
    <t>DI_AC31</t>
  </si>
  <si>
    <t>Se solicitará en el correo de convocatoria se informe si algunos de los miembros del comité se ausentará del mismo, para en ese exclusivo caso dejarlo consignado en el acta, por escrito .</t>
  </si>
  <si>
    <t>Correo electrónicos de convocatoria</t>
  </si>
  <si>
    <t>Se evidenciaron correos electrónicos de convocatoria de fechas 17 de febrero, 16 de marzo y 13 de abril de 2026, en los cuales se solicita a los miembros del Comité informar su ausencia en caso de no poder asistir. El soporte permite verificar la ejecución de la actividad dentro del plazo establecido.</t>
  </si>
  <si>
    <t>2025_DI_H4</t>
  </si>
  <si>
    <t>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t>
  </si>
  <si>
    <t>1.Falta de control y revisión técnica de las actas del Comité de Conciliación antes de su aprobación y firma, lo que permitió que quedaran vacíos en el registro de la votación.
2.  Se presenta errores involuntarios de transcripción en el acta.
3. Ausencia de una revisión técnica previa de las actas antes de su firma, que verifique el cumplimiento de los requisitos mínimos exigidos (quórum, votación, sentido de la decisión y constancias). </t>
  </si>
  <si>
    <t>Ausencia de una revisión técnica previa de las actas antes de su firma, que verifique el cumplimiento de los requisitos mínimos exigidos (quórum, votación, sentido de la decisión y constancias).</t>
  </si>
  <si>
    <t>DI_AC32</t>
  </si>
  <si>
    <t xml:space="preserve">
Emitir certificación en la que conste la decisión del comité de no conciliar.</t>
  </si>
  <si>
    <t>Certificación  escrita de la subsanación </t>
  </si>
  <si>
    <t>Se presenta como evidencia la certificación expedida por la Secretaría Técnica del Comité de Conciliación, de fecha 30 de enero de 2025, en la que consta la decisión del Comité de no presentar fórmula conciliatoria dentro del proceso de conciliación extrajudicial. La evidencia aportada permite verificar la ejecución de la actividad formulada dentro del plazo establecido y el cumplimiento de la acción correctiva.</t>
  </si>
  <si>
    <t>DI_AC33</t>
  </si>
  <si>
    <t>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t>
  </si>
  <si>
    <t>2025_CJ_H2</t>
  </si>
  <si>
    <t>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t>
  </si>
  <si>
    <t>1. Falta de conocimiento previo en el proceso de publicación de los informes del Comité de Conciliación, lo que impide garantizar el cumplimiento del plazo establecido.
2. Ausencia de una actividad formal y responsable designado en los procedimientos jurídicos, que regule la publicación y trazabilidad de dichos informes en la página web institucional.
3. Inexistencia de un procedimiento o instructivo operativo que establezca las etapas, responsables, tiempos y verificación del cumplimiento del artículo 24 de la Resolución 199 de 2024.</t>
  </si>
  <si>
    <t>Ausencia de una actividad formal y responsable designado en los procedimientos jurídicos, que regule la publicación y trazabilidad de dichos informes en la página web institucional.</t>
  </si>
  <si>
    <t>GJ_AC7</t>
  </si>
  <si>
    <t>Publicar en la página web institucional los informes de gestión del Comité de Conciliación correspondientes al primer semestre de 2025..</t>
  </si>
  <si>
    <t>Informes de conciliación cargados en la página web DNBC con fecha 10/11/2025</t>
  </si>
  <si>
    <t>2025_CJ_H3</t>
  </si>
  <si>
    <t>Se verificó que la secretaria Técnica del comité de conciliación convocó a las sesiones
ordinarias a los miembros de comité de conciliación, a través de correo electrónico. Así
mismo, envió el orden del día para cada sesión de comité y elaboró las actas de cada
sesión; sin embargo, la convocatoria a las sesiones del Comité ni las Actas fueron
tramitadas a través del Sistema Único de Gestión Ekogui, debido a que el Módulo del
Comité de Conciliación requiere el registro previo, por parte del perfil de Abogado, de las
solicitudes de Conciliación extrajudicial para poder gestionar la convocatoria y actas del
Comité a través del Sistema. Lo anterior incumpliendo lo establecido en el Artículo
2.2.3.4.1.11 del Decreto 104 de 2025 y los artículos 12 y 17 de la Resolución 199 de
2024 que establecen como responsabilidad de la secretaria técnica del Comité
…”Convocar a los miembros permanentes y demás invitados del Comité de Conciliación
a las sesiones ordinarias y extraordinarias a través del Sistema Único de Gestión e
Información de la Actividad Litigiosa del –eKogui.” … “Registrar en el Sistema único de
Gestión e información Litigiosa del Estado e-Kogui el Orden del día para cada sesión del
Comité, así como las actas de cada sesión.</t>
  </si>
  <si>
    <t>1. Falta de articulación del proceso entre los roles (Abogado y Secretaría Técnica) dentro del Sistema.
2. Falta de personal del área de gestión jurídica que apoye el diligenciamiento del sistema
3.La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t>
  </si>
  <si>
    <t>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t>
  </si>
  <si>
    <t>GJ_AC8</t>
  </si>
  <si>
    <t>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 </t>
  </si>
  <si>
    <t>Sesiones del comité de conciliación gestionadas a través del sistema e Kogui/Sesiones realizadas en el año y correos electronicos enviados como evidencias de las mismas.</t>
  </si>
  <si>
    <t>2025_DI_H2</t>
  </si>
  <si>
    <t>En la Resolución 199 de 2024 no se estableció artículos que hagan alusión a Indicador
de Gestión, Apoderados y Asesoría, lo cual va en contra de lo estipulado en el artículo
115 de la Ley 2220 de 2022, que establece que “las normas sobre los Comités de
Conciliación son de obligatorio cumplimiento para las entidades de derecho público, los
organismos públicos del orden nacional, departamental, distrital, los municipios que sean
capital de departamento y los entes descentralizados de estos niveles”. Es necesario
que en la resolución se definan claramente estos indicadores, conforme a la normativa
vigente.
Si bien la normativa exige la adecuación del funcionamiento de los Comités de
Conciliación conforme a sus disposiciones, resulta imperativo que estos elementos sean
definidos con claridad en la normativa interna. Esto garantizará un adecuado
cumplimiento de los lineamientos legales, fortalecerá la transparencia en la gestión y
permitirá una adecuada supervisión de los procesos conciliatorios dentro de la entidad.
Es importante mencionar, que si bien esta No conformidad es reiterativa del Informe del
Segundo semestre de 2024, a la fecha, la acción correctiva está prevista en el Plan de
Mejoramiento para ejecutarse a más tardar el 31 de diciembre de 2025.</t>
  </si>
  <si>
    <t>1. Resolución 199 de 2024 no incorporó los artículos normativos relacionados con indicadores, apoderados y asesoría, pese a que existen prácticas internas y métricas implementadas.
2. Falta de revisión integral de coherencia normativa antes de su expedición, lo que generó omisiones en la formalización de aspectos técnicos que ya operaban en la entidad.
3. Deficiencia en el proceso de elaboración y revisión normativa dentro de la Oficina Jurídica, que no garantizó la armonización de la Resolución 199 de 2024 con los requisitos legales aplicables a los Comités de Conciliación.</t>
  </si>
  <si>
    <t>Resolución 199 de 2024 no incorporó los artículos normativos relacionados con indicadores, apoderados y asesoría, pese a que existen prácticas internas y métricas implementadas.</t>
  </si>
  <si>
    <t>DI_AC34</t>
  </si>
  <si>
    <t>Modificar la Resolución 199 de 2024 para incorporar formalmente los indicadores de gestión existentes, las funciones de los apoderados y las directrices de asesoría jurídica del Comité de Conciliación, conforme al artículo 115 de la Ley 2220 de 2022.</t>
  </si>
  <si>
    <t>Resolución actualizada con los criterios establecidos</t>
  </si>
  <si>
    <t>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t>
  </si>
  <si>
    <t>2025_DI_H1</t>
  </si>
  <si>
    <t>Aunque se expidieron por parte de la secretaria técnica del Comité las certificaciones de
las decisiones tomadas en el mismo, no se evidencia que se hayan enviado al Ministerio
Público con una antelación no inferior a cinco (5) días a la fecha fijada para la realización
de la audiencia de conciliación, incumpliendo lo establecido en el artículo 121, numeral 7
de la Ley 2220 de 2022,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</si>
  <si>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1.Ausencia de control efectivo sobre los plazos procesales para el envío de las certificaciones al Ministerio Público.
2.Falta de un registro formal de envío y acuse de recibo que permita evidenciar la fecha de remisión de cada certificación.
3. 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</si>
  <si>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</si>
  <si>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DI_AC35</t>
  </si>
  <si>
    <t>Dentro de la fichas técnicas presentadas al comité por parte del proceso de gestión jurídica se señalará el correo electrónico de la agencia del ministerio público, para remitir las certificaciones correspondientes.</t>
  </si>
  <si>
    <t>(Fichas remitidas en término de cinco días/Fichas técnicas con correo electrónico requerido para remisión de certificación)*100</t>
  </si>
  <si>
    <t>2025_DI_H3</t>
  </si>
  <si>
    <t>La resolución 199 de 2024, que trata del Reglamento Interno del Comité de Conciliación
de la Dirección Nacional de Bomberos de Colombia, fue adoptada conforme lo indica el
artículo 115 de la ley 2220 de 2022, sin embargo, no se encuentra actualizada con las
directrices emitidas en el Decreto 104 de enero 28 de 2025</t>
  </si>
  <si>
    <t>1. Desfase normativo natural generado por la expedición de una nueva norma (Decreto 104 de 2025) posterior a la Resolución 199 de 2024.
2. Falta de un mecanismo de monitoreo normativo continuo que permita identificar, evaluar y ajustar oportunamente los cambios legales que impactan la reglamentación interna.
3. Ausencia de una práctica institucional sistemática de revisión y actualización normativa periódica del marco legal que regula los Comités de Conciliación, lo que genera lapsos temporales sin alineación inmediata con nuevas disposiciones nacionales</t>
  </si>
  <si>
    <t>Ausencia de una práctica institucional sistemática de revisión y actualización normativa periódica del marco legal que regula los Comités de Conciliación, lo que genera lapsos temporales sin alineación inmediata con nuevas disposiciones nacionales</t>
  </si>
  <si>
    <t>DI_AC36</t>
  </si>
  <si>
    <t>Modificación y actualización de la resolución 199 de 2024 de conformidad con el decreto 104 de 2025</t>
  </si>
  <si>
    <t>Auditoría Externa</t>
  </si>
  <si>
    <t>H1M12021</t>
  </si>
  <si>
    <r>
      <rPr>
        <b/>
        <u/>
        <sz val="11"/>
        <color indexed="8"/>
        <rFont val="Arial"/>
        <family val="2"/>
      </rPr>
      <t>Hallazgo No. 1. Denuncia 2021. Implementación formulario de Radicación y Consulta PQRSD y Actualización del Sistema de Gestión Documental ORFEO</t>
    </r>
    <r>
      <rPr>
        <sz val="11"/>
        <color indexed="8"/>
        <rFont val="Arial"/>
        <family val="2"/>
      </rPr>
      <t xml:space="preserve">.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t>
    </r>
  </si>
  <si>
    <t xml:space="preserve">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t>
  </si>
  <si>
    <t>TI_AC29</t>
  </si>
  <si>
    <t>Actualización del software de digitalización del ORFEO.</t>
  </si>
  <si>
    <t>Actualización Sofware</t>
  </si>
  <si>
    <t>Se evidencia la actualización tecnológica del sistema de gestión documental mediante la implementación de ORFEO NG, incluyendo la puesta en operación del nuevo software, la actualización de componentes funcionales y la adopción de una arquitectura tecnológica orientada a fortalecer la gestión documental de la Entidad. Así mismo, se aportan soportes documentales y manuales de operación que permiten verificar la implementación de los ajustes realizados al sistema. Por lo tanto, la evidencia aportada permite validar el cumplimiento de la acción correctiva formulada, orientada a la actualización del software de digitalización ORFEO y al fortalecimiento de su funcionamiento institucional.</t>
  </si>
  <si>
    <t>H1M22021</t>
  </si>
  <si>
    <t>TI_AC30</t>
  </si>
  <si>
    <t xml:space="preserve">
Generar políticas de Backups para el Sistema Documental ORFEO.</t>
  </si>
  <si>
    <t>Políticas de Backups</t>
  </si>
  <si>
    <t>No se evidencia la política operativa de respaldos del sistema documental ORFEO, se remite una captura de pantalla de backups pero la evidencia no permite validar la suficiencia y claridad del cumplimiento de la acción.</t>
  </si>
  <si>
    <t>H1M32021</t>
  </si>
  <si>
    <r>
      <rPr>
        <b/>
        <u/>
        <sz val="11"/>
        <color indexed="8"/>
        <rFont val="Calibri"/>
        <family val="2"/>
        <scheme val="minor"/>
      </rPr>
      <t>Hallazgo No. 1. Denuncia  Transición de 
IPv4 a IPv6 y Portal Web Compatible con IPv6 - Contrato 078 de 2019.</t>
    </r>
    <r>
      <rPr>
        <sz val="11"/>
        <color theme="1"/>
        <rFont val="Calibri"/>
        <family val="2"/>
        <scheme val="minor"/>
      </rPr>
      <t>.  Se establece que no se implementó la totalidad de los requerimientos especificados, por cuanto el protocolo IPv6 implementado en la DNBC no está funcionando para generar tráfico IPv6 de la entidad hacia Internet y viceversa; y el portal web de la DNBC no es compatible con IPv6. Es de tener en 
cuenta, que la totalidad de requerimientos del contrato 078 de 2019 se recibieron a satisfacción y se pagaron en su totalidad.</t>
    </r>
  </si>
  <si>
    <t xml:space="preserve">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
La falta de acciones de la administración tendiendes a requerir el cumplimiento de obligaciones  contractulales.
</t>
  </si>
  <si>
    <t>TI_AC31</t>
  </si>
  <si>
    <t>Trimestralmente se realizarán pruebas de monitoreo donde se verifica que los servicios se encuentren habilitados por el IPV6</t>
  </si>
  <si>
    <t>Seguimiento y monitoreo trimestral</t>
  </si>
  <si>
    <t>H2M12021</t>
  </si>
  <si>
    <r>
      <rPr>
        <b/>
        <u/>
        <sz val="11"/>
        <color rgb="FF000000"/>
        <rFont val="Calibri"/>
        <family val="2"/>
        <scheme val="minor"/>
      </rPr>
      <t xml:space="preserve">Hallazgo 02 de 2021  Diferencia entre el cálculo de la depreciación y el registro en contabilidad. Administrativo con posible incidencia disciplinaria </t>
    </r>
    <r>
      <rPr>
        <sz val="11"/>
        <color theme="1"/>
        <rFont val="Calibri"/>
        <family val="2"/>
        <scheme val="minor"/>
      </rPr>
      <t>Se presenta diferencia en la cuenta del Gasto Depreciaciones  Herramientas y accesorios 536004009 en los meses de marzo agosto y diciembre en cuanto al cálculo de la depreciación y lo registrados en los comprobantes contables</t>
    </r>
  </si>
  <si>
    <t xml:space="preserve">Descuido al registrar la información contable y no contar con un software para el manejo de la Propiedad, planta y equipo, lo que genera Incertidumbre sobre el saldo de la cuenta 5360 Depreciación de Propiedades, Planta y Equipo y su subcuenta 536004009 Herramientas y accesorios. </t>
  </si>
  <si>
    <t>GA_AC25</t>
  </si>
  <si>
    <t xml:space="preserve">
Generar mensualmente  la depreciación y amortización de la Propiedad, Planta y Equipo de la DNBC.</t>
  </si>
  <si>
    <t>Depreciación y amortización mensual de la Propiedad, Planta y equipo.</t>
  </si>
  <si>
    <t>H2M22021</t>
  </si>
  <si>
    <t>GF_AC21</t>
  </si>
  <si>
    <t>Realizar conciliaciones mensuales entre Almacén y el proceso de Gestión Financiera de la  propiedad planta y equipo de la DNBC con el fin de verificar el costo del bien, amortización, depreciación entre otros.</t>
  </si>
  <si>
    <t>Actas de conciliacion</t>
  </si>
  <si>
    <t>Se evidencian conciliaciones correspondientes a los meses Enero, Febrero y Marzo de la vigencia 2026, para efectos de validar su adopción como control en el proceso, se confirmará en la evaluación de la efectividdad.</t>
  </si>
  <si>
    <t>H2M32021</t>
  </si>
  <si>
    <t>GA_AC26</t>
  </si>
  <si>
    <t>Realizar la solicitud para llevar a cabo la compra o contratación de un software de inventarios que cumpla con todos los requerimientos técnicos necesarios para la gestión de los inventarios de la DNBC.</t>
  </si>
  <si>
    <t>Solicitud realizada</t>
  </si>
  <si>
    <t>H2M42021</t>
  </si>
  <si>
    <t>DI_AC37</t>
  </si>
  <si>
    <t>Adelantar las acciones disciplinarias a que haya lugar, conforme a la Ley 1952 de 2019</t>
  </si>
  <si>
    <t xml:space="preserve">Acciones Disciplinarias adelantadas </t>
  </si>
  <si>
    <t>Se evidenció su cumplimiento, según seguimiento realizado con corte a 31/12/2025</t>
  </si>
  <si>
    <t>H3M12021</t>
  </si>
  <si>
    <r>
      <rPr>
        <b/>
        <u/>
        <sz val="11"/>
        <color rgb="FF000000"/>
        <rFont val="Calibri"/>
        <family val="2"/>
        <scheme val="minor"/>
      </rPr>
      <t>Hallazgo 03 de 2021 Saldos por Conciliar de Operaciones Reciprocas Administrativo</t>
    </r>
    <r>
      <rPr>
        <sz val="11"/>
        <color theme="1"/>
        <rFont val="Calibri"/>
        <family val="2"/>
        <scheme val="minor"/>
      </rPr>
      <t xml:space="preserve">
La DNBC reporta saldos sin conciliar de operaciones reciprocas</t>
    </r>
  </si>
  <si>
    <t>GF_AC22</t>
  </si>
  <si>
    <t>Realizar trimestralmente los cruces de informacion con las entidades que presentan reciprocidad con la DNBC</t>
  </si>
  <si>
    <t>Conciliacion de operaciones reciprocas</t>
  </si>
  <si>
    <t>H7M12021</t>
  </si>
  <si>
    <r>
      <rPr>
        <b/>
        <u/>
        <sz val="11"/>
        <color rgb="FF000000"/>
        <rFont val="Calibri"/>
        <family val="2"/>
        <scheme val="minor"/>
      </rPr>
      <t>Hallazgo 07 de 2021 Justificación constitución de Reserva presupuestal  planificación contractual  programación y ejecución presupuestal Contratos 195 y 139 de 2021 Administrativo con presunta incidencia disciplinaria</t>
    </r>
    <r>
      <rPr>
        <sz val="11"/>
        <color theme="1"/>
        <rFont val="Calibri"/>
        <family val="2"/>
        <scheme val="minor"/>
      </rPr>
      <t xml:space="preserve">
</t>
    </r>
  </si>
  <si>
    <t xml:space="preserve">Debilidades en la planificación contractual y falencias en la programación y ejecución presupuestal. </t>
  </si>
  <si>
    <t>GC_AC18</t>
  </si>
  <si>
    <t xml:space="preserve">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 </t>
  </si>
  <si>
    <t xml:space="preserve">Actas de comité de Contratacion </t>
  </si>
  <si>
    <t>H7M22021</t>
  </si>
  <si>
    <t>DI_AC38</t>
  </si>
  <si>
    <t>H9M12021</t>
  </si>
  <si>
    <r>
      <rPr>
        <b/>
        <u/>
        <sz val="11"/>
        <rFont val="Calibri"/>
        <family val="2"/>
        <scheme val="minor"/>
      </rPr>
      <t>Hallazgo 09 de 2021 Políticas de austeridad del gasto público Dirección Nacional de Bomberos de Colombia 2021 Administrativo con presunta incidencia disciplinaria</t>
    </r>
    <r>
      <rPr>
        <sz val="11"/>
        <rFont val="Calibri"/>
        <family val="2"/>
        <scheme val="minor"/>
      </rPr>
      <t xml:space="preserve"> </t>
    </r>
    <r>
      <rPr>
        <b/>
        <u/>
        <sz val="11"/>
        <rFont val="Calibri"/>
        <family val="2"/>
        <scheme val="minor"/>
      </rPr>
      <t>en el cual se solicitará el inicio de Indagación Preliminar</t>
    </r>
  </si>
  <si>
    <t>Deficiencias en la aplicación de los controles establecidos en el Decreto 371 de 2021 y las políticas de austeridad del gasto público DNBC
2021.</t>
  </si>
  <si>
    <t>GA_AC27</t>
  </si>
  <si>
    <t xml:space="preserve">
En el evento de requerirse la utilización de los vehículos en fines de semana y festivos la DNBC realizará la respectiva justificación.
</t>
  </si>
  <si>
    <t xml:space="preserve">
Justificación de la utilización de los vehículos los fines de semana y festivos</t>
  </si>
  <si>
    <t>Se evidenció la creación del formato FO-AD-MV-02-01-V2 , sin embargo no fueron remitidas las evidencias que permitan validar su implementación.</t>
  </si>
  <si>
    <t>H9M22021</t>
  </si>
  <si>
    <t>GC_AC19</t>
  </si>
  <si>
    <t xml:space="preserve">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 </t>
  </si>
  <si>
    <t>Aplicabilidad del decreto de austeridad en el gasto</t>
  </si>
  <si>
    <t>H9M32021</t>
  </si>
  <si>
    <t>DI_AC39</t>
  </si>
  <si>
    <t>H1M12018</t>
  </si>
  <si>
    <r>
      <rPr>
        <b/>
        <u/>
        <sz val="11"/>
        <color indexed="8"/>
        <rFont val="Calibri"/>
        <family val="2"/>
        <scheme val="minor"/>
      </rPr>
      <t>Hallazgo No 1 de 2018 Supervisión Contratos de Comodato</t>
    </r>
    <r>
      <rPr>
        <sz val="11"/>
        <color theme="1"/>
        <rFont val="Calibri"/>
        <family val="2"/>
        <scheme val="minor"/>
      </rPr>
      <t xml:space="preserve"> Una vez evaluados los informes de visitas en las que se verificó la existencia de los bienes, la documentación disponible en la DNBC y en los cuerpos de bomberos, así como la desplegada en el RUNT, se evidencia incumplimiento de las labores de supervisión en cabeza de la DNBC
</t>
    </r>
    <r>
      <rPr>
        <b/>
        <u/>
        <sz val="11"/>
        <color rgb="FF000000"/>
        <rFont val="Calibri"/>
        <family val="2"/>
        <scheme val="minor"/>
      </rPr>
      <t xml:space="preserve">
Acción reformulada en el Plan de Mejoramiento suscrito el 26 de Diciembre de 2022; por cuanto, no fue Cerrado el Hallazgo por parte de la CGR  en la  Auditoría Financiera realizada a la vigencia 2021. </t>
    </r>
  </si>
  <si>
    <t>Deficiencias en la identificación, supervisión y control de los bienes asignados a los comodatarios de acuerdo  las obligaciones ordenadas en la ley, el manual interno de la entidad y lo pactado contractualmente.</t>
  </si>
  <si>
    <t>FB_AC1</t>
  </si>
  <si>
    <t>En el evento de realizar contratos  de comodatos designar la supervisión de los mismos en los funcionarios de planta que posean Formación Bomberil, mientras se surte la Contratación por Prestación de Servicios, como apoyo a la supervisión.</t>
  </si>
  <si>
    <t xml:space="preserve">Delegación de Supervisión al personal de planta </t>
  </si>
  <si>
    <t>H1M22018</t>
  </si>
  <si>
    <t>H1M32018</t>
  </si>
  <si>
    <t>H1M42018</t>
  </si>
  <si>
    <t>H1M52018</t>
  </si>
  <si>
    <t>GA_AC28</t>
  </si>
  <si>
    <t>Realizar la salida de almacén  de cada uno de los bienes entregados a los Cuerpos de bomberos, detallando las características del bien, asi como la identificación interna del mismo establecida por la DNBC</t>
  </si>
  <si>
    <t xml:space="preserve">Salidas de Almacén
</t>
  </si>
  <si>
    <t xml:space="preserve">14. Gestión Administrativa / 08. Fortalecimiento Bomberil </t>
  </si>
  <si>
    <t>se evidencio 4 acta de salidaS de almacen mediantes formatos FO-AD-PGD-01-02 con su respectiva descripciones con fecha 4 y 20 de febrero y 2 y 4 de marzo de 2026</t>
  </si>
  <si>
    <t>H1M62018</t>
  </si>
  <si>
    <t>GA_AC29</t>
  </si>
  <si>
    <t>Identificación de los bienes y/o elementos entregados a los Cuerpos de Bomberos</t>
  </si>
  <si>
    <t xml:space="preserve">Identificación de bienes y/o elementos
</t>
  </si>
  <si>
    <t>H1M72018</t>
  </si>
  <si>
    <r>
      <rPr>
        <b/>
        <u/>
        <sz val="11"/>
        <color rgb="FF000000"/>
        <rFont val="Calibri"/>
        <scheme val="minor"/>
      </rPr>
      <t>Hallazgo No 1 de 2018 Supervisión Contratos de Comodato</t>
    </r>
    <r>
      <rPr>
        <sz val="11"/>
        <color rgb="FF000000"/>
        <rFont val="Calibri"/>
        <scheme val="minor"/>
      </rPr>
      <t xml:space="preserve"> Una vez evaluados los informes de visitas en las que se verificó la existencia de los bienes, la documentación disponible en la DNBC y en los cuerpos de bomberos, así como la desplegada en el RUNT, se evidencia incumplimiento de las labores de supervisión en cabeza de la DNBC
</t>
    </r>
    <r>
      <rPr>
        <b/>
        <u/>
        <sz val="11"/>
        <color rgb="FF000000"/>
        <rFont val="Calibri"/>
        <scheme val="minor"/>
      </rPr>
      <t xml:space="preserve">
Acción reformulada en el Plan de Mejoramiento suscrito el 26 de Diciembre de 2022; por cuanto, no fue Cerrado el Hallazgo por parte de la CGR  en la  Auditoría Financiera realizada a la vigencia 2021. </t>
    </r>
  </si>
  <si>
    <t>GA_AC30</t>
  </si>
  <si>
    <t>Seguimiento mensual informando, los vencimientos de los SOAT, a la Subdirección Administrativa y Financiera , Gestión Contractual y al proceso de Fortalecimiento Bomberil, con base en la información registrada en el RUNT, de los vehículos que son entregados a los Cuerpos de Bomberos en comodato.</t>
  </si>
  <si>
    <t xml:space="preserve">Correos mensuales
</t>
  </si>
  <si>
    <t>Se evidencia una base de datos como una herramienta de seguimiento para la administración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Sin embargo no se evidencias los correos mensuales.</t>
  </si>
  <si>
    <t>H1M82018</t>
  </si>
  <si>
    <t>GA_AC31</t>
  </si>
  <si>
    <t>Realizar la liquidación de los impuestos de los vehículos de la DNBC, con el fin que los mismos sean cancelados conforme a los plazos establecidos por el Gobierno Nacional</t>
  </si>
  <si>
    <t xml:space="preserve">Liquidación de Impuestos
</t>
  </si>
  <si>
    <t>29/058/2026%</t>
  </si>
  <si>
    <t>se evidencia una base de datos con toda la informacion requerida del parque automotor, mas no el seguimiento y las unidades de medida</t>
  </si>
  <si>
    <t>H4M12018</t>
  </si>
  <si>
    <r>
      <rPr>
        <sz val="11"/>
        <color rgb="FF000000"/>
        <rFont val="Arial"/>
      </rPr>
      <t>Hallazgo No 4 de 2018 Convenio 9677 06 1298 2013</t>
    </r>
    <r>
      <rPr>
        <sz val="11"/>
        <color rgb="FF000000"/>
        <rFont val="Calibri"/>
        <scheme val="minor"/>
      </rPr>
      <t xml:space="preserve">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
</t>
    </r>
    <r>
      <rPr>
        <b/>
        <u/>
        <sz val="11"/>
        <color rgb="FF000000"/>
        <rFont val="Calibri"/>
        <scheme val="minor"/>
      </rPr>
      <t xml:space="preserve">Acción reformulada en el Plan de Mejoramiento suscrito el 26 de Diciembre de 2022; por cuanto, no fue Cerrado el Hallazgo por parte de la CGR  en la  Auditoría Financiera realizada a la vigencia 2021. </t>
    </r>
  </si>
  <si>
    <t>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t>
  </si>
  <si>
    <t>GC_AC20</t>
  </si>
  <si>
    <t>Realizar un seguimiento mensual a la liquidación de los contratos  que se derivaron del convenio 9677-06-1298-2013</t>
  </si>
  <si>
    <t>H4M22018</t>
  </si>
  <si>
    <r>
      <t>Hallazgo No 4 de 2018 Convenio 9677 06 1298 2013</t>
    </r>
    <r>
      <rPr>
        <sz val="11"/>
        <color theme="1"/>
        <rFont val="Calibri"/>
        <family val="2"/>
        <scheme val="minor"/>
      </rPr>
      <t xml:space="preserve">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
</t>
    </r>
    <r>
      <rPr>
        <b/>
        <u/>
        <sz val="11"/>
        <color rgb="FF000000"/>
        <rFont val="Calibri"/>
        <family val="2"/>
        <scheme val="minor"/>
      </rPr>
      <t xml:space="preserve">Acción reformulada en el Plan de Mejoramiento suscrito el 26 de Diciembre de 2022; por cuanto, no fue Cerrado el Hallazgo por parte de la CGR  en la  Auditoría Financiera realizada a la vigencia 2021. </t>
    </r>
  </si>
  <si>
    <t>GC_AC21</t>
  </si>
  <si>
    <t>Realizar el cierre financiero y contable de los contratos y convenios que se derivaron del convenio 9677-06-1298-2013</t>
  </si>
  <si>
    <t>Cierre Financiero</t>
  </si>
  <si>
    <t>H4M32018</t>
  </si>
  <si>
    <t>GC_AC22</t>
  </si>
  <si>
    <t>Efectuar el cierre financiero del Convenio 9677-06-1298-2013, en los Estados Contables de la DNBC</t>
  </si>
  <si>
    <t>H1M12022</t>
  </si>
  <si>
    <t>Hallazgo Nro. 1. Órdenes de Compra Nro. 56640 de 2020 Adquisición de un sistema de información ERP y Nro. 94782 de 2022 Renovación de licencias del ERP, para la Dirección Nacional de Bomberos de Colombia - DNBC. Administrativo con presunta incidencia Disciplinaria y Fiscal.</t>
  </si>
  <si>
    <t>Falencias tanto en la planeación como en el proceso de implementación del sistema ERP, al no realizar un adecuado levantamiento de las necesidades y requerimientos de los usuarios y procesos de la entidad</t>
  </si>
  <si>
    <t>TI_AC32</t>
  </si>
  <si>
    <t>Formulación del procedimiento con alcance desde la adquisición hasta la implementación de software (Con formatos asociados, políticas de operación y roles y responsabilidades, puntos de control etc. ) que incluya la necesidad del bien (software, aplicativo, etc. ) a adquirir. Asimismo, incluir la supervisión compartida, con el Lider del Proceso y el LIder de Gestion TI</t>
  </si>
  <si>
    <t xml:space="preserve">Un procedimiento formulado </t>
  </si>
  <si>
    <t>H1M22022</t>
  </si>
  <si>
    <t>TI_AC33</t>
  </si>
  <si>
    <t>Socialización del procedimiento</t>
  </si>
  <si>
    <t>H1M32022</t>
  </si>
  <si>
    <t>GC_AC23</t>
  </si>
  <si>
    <t>Realizar la capacitación a los supervisores en el cumplimiento de su rol de acuerdo a la normatividad vigente</t>
  </si>
  <si>
    <t>Registro de asistentes a la Capacitación / Registro de la capacitación en TEAM</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</si>
  <si>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t>
  </si>
  <si>
    <t>H1M42022</t>
  </si>
  <si>
    <t>GC_AC24</t>
  </si>
  <si>
    <t xml:space="preserve">Actualización  del Manual de Supervisión donde se establezca la supervisión compartida entre el Lider del Proceso contratante y el Líder del Proceso de Gestión de Tecnología e informatica en el caso que la contratación posea componentes de tecnología de la información </t>
  </si>
  <si>
    <t xml:space="preserve"> Manual de supervisión Actualizado</t>
  </si>
  <si>
    <t>H1M52022</t>
  </si>
  <si>
    <t>Falencias en la supervisión al recibirse a satisfacción el  sistema ERP, en donde se debió probar y verificar que estuvieran  implementados  en producción y totalmente funcionales los módulos</t>
  </si>
  <si>
    <t>GC_AC25</t>
  </si>
  <si>
    <t>Socialización del manual de supervisión actualizado</t>
  </si>
  <si>
    <t>Registro de asistentes a la socialización (Número)</t>
  </si>
  <si>
    <t>H1M62022</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</si>
  <si>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</si>
  <si>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Incumplimiento de normas del estatuto contractual en materia de selección al no adelantar previamente, con suficiencia, los estudios previos requeridos para el proceso contractual</t>
  </si>
  <si>
    <t>GC_AC26</t>
  </si>
  <si>
    <t>Implementar y socializar de lista de chequeo con relación a los requisitos para el proceso de selección relacionado con la Resolución Nro. 125 del 18 de junio de 2020, Por la cual se establece el procedimiento para la suscripción de contratos o convenios con entidades privadas sin Ánimo de lucro y de reconocida idoneidad con la dirección nacional de bomberos</t>
  </si>
  <si>
    <t>Lista de chequeo para la suscripción de contratos o convenios con entidades privadas sin Ánimo de lucro y de reconocida idoneidad con la dirección nacional de bomberos actualizada y socializada</t>
  </si>
  <si>
    <t>H1M72022</t>
  </si>
  <si>
    <t>GC_AC27</t>
  </si>
  <si>
    <t>Actualización y socialización del Procedimiento para la gestión contractual PC-CO-01, que incluya puntos de control estableciendo los documentos y requisitos ánimos necesarios para el inicio de la estructuración del proceso contractual de convenios de asociación y que establezca la participación del Comité© de Contractación en los procesos contractuales.</t>
  </si>
  <si>
    <t>Procedimiento para la gestión contractual PC-CO-01, actualizado y socializado</t>
  </si>
  <si>
    <t>H1M82022</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</si>
  <si>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</si>
  <si>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Deficiencias en los controles del proceso de selección para la celebración de convenios de asociación por parte de la DNBC en cumplimiento de su misión que ponen en riesgo la inversión de recursos públicos para el cumplimiento de los fines de la contratación estatal.</t>
  </si>
  <si>
    <t>GF_AC23</t>
  </si>
  <si>
    <t>Implementación de un punto de control en Procedimiento Expedición de Certificado de Disponibilidad Presupuestal PC-GF-01, que incluya la verificación de existencia de Estudios Previos aprobados en comité© de Contratación.</t>
  </si>
  <si>
    <t>Procedimiento Expedición de Certificado de Disponibilidad Presupuestal PC-GF-01, actualizado y socializado</t>
  </si>
  <si>
    <t>H1M92022</t>
  </si>
  <si>
    <t>DI_AC40</t>
  </si>
  <si>
    <t>Adelantar  acciones administrativas (disciplinarias, Fiscales), a que haya lugar</t>
  </si>
  <si>
    <t>H2M12022</t>
  </si>
  <si>
    <t>Hallazgo 2. Etapa Contractual forma de pago convenio de Asociación nro. 254 de 2020 suscrito entre U.A.E. Dirección Nacional de Bomberos DNBC y Cuerpo de Bomberos voluntarios de envigado CBVE. Administrativo (A) con Presunta incidencia Disciplinaria (D</t>
  </si>
  <si>
    <t>Delegación indebida la supervisión del Convenio 254 de 2020 sin que específicamente dicho contrato(persona a quién delegaron) contemplara las actividades de supervisión técnica, administrativa, financiera y jurídica que son responsabilidad de la entidad</t>
  </si>
  <si>
    <t>GC_AC28</t>
  </si>
  <si>
    <t>Actualizar y socializar el manual de supervisión MN-CO-02, incluyendo un párrafo explicito sobre la normatividad legal con relación al apoyo a la supervisión por parte de un contratista(Apoyo a la supervisión, supervisión compartida, Diferenciar con interventoría)</t>
  </si>
  <si>
    <t>Manual de supervisión MN-CO-02 actualizado y socializado</t>
  </si>
  <si>
    <t>H2M22022</t>
  </si>
  <si>
    <t>Incorrecciones, incongruencias e incumplimientos en el registro y verificación de la documentación presentada para la validación de los registro financiero y contable de los desembolsos del Convenio y sus pagos</t>
  </si>
  <si>
    <t>GF_AC24</t>
  </si>
  <si>
    <t>Actualizar y socializar el procedimiento de registro de obligaciones PC-GF-12, incluyendo un punto de control que verifique, que el PAC haya sido solicitado por el supervisor.</t>
  </si>
  <si>
    <t>Procedimiento de registro de obligaciones PC-GF-12, actualizado y socializado</t>
  </si>
  <si>
    <t>H2M32022</t>
  </si>
  <si>
    <t>GF_AC25</t>
  </si>
  <si>
    <t>Actualizar y socializar el Procedimiento de central de cuentas PC-GF-10, incluyendo un punto de control de verificación del adecuado diligenciamiento de los ítems que conforman los formatos establecidos por central de cuentas</t>
  </si>
  <si>
    <t>Procedimiento de central de cuentas PC-GF-10, actualizado y socializado</t>
  </si>
  <si>
    <t>29/05/226</t>
  </si>
  <si>
    <t>H2M42022</t>
  </si>
  <si>
    <t>DI_AC41</t>
  </si>
  <si>
    <t>Adelantar acciones administrativas (disciplinarias, Fiscales), a que haya lugar</t>
  </si>
  <si>
    <t>29/05/206%</t>
  </si>
  <si>
    <t>H3M12022</t>
  </si>
  <si>
    <t>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t>
  </si>
  <si>
    <t>GC_AC29</t>
  </si>
  <si>
    <t>Capacitación de supervisores en normas manuales y procedimientos del estatuto contractual en materia de selección</t>
  </si>
  <si>
    <t>Capacitación realizada</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</si>
  <si>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t>
  </si>
  <si>
    <t>H3M22022</t>
  </si>
  <si>
    <t>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t>
  </si>
  <si>
    <t>GC_AC30</t>
  </si>
  <si>
    <t>Actualizar el manual de supervisión MN-CO-02, asociando los formatos de: Informe de actividades, Informe mensual y/o periódico de supervisión, Informe de seguimiento de supervisor e informe final</t>
  </si>
  <si>
    <t>Manual de supervisión MN-CO-02, actualizado y socializado</t>
  </si>
  <si>
    <t>H3M32022</t>
  </si>
  <si>
    <t>H4M12022</t>
  </si>
  <si>
    <t>Hallazgo 4. Etapa Contractual aporte CBVE - Convenio de asociación nro. 254 de 2020 suscrito entre U.A.E. Dirección Nacional de Bomberos DNBC y Cuerpo de Bomberos Voluntarios de Envigado  CBVE. Administrativo(A) con presunta incidencia disciplinaria (D)</t>
  </si>
  <si>
    <t>Deficiencias en la supervisión del Convenio de Asociación Nro. 254 de 2020 por no realizar las actividades de seguimiento técnico, administrativo, financiero, contable y jurídico</t>
  </si>
  <si>
    <t>H4M22022</t>
  </si>
  <si>
    <t>Ausencia de soportes en el expediente contractual, tres años después de ejecutado el contrato (septiembre de 2020 a septiembre de 2023)</t>
  </si>
  <si>
    <t>H5M12022</t>
  </si>
  <si>
    <t>Hallazgo 5. Ejecuación y Pagos del Convenio Interadministrativo 185 de 2021 suscrito con FONDECUN. Administrativo (A) para Indagación Preliminar (IP)</t>
  </si>
  <si>
    <t>Deficiencias en la planeación y estudios de necesidades requeridas para la ejecución del objeto del contrato</t>
  </si>
  <si>
    <t>GC_AC31</t>
  </si>
  <si>
    <t>Establecer formato de estudios previos que incluya la definición de la necesidad por parte del Área solicitante</t>
  </si>
  <si>
    <t>Formato establecido y socializado</t>
  </si>
  <si>
    <t>H5M22022</t>
  </si>
  <si>
    <t>Debilidades en el efectivo control y seguimiento técnico, administrativo, financiero, contable y jurídico realizado por la supervisión para el cumplimiento oportuno del objeto y las cláusulas del contrato interadministrativo</t>
  </si>
  <si>
    <t>H5M32022</t>
  </si>
  <si>
    <t>Deficiencias de la DNBC en la verificación de los documentos requeridos para el pago de las obligaciones y recibo de los elementos objeto del contrato.</t>
  </si>
  <si>
    <t>H6M12022</t>
  </si>
  <si>
    <t>Hallazgo 6.Documentos y soportes de los expedientes contractuales del convenio de asociación 146 de 2021 , convenio de asociación 123 de 2021 y convenio de asociación 099 de 2022 suscritos. Administrativo (A) con Presunta Incidencia Disciplinaria (D)</t>
  </si>
  <si>
    <t>Deficiencias de control interno en cuanto al manejo del archivo documental, registros, soportes, informes de interventoría e informes de gerencia, que no permiten su verificación, trazabilidad y consistencia del cumplimiento de las obligaciones de los convenios</t>
  </si>
  <si>
    <t>GD_AC11</t>
  </si>
  <si>
    <t>Actualización y socialización del procedimiento transferencia documental PC-GD-03, incluyendo un punto de control de digitalización de documentos para la transferencia documental</t>
  </si>
  <si>
    <t>Procedimiento de transferencia documental PC-GD-03actualizado y socializado</t>
  </si>
  <si>
    <t>Se evidencia  las liquidaciones de impuesto de todo el parque automotor de la DNBC correspondiente a la vigencia 2026</t>
  </si>
  <si>
    <t>H6M22022</t>
  </si>
  <si>
    <t>Deficiencias de control por parte de la supervisión en cuanto al manejo del archivo documental, registros, soportes</t>
  </si>
  <si>
    <t>DI_AC42</t>
  </si>
  <si>
    <r>
      <rPr>
        <b/>
        <u/>
        <sz val="11"/>
        <color indexed="8"/>
        <rFont val="Calibri"/>
        <family val="2"/>
        <scheme val="minor"/>
      </rPr>
      <t>Hallazgo 1 de 2022: Saldos por Conciliar de Operaciones Recíprocas. (A)(D)</t>
    </r>
    <r>
      <rPr>
        <sz val="11"/>
        <color theme="1"/>
        <rFont val="Calibri"/>
        <family val="2"/>
        <scheme val="minor"/>
      </rPr>
      <t xml:space="preserve"> Se observan diferencias en el reporte de las operaciones recíprocas de la DNBC, respecto al saldo que reportaron algunas de las entidades con las cuales la DNBC tiene operaciones, por deficiencias en el proceso de conciliación.
</t>
    </r>
    <r>
      <rPr>
        <b/>
        <u/>
        <sz val="11"/>
        <color rgb="FF000000"/>
        <rFont val="Calibri"/>
        <family val="2"/>
        <scheme val="minor"/>
      </rPr>
      <t>Suscrito el 12 de enero de 2024</t>
    </r>
  </si>
  <si>
    <t xml:space="preserve">Debilidades en la aplicación de control y la deficiente gestión en la conciliación de las partidas con algunas entidades con las que la entidad tiene operaciones. Generando incertidumbre sobre el saldo de las cuentas del activo, ingresos,  y gastos </t>
  </si>
  <si>
    <t>GF_AC26</t>
  </si>
  <si>
    <t>Formular el procedimiento de  operaciones reciprocas, estableciendo un formato de control de manejo de los saldos y socializarlo con los entes externos</t>
  </si>
  <si>
    <t>Procedimiento formulado y socializado</t>
  </si>
  <si>
    <t xml:space="preserve">se evidencia formulacion de procedimiento para las operaciones reciprocas PC-GF-13 y formato FO-GF-13-01 de fecha 24/06/2024 </t>
  </si>
  <si>
    <r>
      <rPr>
        <b/>
        <u/>
        <sz val="11"/>
        <color indexed="8"/>
        <rFont val="Calibri"/>
        <family val="2"/>
        <scheme val="minor"/>
      </rPr>
      <t>Hallazgo 2 de 2022: Sobrestimación cuenta contable de Inventarios. (A)</t>
    </r>
    <r>
      <rPr>
        <sz val="11"/>
        <color theme="1"/>
        <rFont val="Calibri"/>
        <family val="2"/>
        <scheme val="minor"/>
      </rPr>
      <t xml:space="preserve">La DNBC compró y registró un desfibrilador en la cuenta de Inventarios; el cual corresponde a un bien de la entidad, para uso de la enfermería, generando una sobreestimación de la cuenta 151404001 Materiales médico – quirúrgicos. </t>
    </r>
  </si>
  <si>
    <t>Esta situación se presenta por deficiencias de control en el registro, reconocimiento
y representación de los hechos económicos</t>
  </si>
  <si>
    <t>GA_AC32</t>
  </si>
  <si>
    <t>Actualizar  y socializar el procedimiento PC-AD-PGD-01-  con relacion al registro de la PP y E</t>
  </si>
  <si>
    <r>
      <rPr>
        <b/>
        <u/>
        <sz val="11"/>
        <color indexed="8"/>
        <rFont val="Calibri"/>
        <family val="2"/>
        <scheme val="minor"/>
      </rPr>
      <t>Hallazgo 3 de 2022: Ingresos por contribuciones.(A)</t>
    </r>
    <r>
      <rPr>
        <sz val="11"/>
        <color theme="1"/>
        <rFont val="Calibri"/>
        <family val="2"/>
        <scheme val="minor"/>
      </rPr>
      <t>. En la cuenta del ingreso por contribuciones con saldo a diciembre 2022 por $58.488.575.487, la DNBC imputó $788.155.163 a un NIT Genérico 999.999.999, que corresponden a transacciones que no relacionaron el tercero aportante.</t>
    </r>
  </si>
  <si>
    <t>Debilidades en el seguimiento y control a las transferencias realizadas por las aseguradoras y por las debilidades en la gestión
para la identificación de los terceros</t>
  </si>
  <si>
    <t>GF_AC27</t>
  </si>
  <si>
    <t>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t>
  </si>
  <si>
    <t>GF_AC28</t>
  </si>
  <si>
    <t>Realizar la circularización mensual con las aseguradoras solicitando detalle de ingresos por contribuciones</t>
  </si>
  <si>
    <t>Correos de circularización</t>
  </si>
  <si>
    <r>
      <rPr>
        <b/>
        <u/>
        <sz val="11"/>
        <color indexed="8"/>
        <rFont val="Calibri"/>
        <family val="2"/>
        <scheme val="minor"/>
      </rPr>
      <t>Hallazgo 4 de 2022: Conciliación de bienes ente almacén y contabilidad (A)</t>
    </r>
    <r>
      <rPr>
        <sz val="11"/>
        <color theme="1"/>
        <rFont val="Calibri"/>
        <family val="2"/>
        <scheme val="minor"/>
      </rPr>
      <t xml:space="preserve"> En la vigencia 2022 la DNBC realizó reclasificaciones desde la cuenta y a la cuenta 165511001 Herramientas y accesorios. Verificada estas operaciones se evidenció que existe una diferencia entre la conciliación con almacén y lo reportado por contabilidad en el SIIF por $4.229.091.080.</t>
    </r>
  </si>
  <si>
    <t xml:space="preserve">Debilidades de control en la realización de las conciliaciones entre almacén y contabilidad sobre los bienes que ingresan, salen o las reclasificaciones que se producen. </t>
  </si>
  <si>
    <t>GF_AC29</t>
  </si>
  <si>
    <t>Conciliaciones mensuales entre almacén y financiera de los rubros de inventarios, propiedad planta y equipo, depreciación y provisiones.</t>
  </si>
  <si>
    <t>Conciliaciones mensuales</t>
  </si>
  <si>
    <t>se evidencio concilicaciones mediente correos electronicos entre el area financiera y almacen (inventarios), correpondiente a los meses de enero, febrero y marzo de de la presente vigencia.</t>
  </si>
  <si>
    <r>
      <rPr>
        <b/>
        <u/>
        <sz val="11"/>
        <color indexed="8"/>
        <rFont val="Calibri"/>
        <family val="2"/>
        <scheme val="minor"/>
      </rPr>
      <t xml:space="preserve">Hallazgo 5 de 2022: Saldo de la cuenta 190801 en administración a 31 de diciembre de 2022 frente al Reporte Auxiliar Detallado Por PCI de SIIF(A) </t>
    </r>
    <r>
      <rPr>
        <sz val="11"/>
        <color theme="1"/>
        <rFont val="Calibri"/>
        <family val="2"/>
        <scheme val="minor"/>
      </rPr>
      <t>Se presenta una diferencia entre el saldo de la cuenta 190801 En Admon en los EF del 2022 y el Reporte Auxiliar Detallado Por PCI de SIIF; por valor de $148.658.985 correspondiente al tercero Fondo de Desarrollo de Proyectos de Cundinamarca.</t>
    </r>
  </si>
  <si>
    <t>Debilidad en los controles al revisar que la información revelada en los estados financieros corresponde con la registrada en los Auxiliares del SIIF que son la base de los libros Contables</t>
  </si>
  <si>
    <t>GC_AC32</t>
  </si>
  <si>
    <t>Actualizar y socializar el procedimiento de Gestión contractual PC-CO-01 incluyendo un punto de control en el Formato lista de chequeo  cuando se requiera realizar modificaciones contractuales.</t>
  </si>
  <si>
    <r>
      <rPr>
        <b/>
        <u/>
        <sz val="11"/>
        <color indexed="8"/>
        <rFont val="Calibri"/>
        <family val="2"/>
        <scheme val="minor"/>
      </rPr>
      <t>Hallazgo 5 de 2022: Saldo de la cuenta 190801 en administración a 31 de diciembre de 2022 frente al Reporte Auxiliar Detallado Por PCI de SIIF(A)</t>
    </r>
    <r>
      <rPr>
        <sz val="11"/>
        <color theme="1"/>
        <rFont val="Calibri"/>
        <family val="2"/>
        <scheme val="minor"/>
      </rPr>
      <t xml:space="preserve"> Se presenta una diferencia entre el saldo de la cuenta 190801 En Admon en los EF del 2022 y el Reporte Auxiliar Detallado Por PCI de SIIF; por valor de $148.658.985 correspondiente al tercero Fondo de Desarrollo de Proyectos de Cundinamarca.</t>
    </r>
  </si>
  <si>
    <t>GC_AC33</t>
  </si>
  <si>
    <t>Archivar en el expediente contractual las listas de chequeo</t>
  </si>
  <si>
    <t>Listas de chequeo archivadas y firmadas por quién revisó</t>
  </si>
  <si>
    <r>
      <rPr>
        <b/>
        <u/>
        <sz val="11"/>
        <color indexed="8"/>
        <rFont val="Calibri"/>
        <family val="2"/>
        <scheme val="minor"/>
      </rPr>
      <t xml:space="preserve">Hallazgo 6 de 2022: Diferencia de fecha entre el registro de la obligación presupuestal y la reclasificación del primer pago del Contrato 088-2022. (A) </t>
    </r>
    <r>
      <rPr>
        <sz val="11"/>
        <color theme="1"/>
        <rFont val="Calibri"/>
        <family val="2"/>
        <scheme val="minor"/>
      </rPr>
      <t>Incoherencia cronológica frente a las fechas del registro y reclasificación el primer pago del Contrato 088-2022.</t>
    </r>
  </si>
  <si>
    <t>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t>
  </si>
  <si>
    <t>GF_AC30</t>
  </si>
  <si>
    <t>Implementar las directrices de la Contaduria General de la Nación respecto de los ajustes contables con relación a los eventos (incidentes) reportados</t>
  </si>
  <si>
    <t>Correos y comprobante manual de eventos (incidentes) reportados a la CGN</t>
  </si>
  <si>
    <t>H7M12022</t>
  </si>
  <si>
    <r>
      <rPr>
        <b/>
        <sz val="11"/>
        <color indexed="8"/>
        <rFont val="Calibri"/>
        <family val="2"/>
        <scheme val="minor"/>
      </rPr>
      <t>Hallazgo 7 de 2022: Incertidumbre en cuenta contable de Activos Intangibles - Software (A)</t>
    </r>
    <r>
      <rPr>
        <sz val="11"/>
        <color theme="1"/>
        <rFont val="Calibri"/>
        <family val="2"/>
        <scheme val="minor"/>
      </rPr>
      <t xml:space="preserve"> La DNBC adquirió un Software para la liquidación de nómina, al cierre de la vigencia 2022, este software se encuentra totalmente depreciado y está activo en los libros contables.</t>
    </r>
  </si>
  <si>
    <t>Deficiencia de controles o falta de conciliación en las partidas de los activos intangibles,  debido al no dar de baja los activos de los cuales no se espera obtener un potencial de servicio futuro por su uso</t>
  </si>
  <si>
    <t>GA_AC33</t>
  </si>
  <si>
    <t>Dar de baja previa autorización comité  de manejo de bienes el software HAS-SQL</t>
  </si>
  <si>
    <t>Baja del software</t>
  </si>
  <si>
    <t>H8M12022</t>
  </si>
  <si>
    <r>
      <rPr>
        <b/>
        <u/>
        <sz val="11"/>
        <color indexed="8"/>
        <rFont val="Calibri"/>
        <family val="2"/>
        <scheme val="minor"/>
      </rPr>
      <t xml:space="preserve">Hallazgo 8 de 2022: Revelaciones- Notas a los Estados Financieros. (A) </t>
    </r>
    <r>
      <rPr>
        <sz val="11"/>
        <color theme="1"/>
        <rFont val="Calibri"/>
        <family val="2"/>
        <scheme val="minor"/>
      </rPr>
      <t>Debilidades en las revelaciones de las Notas explicativas de los estados financieros.</t>
    </r>
  </si>
  <si>
    <t xml:space="preserve">Debilidades en la elaboración, seguimiento, control y revisión final de las Notas a los Estados Financieros  lo cual impide reflejar el detalle </t>
  </si>
  <si>
    <t>GF_AC31</t>
  </si>
  <si>
    <t xml:space="preserve">Ampliar las revelaciones a los estados financieros  e incluir las cuentas contables 4802, 4110 y  Nota 29 de gastos.  </t>
  </si>
  <si>
    <t>Revelaciones incluidas y ampliadas</t>
  </si>
  <si>
    <t>H9M12022</t>
  </si>
  <si>
    <r>
      <rPr>
        <b/>
        <u/>
        <sz val="11"/>
        <color indexed="8"/>
        <rFont val="Calibri"/>
        <family val="2"/>
        <scheme val="minor"/>
      </rPr>
      <t>Hallazgo 9 de 2022: Constitución de reservas presupuestales (A)(D)</t>
    </r>
    <r>
      <rPr>
        <sz val="11"/>
        <color theme="1"/>
        <rFont val="Calibri"/>
        <family val="2"/>
        <scheme val="minor"/>
      </rPr>
      <t xml:space="preserve">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t>
    </r>
  </si>
  <si>
    <t>Deficiencias en la planificación y ejecución
presupuestal, y debilidades en el proceso contractual</t>
  </si>
  <si>
    <t>GC_AC34</t>
  </si>
  <si>
    <t>Generar el Plan Anual de Adquisiciones con las necesidades de la vigencia 2024</t>
  </si>
  <si>
    <t xml:space="preserve">Plan Anual de Adquisiciones Publicado </t>
  </si>
  <si>
    <t>29/05/2025%</t>
  </si>
  <si>
    <t>H9M22022</t>
  </si>
  <si>
    <t>DI_AC43</t>
  </si>
  <si>
    <t xml:space="preserve">Adelantar las acciones disciplinarias a que haya lugar. </t>
  </si>
  <si>
    <t>Acciones administrativas y/o  disciplinarias</t>
  </si>
  <si>
    <t>H9M32022</t>
  </si>
  <si>
    <t>GC_AC35</t>
  </si>
  <si>
    <t>Realizar seguimiento mensual al cumplimiento del PAA relacionado la totalidad de las necesidades así como los cronogramas de los procesos de selección en curso, y presentarlo a la Alta Dirección y al comité de contratación para la respectiva toma de decisiones.</t>
  </si>
  <si>
    <t>Seguimiento mensual</t>
  </si>
  <si>
    <t>H10M12022</t>
  </si>
  <si>
    <r>
      <rPr>
        <b/>
        <u/>
        <sz val="11"/>
        <color indexed="8"/>
        <rFont val="Calibri"/>
        <family val="2"/>
        <scheme val="minor"/>
      </rPr>
      <t>Hallazgo 10 de 2022: Pérdida de apropiación - Disponibilidad presupuestal para asumir compromisos. (A)(D)</t>
    </r>
    <r>
      <rPr>
        <sz val="11"/>
        <color theme="1"/>
        <rFont val="Calibri"/>
        <family val="2"/>
        <scheme val="minor"/>
      </rPr>
      <t>La DNBC reportó 21 vacantes para el Proceso de Selección Entidades del Orden Nacional 2020-2, cuyo proceso se encontraba en ejecución en la vigencia 2022, sin embargo, no apropió ni comprometió los recursos necesarios para transferirlos a la CNSC...</t>
    </r>
  </si>
  <si>
    <t>Debilidades en el cumplimiento de los procedimientos establecidos por la entidad y deficiencias de gestión para que se realizar oportunamente la ejecución de los recursos disponibles en el rubro presupuestal Otras transferencias Distribución</t>
  </si>
  <si>
    <t xml:space="preserve">Actualizar y socializar el  procedimiento de expedición de certificado de disponibilidad presupuestal, incluyendo política de operación sobre el tratamiento de recursos con destinación específica y su respectiva solicitud. </t>
  </si>
  <si>
    <t>H10M22022</t>
  </si>
  <si>
    <t>DI_AC44</t>
  </si>
  <si>
    <t>H11M12022</t>
  </si>
  <si>
    <r>
      <rPr>
        <b/>
        <u/>
        <sz val="11"/>
        <color indexed="8"/>
        <rFont val="Calibri"/>
        <family val="2"/>
        <scheme val="minor"/>
      </rPr>
      <t>Hallazgo 11 de 2022:Remisión de anteproyecto de presupuesto. Administrativa (A)</t>
    </r>
    <r>
      <rPr>
        <sz val="11"/>
        <color theme="1"/>
        <rFont val="Calibri"/>
        <family val="2"/>
        <scheme val="minor"/>
      </rPr>
      <t xml:space="preserve"> La DNBC no remitió el anteproyecto de presupuesto al Ministerio de Hacienda y Crédito Público oportunamente, conforme lo establece el artículo 2.8.1.3.1 del Decreto 1068 de 2015 y la Circular Externa 003 del Ministerio de Hacienda y Crédito Público.</t>
    </r>
  </si>
  <si>
    <t>Deficiencias en la aplicación del control en el proceso de planeación presupuestal e inobservancia de los criterios establecidos en el Anexo 2 de la Circular Externa 003 de 2021, expedida por el Ministerio de Hacienda y Crédito Público</t>
  </si>
  <si>
    <t>PE_A7</t>
  </si>
  <si>
    <t>Cumplir con los términos de la Circular anual emitida por el Ministerio de Hacienda y Crédito Público para la presentación del anteproyecto de presupuesto 2025</t>
  </si>
  <si>
    <t>Anteproyecto remitido</t>
  </si>
  <si>
    <t>Se evidenció como soporte la constancia de presentación del Anteproyecto de Presupuesto – ANTEPGN, el correo de remisión al Ministerio de Hacienda y Crédito Público y el Procedimiento PC-PE-05 "Programación y seguimiento presupuestal", los cuales permiten verificar la presentación oportuna del anteproyecto y la formalización del procedimiento, evidenciando el cumplimiento de la acción correctiva dentro del plazo establecido.</t>
  </si>
  <si>
    <t>H12M12022</t>
  </si>
  <si>
    <r>
      <rPr>
        <b/>
        <u/>
        <sz val="11"/>
        <color indexed="8"/>
        <rFont val="Calibri"/>
        <family val="2"/>
        <scheme val="minor"/>
      </rPr>
      <t xml:space="preserve">Hallazgo 12 de 2022: Remisión de informes de aportes Superintendencia Financiera. Administrativa (A) </t>
    </r>
    <r>
      <rPr>
        <sz val="11"/>
        <color theme="1"/>
        <rFont val="Calibri"/>
        <family val="2"/>
        <scheme val="minor"/>
      </rPr>
      <t>La DNBC no remitió oportunamente los informes de aportes realizados por las aseguradoras a la Superintendencia Financiera, conforme lo establece el Artículo 10 del Decreto 527 de 2013.</t>
    </r>
  </si>
  <si>
    <t>Deficiencias en la aplicación de los controles para cumplir con el envío oportuno de los reportes a las entidades correspondientes e
inoportunidad en los reportes.</t>
  </si>
  <si>
    <t>GF_AC32</t>
  </si>
  <si>
    <t xml:space="preserve">Reportar semestralmente a  la Superintendencia Financiera los  informes de aportes realizados por las aseguradoras, a más tardar el 20 de julio y el 20 de enero. </t>
  </si>
  <si>
    <t>Reportes</t>
  </si>
  <si>
    <t>H13M12022</t>
  </si>
  <si>
    <r>
      <rPr>
        <b/>
        <u/>
        <sz val="11"/>
        <color indexed="8"/>
        <rFont val="Calibri"/>
        <family val="2"/>
        <scheme val="minor"/>
      </rPr>
      <t>Hallazgo 13 de 2022: Registro Usos Presupuestales. Administrativa (A) con presunta incidencia disciplinaria (D).</t>
    </r>
    <r>
      <rPr>
        <sz val="11"/>
        <color theme="1"/>
        <rFont val="Calibri"/>
        <family val="2"/>
        <scheme val="minor"/>
      </rPr>
      <t xml:space="preserve"> La DNBC apropió y comprometió recursos en el rubro de funcionamiento A-02-02-02-005-004 - SERVICIOS DE CONSTRUCCIÓN, para atender compromisos relacionados con el proyecto de inversión “Fortalecimiento de los Cuerpos de Bomberos, Nacional” por $ 148.658.985.</t>
    </r>
  </si>
  <si>
    <t xml:space="preserve"> Deficiencias en las actividades de control interno para el registro y clasificación de los usos presupuestales en la ejecución presupuestal de
gastos de la DNBC, lo que genera que la información no refleje la realidad
presupuestal de la entidad</t>
  </si>
  <si>
    <t>GF_AC33</t>
  </si>
  <si>
    <t>Realizar cruces de informacion entre Presupuesto y Contabilidad para determinar los Usos Presupuestales que afecten las obligaciones.</t>
  </si>
  <si>
    <t xml:space="preserve">Registros SIIF </t>
  </si>
  <si>
    <t>H13M22022</t>
  </si>
  <si>
    <t>DI_AC45</t>
  </si>
  <si>
    <t>H14M12022</t>
  </si>
  <si>
    <r>
      <rPr>
        <b/>
        <u/>
        <sz val="11"/>
        <color indexed="8"/>
        <rFont val="Calibri"/>
        <family val="2"/>
        <scheme val="minor"/>
      </rPr>
      <t>Hallazgo 14 de 2022: Traslado de rendimientos financieros. (A) (D)</t>
    </r>
    <r>
      <rPr>
        <sz val="11"/>
        <color theme="1"/>
        <rFont val="Calibri"/>
        <family val="2"/>
        <scheme val="minor"/>
      </rPr>
      <t xml:space="preserve"> Los rendimientos financieros generados por los recursos transferidos por la DNBC a los Municipios de La Argentina y Coveñas para el desarrollo de los Convenios 190 y 193 de 2021, respectivamente, no se reintegraron oportunamente a la DGC y del Tesoro Nacional</t>
    </r>
  </si>
  <si>
    <t>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t>
  </si>
  <si>
    <t>GC_AC36</t>
  </si>
  <si>
    <t>Designar apoyo a la supervisión  en los convenios interadministrativos para la construcción en las estaciones de los cuerpos de bomberos</t>
  </si>
  <si>
    <t>Apoyo a la supervisión designados</t>
  </si>
  <si>
    <t>H14M22022</t>
  </si>
  <si>
    <t>H14M32022</t>
  </si>
  <si>
    <t>FB_AC5</t>
  </si>
  <si>
    <t>Remitir mensualmente oficios a los entes territoriales (cuerpo de bomberos) solicitando el traslado de los rendimientos financieros al igual que el  extracto bancario de soporte.</t>
  </si>
  <si>
    <t>Oficios remidorio y  remitidos</t>
  </si>
  <si>
    <t xml:space="preserve">08. Fortalecimiento Bomberil </t>
  </si>
  <si>
    <t>Se evidencia la presentación de ocho (8) oficios emitidos por la Dirección Nacional de Bomberos de Colombia (DNBC), fechados el 27 de febrero de 2026 en Bogotá D.C., dirigidos a las alcaldías de Coveñas, Chachagüí, Mitú, Cravo Norte, Barranca de Upía, Ábrego, Valledupar y Sampués. En estos documentos se requiere el cumplimiento de las obligaciones derivadas de los convenios suscritos, específicamente la transferencia al Tesoro Nacional de los rendimientos financieros generados en las cuentas de los convenios, así como la remisión de los soportes de consignación y extractos bancarios que acrediten su cumplimiento.
Sin embargo, dado que la acción correctiva establece la realización de esta actividad de manera mensual, la evidencia aportada únicamente permite verificar una ejecución puntual y no demuestra su cumplimiento periódico,</t>
  </si>
  <si>
    <t>H14M42022</t>
  </si>
  <si>
    <t>GF_AC34</t>
  </si>
  <si>
    <t>Realizar el pago a los entes territoriales (cuerpo de bomberos)  que previamente han remitido traslado de rendimientos financieros.</t>
  </si>
  <si>
    <t>Reporte de la transferencia de rendimientos financieros como anexo a la solicitud de pago</t>
  </si>
  <si>
    <t>H15M12022</t>
  </si>
  <si>
    <t>Hallazgo 15 de 2022: Construcción del acceso peatonal y de movilidad reducida, Convenio 193 del 2021 y Contrato de Obra COV-LP-092-2022, derivado del Convenio 193 de 2021 para la construcción de la estación de bomberos en el municipio de Coveñas Sucre.(A)(D)</t>
  </si>
  <si>
    <t>Deficiencias de interventoría y supervisión, en contravía de los estipulado en los artículos 83 y 84 de la Ley 1474 de 2011 y artículo 38 de la Ley 1952 de 2019 y
demás normas citadas</t>
  </si>
  <si>
    <t>FB_AC6</t>
  </si>
  <si>
    <t xml:space="preserve">Realizar oficios a los contratistas y al interventor para el cumplimiento de lo estipulado en los estudios y diseños </t>
  </si>
  <si>
    <t>H15M22022</t>
  </si>
  <si>
    <t>DI_AC46</t>
  </si>
  <si>
    <t>H16M12022</t>
  </si>
  <si>
    <r>
      <rPr>
        <b/>
        <u/>
        <sz val="11"/>
        <color indexed="8"/>
        <rFont val="Calibri"/>
        <family val="2"/>
        <scheme val="minor"/>
      </rPr>
      <t>Hallazgo 16 de 2022: Convenio 186 -2021 y Contrato de Obra Pública 1244 -2023 derivado del Convenio 186 de 2021, Diseños e Ítems no Previstos (A)(D</t>
    </r>
    <r>
      <rPr>
        <sz val="11"/>
        <color theme="1"/>
        <rFont val="Calibri"/>
        <family val="2"/>
        <scheme val="minor"/>
      </rPr>
      <t xml:space="preserve">) Dentro del objeto contractual del Contrato de Obra 1244 de 2023, derivado del Convenio Interadministrativo 186 de 2021, suscrito por un valor inicial de $1.287.268.964, y adicionado en $298.329.917 mediante Otrosí 1 del 4/10/20231
</t>
    </r>
  </si>
  <si>
    <t>Fallas  en la Gestión Efectiva de la Supervisión por parte de la Dirección Nacional de Bomberos, para velar por el cumplimiento del contrato de Obra y lo establecido en los Estudios y Diseños del Proyecto. Deficiencias en la ejecución de los convenios y contratos citados.</t>
  </si>
  <si>
    <t>PE_A8</t>
  </si>
  <si>
    <t xml:space="preserve">Solicitar a la Contraloría General de la República dar traslado del hallazgo al Municipio Bello Antioquia, por ser de su competencia. </t>
  </si>
  <si>
    <t>Oficio de solicitud de traslado</t>
  </si>
  <si>
    <t>H16M22022</t>
  </si>
  <si>
    <t>DI_AC47</t>
  </si>
  <si>
    <t>H17M12022</t>
  </si>
  <si>
    <t>Hallazgo 17 de 2022: Construcción del acceso peatonal y de movilidad reducida, Convenio 190 del 2021 y Contrato de Obra 004 de 2022, para la construcción de la estación de bomberos en el municipio de La Argentina-Huila. (A)(D)</t>
  </si>
  <si>
    <t>Fallas de DNBC, de interventoría y supervisión en la observancia y aplicación de las normas técnicas de construcción, en la ejecución del convenio para le construcción de la estación de bomberos, generando limitación
de seguridad al acceso a la población para acceso peatonal</t>
  </si>
  <si>
    <t>FB_AC7</t>
  </si>
  <si>
    <t>Se evidencia como soporte un borrador de oficio y un correo electrónico de fecha 8 de julio de 2025. Sin embargo, el oficio no corresponde a un documento oficial, toda vez que carece de radicado, firma y evidencia de su expedición o envío, por lo que no permite verificar plenamente el cumplimiento de la acción correctiva.</t>
  </si>
  <si>
    <t>H17M22022</t>
  </si>
  <si>
    <t>DI_AC48</t>
  </si>
  <si>
    <t>H18M12022</t>
  </si>
  <si>
    <r>
      <rPr>
        <b/>
        <u/>
        <sz val="11"/>
        <color indexed="8"/>
        <rFont val="Calibri"/>
        <family val="2"/>
        <scheme val="minor"/>
      </rPr>
      <t>Hallazgo 18 de 2022: Construcción del acceso peatonal y de movilidad reducida, Convenio 192 del 2021 y Contrato de Obra 1008-COP-001-2022, para la construcción de la estación de bomberos en el municipio de Guarne Antioquia. Administrativa (A) con presunta Incidencia disciplinaria (D)</t>
    </r>
    <r>
      <rPr>
        <sz val="11"/>
        <color theme="1"/>
        <rFont val="Calibri"/>
        <family val="2"/>
        <scheme val="minor"/>
      </rPr>
      <t>.En los estudios y diseños iniciales y definitivos no se contempló el acceso peatonal</t>
    </r>
  </si>
  <si>
    <t>Deficiencias de la DNBC en seguimiento y control para la ejecución del proyecto e
inoportuna toma de acciones.</t>
  </si>
  <si>
    <t>FB_AC8</t>
  </si>
  <si>
    <t>Se presenta como evidencia el Informe de asesoría y asistencia técnica permite evidenciar que el 1 de septiembre de 2025 se realizó una visita técnica a las instalaciones de la Estación de Bomberos para verificar las condiciones de accesibilidad para personas con movilidad reducida. Como resultado de la inspección, se constató que las obras de construcción de andenes y accesibilidad fueron ejecutadas, garantizando el acceso a la infraestructura, lo cual se soporta con el registro fotográfico anexo.</t>
  </si>
  <si>
    <t>H18M22022</t>
  </si>
  <si>
    <t>DI_AC49</t>
  </si>
  <si>
    <t>H19M12022</t>
  </si>
  <si>
    <r>
      <rPr>
        <b/>
        <u/>
        <sz val="11"/>
        <color indexed="8"/>
        <rFont val="Calibri"/>
        <family val="2"/>
        <scheme val="minor"/>
      </rPr>
      <t>Hallazgo 19 de 2022: Construcción del acceso peatonal y de movilidad reducida, Convenio 175 del 2021 y Contrato de Obra 135 de 2022, para la construcción de la estación de bomberos en el municipio de Mitú Vaupés. Administrativa (A) con presunta Incidencia disciplinaria (D)</t>
    </r>
    <r>
      <rPr>
        <sz val="11"/>
        <color theme="1"/>
        <rFont val="Calibri"/>
        <family val="2"/>
        <scheme val="minor"/>
      </rPr>
      <t>..En los estudios y diseños iniciales y definitivos no se contempló el acceso peatonal</t>
    </r>
  </si>
  <si>
    <t>Debilidades de control y deficiencias de la interventoría
y supervisión, en el seguimiento de la ejecución contractual, así como por la
inobservancia, entre otras, de las normas técnicas de construcción, relacionadas
con la accesibilidad al medio físico, que establecen los estándares que deben
seguir las entidades de la Administración Pública,</t>
  </si>
  <si>
    <t>FB_AC9</t>
  </si>
  <si>
    <t>Se evidenció como soporte un Informe Semanal de Interventoría No. 52, correspondiente al período comprendido entre el 4 y el 10 de diciembre de 2023, cuyo objeto es la interventoría técnica, administrativa, financiera, presupuestal, ambiental y jurídica de los contratos de obra de la Región Orinoquía Amazonía. No obstante, el registro fotográfico aportado no permite verificar de manera objetiva la ejecución de la actividad formulada en el plan de mejoramiento dentro del plazo establecido, ni demostrar su correspondencia con la acción objeto de seguimiento; por tanto, la evidencia presentada resulta insuficiente para acreditar el cumplimiento de la acción propuesta.</t>
  </si>
  <si>
    <t>H19M22022</t>
  </si>
  <si>
    <t>DI_AC50</t>
  </si>
  <si>
    <t>H20M12022</t>
  </si>
  <si>
    <r>
      <rPr>
        <b/>
        <u/>
        <sz val="11"/>
        <color indexed="8"/>
        <rFont val="Calibri"/>
        <family val="2"/>
        <scheme val="minor"/>
      </rPr>
      <t>Hallazgo 20 de 2022: Modificaciones del Contrato 178 de 2021. (A) (D)</t>
    </r>
    <r>
      <rPr>
        <sz val="11"/>
        <color theme="1"/>
        <rFont val="Calibri"/>
        <family val="2"/>
        <scheme val="minor"/>
      </rPr>
      <t>. Se observan deficiencias en la planeación y ejecución que conllevaron a que se realizaran (8) modificaciones contractuales, donde se prorroga tanto en tiempo de ejecución como en valor…</t>
    </r>
  </si>
  <si>
    <t xml:space="preserve">Deficiencias en el ejercicio supervisor del Contrato 178 de 2021, por falta de gestión
en la ejecución, falta de planeación </t>
  </si>
  <si>
    <t>GC_AC37</t>
  </si>
  <si>
    <t>Actualizar manual de contratación incluyendo la obligatoriedad por parte del área solicitante de justificar la modificación técnica, jurídica y económicamente de los contratos y/o convenios</t>
  </si>
  <si>
    <t>Manual de contratación actualizado</t>
  </si>
  <si>
    <t>H20M22022</t>
  </si>
  <si>
    <t>DI_AC51</t>
  </si>
  <si>
    <t>H1M12020</t>
  </si>
  <si>
    <r>
      <t xml:space="preserve">Hallazgo No. 01 de 2020 Entrega kit de bioseguridad, Contratos 188 y 213 de 2020. Administrativo con presunta incidencia disciplinaria y para indagación
preliminar. (A-D-IP)
</t>
    </r>
    <r>
      <rPr>
        <sz val="11"/>
        <color indexed="8"/>
        <rFont val="Arial"/>
        <family val="2"/>
      </rPr>
      <t xml:space="preserve">
Entrega de los bienes y/o servicios adquiridos a los diferentes cuerpos de Bomberos del PAIS, sin las respectivas actas de entrega. Diferencias en  56 termómetros infrarrojos entre la cantidad total adquirida y el total entregados a los cuerpos de bomberos.
</t>
    </r>
    <r>
      <rPr>
        <b/>
        <sz val="11"/>
        <color rgb="FF000000"/>
        <rFont val="Arial"/>
        <family val="2"/>
      </rPr>
      <t xml:space="preserve">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
</t>
    </r>
    <r>
      <rPr>
        <b/>
        <u/>
        <sz val="11"/>
        <color rgb="FF000000"/>
        <rFont val="Arial"/>
        <family val="2"/>
      </rPr>
      <t xml:space="preserve">
</t>
    </r>
  </si>
  <si>
    <t>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t>
  </si>
  <si>
    <t>GA_AC34</t>
  </si>
  <si>
    <t>H1M22020</t>
  </si>
  <si>
    <r>
      <t xml:space="preserve">Hallazgo No. 01 de 2020 Entrega kit de bioseguridad, Contratos 188 y 213 de 2020. Administrativo con presunta incidencia disciplinaria y para indagación
preliminar. (A-D-IP)
</t>
    </r>
    <r>
      <rPr>
        <sz val="11"/>
        <color indexed="8"/>
        <rFont val="Arial"/>
        <family val="2"/>
      </rPr>
      <t xml:space="preserve">
Entrega de los bienes y/o servicios adquiridos a los diferentes cuerpos de Bomberos del PAIS, sin las respectivas actas de entrega. Diferencias en  56 termómetros infrarrojos entre la cantidad total adquirida y el total entregados a los cuerpos de bomberos.
</t>
    </r>
    <r>
      <rPr>
        <b/>
        <sz val="11"/>
        <color rgb="FF000000"/>
        <rFont val="Arial"/>
        <family val="2"/>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r>
      <rPr>
        <b/>
        <u/>
        <sz val="11"/>
        <color indexed="8"/>
        <rFont val="Arial"/>
        <family val="2"/>
      </rPr>
      <t xml:space="preserve">
</t>
    </r>
  </si>
  <si>
    <t>TI_AC34</t>
  </si>
  <si>
    <t>Ajustar y parametrizar la base de datos donde se lleva el registro de entradas y salidas de inventario</t>
  </si>
  <si>
    <t>Base de datos parametrizada</t>
  </si>
  <si>
    <t>H1M32020</t>
  </si>
  <si>
    <r>
      <t xml:space="preserve">Hallazgo No. 01 de 2020 Entrega kit de bioseguridad, Contratos 188 y 213 de 2020. Administrativo con presunta incidencia disciplinaria y para indagación
preliminar. (A-D-IP)
</t>
    </r>
    <r>
      <rPr>
        <sz val="11"/>
        <color indexed="8"/>
        <rFont val="Arial"/>
        <family val="2"/>
      </rPr>
      <t xml:space="preserve">
Entrega de los bienes y/o servicios adquiridos a los diferentes cuerpos de Bomberos del PAIS, sin las respectivas actas de entrega. Diferencias en  56 termómetros infrarrojos entre la cantidad total adquirida y el total entregados a los cuerpos de bomberos.
</t>
    </r>
    <r>
      <rPr>
        <b/>
        <u/>
        <sz val="11"/>
        <color indexed="8"/>
        <rFont val="Arial"/>
        <family val="2"/>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</si>
  <si>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GA_AC35</t>
  </si>
  <si>
    <t>Generar las entradas de almacén con las correspondientes facturas emitidas por los proveedores, y remitir copia de las mismas a la Subdirección de Coordinación bomberil para realizar las Resoluciones de Adjudicación</t>
  </si>
  <si>
    <t>Ingresos de almacén</t>
  </si>
  <si>
    <t>se evidenciaron 4 actas de entrada de almacen mediantes formatos FO-AD-PGD-01-01-V1 con sus respectivas descripciones con fecha 07/04/2026</t>
  </si>
  <si>
    <t>H1M42020</t>
  </si>
  <si>
    <t>GA_AC36</t>
  </si>
  <si>
    <t>Generación de las salidas de almacén de los bienes entregados a los CB, indicando el número de la resolución.</t>
  </si>
  <si>
    <t>H2M12020</t>
  </si>
  <si>
    <r>
      <t xml:space="preserve">Hallazgo No. 02 de 2020. Gestión contractual contratación directa urgencia manifiesta - contratos 188, 189 y 213 de 2020, con presunta incidencia disciplinaria.
</t>
    </r>
    <r>
      <rPr>
        <sz val="11"/>
        <color indexed="8"/>
        <rFont val="Arial"/>
        <family val="2"/>
      </rPr>
      <t xml:space="preserve">
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
</t>
    </r>
    <r>
      <rPr>
        <b/>
        <u/>
        <sz val="11"/>
        <color indexed="8"/>
        <rFont val="Arial"/>
        <family val="2"/>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</si>
  <si>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t>
  </si>
  <si>
    <t>GC_AC38</t>
  </si>
  <si>
    <t>Actualización del Manual de supervisión incluyendo formatos necesarios para el seguimiento de entrega de bienes y central de pagos</t>
  </si>
  <si>
    <t>H2M22020</t>
  </si>
  <si>
    <t>GC_AC39</t>
  </si>
  <si>
    <t xml:space="preserve">Taller de socialización semestral del Manual de Supervisión </t>
  </si>
  <si>
    <t>Taller de socialización</t>
  </si>
  <si>
    <t>H2M32020</t>
  </si>
  <si>
    <t>H2M42020</t>
  </si>
  <si>
    <t>GF_AC35</t>
  </si>
  <si>
    <t>Taller de socialización semestral de los procedimientos actualizados del Proceso Gestión Financiera</t>
  </si>
  <si>
    <t>se evidencio socializacion del proceso de gestion de pagos con fecha 30/01/2026, lo que permite una verifcacion parcial de acatividad formulada</t>
  </si>
  <si>
    <t>H3M12020</t>
  </si>
  <si>
    <r>
      <t xml:space="preserve">Hallazgo No. 03 de 2020. Aplicación de controles gestión contractual Contratos 147, 173 y 218 de 2020. Administrativo con presunta incidencia disciplinaria.
</t>
    </r>
    <r>
      <rPr>
        <sz val="11"/>
        <color indexed="8"/>
        <rFont val="Arial"/>
        <family val="2"/>
      </rPr>
      <t>Deficiencias en la aplicación de controles establecidos en la Entidad para realizar la gestión contractual de los Contratos 147, 173 y 218 de 2020, así como inconsistencias en la denominación del producto contratado, entregado por el contratista  y el recibido por el almacén.</t>
    </r>
    <r>
      <rPr>
        <b/>
        <u/>
        <sz val="11"/>
        <color indexed="8"/>
        <rFont val="Arial"/>
        <family val="2"/>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</si>
  <si>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
Inaplicabilidad de controles establecidos en la Entidad mediante el Manual de Supervisión Contractual de la DNBC adoptado mediante Resolución 066 de 2016, procedimiento PC-GF-10 Registro de obligaciones versión 1, procedimiento PCGF-10 Central de cuentas versión 1.</t>
  </si>
  <si>
    <t>H3M22020</t>
  </si>
  <si>
    <t>H3M32020</t>
  </si>
  <si>
    <t>H3M42020</t>
  </si>
  <si>
    <t>GA_AC37</t>
  </si>
  <si>
    <t>H3M52020</t>
  </si>
  <si>
    <t>H6M12020</t>
  </si>
  <si>
    <r>
      <t xml:space="preserve">Hallazgo No. 06 de 2020. Aplicación de controles gestión contractual Contratos 217, 219, 228 y 229 de 2020. Administrativa con presunta incidencia disciplinaria
</t>
    </r>
    <r>
      <rPr>
        <sz val="11"/>
        <color indexed="8"/>
        <rFont val="Arial"/>
        <family val="2"/>
      </rPr>
      <t xml:space="preserve">Riesgo de adjudicación de contratos con propuestas menos favorables para la entidad, con lo cual presuntamente se vulneró el principio de Responsabilidad, Transparencia, Eficacia, Igualdad; los criterios establecidos entre las partes en los Contratos 217, 219, 228 y 229 del 2020 así como también el Manual de contratación, la Directiva 16 de 2020 de 22 de abril de 2020 de la Procuraduría General de la Nación, y los lineamientos impartidos en la Guía para el ejercicio de las funciones de supervisión e interventoría de los contratos suscritos por las Entidades Estatales G-EFSICE-02 de Colombia Compra Eficiente.
</t>
    </r>
    <r>
      <rPr>
        <b/>
        <u/>
        <sz val="11"/>
        <color rgb="FF000000"/>
        <rFont val="Arial"/>
        <family val="2"/>
      </rPr>
      <t>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</si>
  <si>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Debilidades por parte de la DNBC en el análisis técnico, financiero y económico que dio origen a los Contratos 217, 219, 228 y 229 de 2020. Falta de aplicación de las directrices emanadas por los Órganos de Control.</t>
  </si>
  <si>
    <t>Taller de socialización semestral del Manual de Contratación.</t>
  </si>
  <si>
    <t>2</t>
  </si>
  <si>
    <t>H7M12020</t>
  </si>
  <si>
    <r>
      <t xml:space="preserve">Hallazgo No. 07 de 2020. Liquidación de los Contratos 174,188, 189, 213, 217, 219, 228, 229, 173 y 218 de 2020. Administrativo.
</t>
    </r>
    <r>
      <rPr>
        <sz val="11"/>
        <color indexed="8"/>
        <rFont val="Arial"/>
        <family val="2"/>
      </rPr>
      <t xml:space="preserve">Los Contratos 174,188, 189, 213, 217, 219, 228, 229, 173 y 218 de 2020, no se liquidaron conforme a lo pactado en los contratos ni al Manual de Contratación
</t>
    </r>
    <r>
      <rPr>
        <b/>
        <u/>
        <sz val="11"/>
        <color rgb="FF000000"/>
        <rFont val="Arial"/>
        <family val="2"/>
      </rPr>
      <t>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</si>
  <si>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
Debilidad en la aplicación de controles en la gestión contractual con ocasión a la etapa pos contractual de los Contratos 174,188, 189, 213, 217, 219, 228, 229, 173 y 218 de 2020, toda vez que la liquidación no se dio conforme lo pactado en los contratos.</t>
  </si>
  <si>
    <t>H11M12021</t>
  </si>
  <si>
    <r>
      <t xml:space="preserve">Hallazgo No. 11. Denuncia 2021. Administrativo-Disciplinario Implementación Sistema de Información Planificador de Recursos Empresariales  ERP Denuncia 2021-208386-82111-SE 
</t>
    </r>
    <r>
      <rPr>
        <sz val="11"/>
        <color indexed="8"/>
        <rFont val="Arial"/>
        <family val="2"/>
      </rPr>
      <t>Falta de planeación en la estructuración de la Orden de compra 56640, así como deficiencias en el seguimiento, supervisión y control en la ejecución, teniendo en cuenta que se contrato un sistema que debía implementarse en 2,5 meses y ha sido prorrogado en 11 meses y 26 días.</t>
    </r>
    <r>
      <rPr>
        <b/>
        <u/>
        <sz val="11"/>
        <color indexed="8"/>
        <rFont val="Arial"/>
        <family val="2"/>
      </rPr>
      <t xml:space="preserve">
Acción reemplanteada CGR vigencia 2022, plan de mejoramiento suscrito el 12 de enero de 2024</t>
    </r>
  </si>
  <si>
    <t>No se realizó una adecuada planeación contractual para la estructuración de la orden de compra 56640, así como la carencia de control, seguimiento y supervisión en la ejecución contractual. Debilidades en el ejercicio de las funciones precontractuales y contractuales</t>
  </si>
  <si>
    <t>GC_AC40</t>
  </si>
  <si>
    <t>Realizar  capacitaciones en la plataforma SECOP II con la participación y contratistas del procesos de gestión contractual, de manera trimestral</t>
  </si>
  <si>
    <t>Capacitaciones</t>
  </si>
  <si>
    <t>H11M22021</t>
  </si>
  <si>
    <t>H11M32021</t>
  </si>
  <si>
    <t>H11M42021</t>
  </si>
  <si>
    <t>GF_AC36</t>
  </si>
  <si>
    <r>
      <t xml:space="preserve">Realizar el seguimiento de la ejecución presupuestal de los gastos de funcionamiento (Semáforo) y los gastos de inversión (Cadena de Valor) en forma mensual </t>
    </r>
    <r>
      <rPr>
        <sz val="10"/>
        <color theme="1"/>
        <rFont val="Arial"/>
        <family val="2"/>
      </rPr>
      <t xml:space="preserve">y  presentarlo a la Alta Dirección y al comité de contratación para realizar el seguimiento y   evaluar los procesos contractuales  que no se hallan adelantado y los que están curso. </t>
    </r>
  </si>
  <si>
    <t>se evidencia seguimiento a las ejecuciones presupuestales tanto de inversion como de funcionamiento correspondiente al l I trimestre 2026 y enviado al comite directivo</t>
  </si>
  <si>
    <t>H11M52021</t>
  </si>
  <si>
    <t>PE_A9</t>
  </si>
  <si>
    <t>Diseñar circular mediante la cual se establezcan fechas y requisitos para gestionar Vigencias Futuras por parte de la Entidad</t>
  </si>
  <si>
    <t>Circular remitida</t>
  </si>
  <si>
    <t>H11M62021</t>
  </si>
  <si>
    <t>PE_A10</t>
  </si>
  <si>
    <t>Realizar seguimiento a la circular vigencia futuras  y presentarlo al Comité de Contratación para la toma de decisiones</t>
  </si>
  <si>
    <t>Seguimiento realizado y socializado</t>
  </si>
  <si>
    <t>H11M72021</t>
  </si>
  <si>
    <t>GA_AC38</t>
  </si>
  <si>
    <t>H11M82021</t>
  </si>
  <si>
    <t>H1M12023</t>
  </si>
  <si>
    <r>
      <t xml:space="preserve">Hallazgo No. 01 supervisión y Liquidación del Contrato de comodato 171 de 2018. Incidencia Administrativa (A) y Disciplinaria (D).Denuncia 2023-289269-80134-D / Radicado 2023ER0220799 del 20/11/2023
</t>
    </r>
    <r>
      <rPr>
        <sz val="11"/>
        <color rgb="FF000000"/>
        <rFont val="Arial"/>
        <family val="2"/>
      </rPr>
      <t>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t>
    </r>
  </si>
  <si>
    <t>•Incumplimiento de los deberes del Comodatario y Comodante.
•Deficiencias en planeación y seguimiento contractual por parte del DNBC.
•Deficiencias en el ejercicio supervisor del Contrato 171 de 2018, por falta de gestión del seguimiento supervisor para el cumplimiento del objeto contractual lo que constituye falta en la planeación, ejecución y finalización.</t>
  </si>
  <si>
    <t>FB_AC10</t>
  </si>
  <si>
    <t>Informar a la Alcaldía la finalización del Contrato de comodato No. 171 de 2018</t>
  </si>
  <si>
    <t>Oficio firmado por el Ordenador del Gasto</t>
  </si>
  <si>
    <t>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t>
  </si>
  <si>
    <t>H1M22023</t>
  </si>
  <si>
    <r>
      <t xml:space="preserve">Hallazgo No. 01 supervisión y Liquidación del Contrato de comodato 171 de 2018. Incidencia Administrativa (A) y Disciplinaria (D). Denuncia 2023-289269-80134-D / Radicado 2023ER0220799 del 20/11/2023
</t>
    </r>
    <r>
      <rPr>
        <sz val="11"/>
        <color rgb="FF000000"/>
        <rFont val="Arial"/>
        <family val="2"/>
      </rPr>
      <t>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t>
    </r>
  </si>
  <si>
    <t>FB_AC11</t>
  </si>
  <si>
    <t>Visita técnica del supervisor del contrato para la recepción del Vehículo</t>
  </si>
  <si>
    <t>Visita tecnica</t>
  </si>
  <si>
    <t>Se evidencia la finalización del Contrato de Comodato No. 171 de 2018, mediante la comunicación formal remitida por la Dirección Nacional de Bomberos de Colombia a la Alcaldía de Magangué, informando el vencimiento y terminación del vínculo contractual. Así mismo, se aportan soportes asociados al proceso de cierre, entre ellos el acta de liquidación, las comunicaciones oficiales y las actuaciones administrativas adelantadas para formalizar la terminación del contrato y la suscripción de un nuevo comodato. La evidencia presentada permite verificar la ejecución de la acción correctiva formulada y el cumplimiento del compromiso establecido en el plan de mejoramiento.</t>
  </si>
  <si>
    <t>H1M32023</t>
  </si>
  <si>
    <t>FB_AC12</t>
  </si>
  <si>
    <t>Realizar el acta de liquidación  del Contrato de Comodato No.171 de 2018</t>
  </si>
  <si>
    <t>Acta de Liquidación</t>
  </si>
  <si>
    <t>Se evidencia la realización de la visita técnica por parte del supervisor del contrato para la recepción del vehículo objeto del Contrato de Comodato No. 171 de 2018. Como soporte, se aportan las evidencias relacionadas con la finalización y liquidación del contrato, las comunicaciones remitidas a la Alcaldía de Magangué y los documentos que dan cuenta de las actividades de verificación y recepción adelantadas durante los meses de julio y agosto de 2024. La evidencia presentada permite verificar la ejecución de la acción correctiva formulada y el cumplimiento de las actividades establecidas en el plan de mejoramiento.</t>
  </si>
  <si>
    <t>H1M42023</t>
  </si>
  <si>
    <t>FB_AC13</t>
  </si>
  <si>
    <t>Realizar la resolución de adjudicación o comodato del carro tanque cisterna al CB de Mangangue Bolivar</t>
  </si>
  <si>
    <t>Resolución de Adjudicación o Contrato de Comodato</t>
  </si>
  <si>
    <t>Se evidencia la elaboración y formalización del Acta de Liquidación del Contrato de Comodato No. 171 de 2018, dando cumplimiento a la acción correctiva formulada. No obstante, de acuerdo con el seguimiento registrado, la liquidación se realizó de manera extemporánea respecto al plazo inicialmente establecido. Sin perjuicio de ello, la evidencia aportada permite validar la ejecución de la acción correctiva y el cierre de la situación identificada en el hallazgo.</t>
  </si>
  <si>
    <t>H1M52023</t>
  </si>
  <si>
    <t>FB_AC14</t>
  </si>
  <si>
    <t>Verificar  la totalidad de los comodatos para identificar  el estado actual de los mismos</t>
  </si>
  <si>
    <t>Verificacion de los comodatos</t>
  </si>
  <si>
    <t>FB_AC15</t>
  </si>
  <si>
    <t>Informar al Proceso de Gestión Contractual el vencimiento de los contratos para la renovación de los mismos o generación de resoluciones de adjudicación</t>
  </si>
  <si>
    <t>Informes de supervisión</t>
  </si>
  <si>
    <t>Se evidencia la verificación del estado actual de los contratos de comodato, soportada mediante la revisión documental y las actuaciones adelantadas con las entidades beneficiarias. Así mismo, se aporta carpeta con evidencias de verificación de comodatos con la Alcaldía, permitiendo validar la ejecución de la acción correctiva formulada y el fortalecimiento de las actividades de seguimiento contractual.</t>
  </si>
  <si>
    <t>H2M12023</t>
  </si>
  <si>
    <r>
      <t xml:space="preserve">Hallazgo No. 02 Ejecución y Finalización del Contrato 171 de 2018. Administrativa (A) con incidencia Fiscal (F) y presunta incidencia Disciplinaria (D) y Penal (P).Denuncia 2023-289269-80134-D / Radicado 2023ER0220799 del 20/11/2023
</t>
    </r>
    <r>
      <rPr>
        <sz val="11"/>
        <color rgb="FF000000"/>
        <rFont val="Arial"/>
        <family val="2"/>
      </rPr>
      <t>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t>
    </r>
  </si>
  <si>
    <t>*Deficiente ejecución contractual del Contrato 171 de 2018
•Deficiencias en la ejecución contractual y seguimiento por parte del DNBC
•Fallas de supervisión.</t>
  </si>
  <si>
    <t>FB_AC16</t>
  </si>
  <si>
    <t>Se evidencia la notificación del vencimiento del Contrato de Comodato No. 171 de 2018 al Proceso de Gestión Contractual y las actuaciones administrativas adelantadas para su terminación y renovación. La evidencia aportada permite validar el cumplimiento de la acción correctiva formulada y el fortalecimiento del control sobre los vencimientos contractuales.</t>
  </si>
  <si>
    <t>H2M22023</t>
  </si>
  <si>
    <t>FB_AC17</t>
  </si>
  <si>
    <t>Reintegro del Vehículo a la DNBC.</t>
  </si>
  <si>
    <t>Acta de entrada de almacén</t>
  </si>
  <si>
    <t>Se evidencia la elaboración y formalización del Acta de Liquidación del Contrato de Comodato No. 171 de 2018, así como las actuaciones administrativas relacionadas con su terminación y cierre contractual. Como soporte, se aportan las comunicaciones remitidas a la Alcaldía de Magangué, los documentos de vencimiento contractual y la respectiva liquidación del contrato. La evidencia presentada permite verificar la ejecución de la acción correctiva formulada y el cumplimiento de las actividades definidas en el plan de mejoramiento para subsanar las deficiencias identificadas en la ejecución y finalización del contrato.</t>
  </si>
  <si>
    <t>H2M32023</t>
  </si>
  <si>
    <t>FB_AC18</t>
  </si>
  <si>
    <t>Se evidencia la recuperación del vehículo asociado al Contrato de Comodato No. 171 de 2018 y su posterior entrega mediante el Contrato de Comodato No. 196 de 2024. Aunque no se generó acta de entrada a almacén por no haber ingresado físicamente a la DNBC, los soportes aportados permiten verificar la recuperación del bien y el cumplimiento de la acción correctiva formulada</t>
  </si>
  <si>
    <t>H1M12024</t>
  </si>
  <si>
    <r>
      <rPr>
        <b/>
        <u/>
        <sz val="11"/>
        <color theme="1"/>
        <rFont val="Arial"/>
        <family val="2"/>
      </rPr>
      <t>Hallazgo 1 de 2024 Administrativo (A) con Presunta Incidencia Disciplinaria (D) Publicación extemporanea SECOP ll Denuncias 2024-298024-82111/ Radicado 2024ER0042791 del 05/03/2024 y 2024-298886-82111/ Radicado 2024ER0051970 del 13/03/2024</t>
    </r>
    <r>
      <rPr>
        <b/>
        <sz val="11"/>
        <color theme="1"/>
        <rFont val="Arial"/>
        <family val="2"/>
      </rPr>
      <t xml:space="preserve">  </t>
    </r>
    <r>
      <rPr>
        <sz val="11"/>
        <color theme="1"/>
        <rFont val="Arial"/>
        <family val="2"/>
      </rPr>
      <t>Se evidenció publicación inoportuna y/o falta de publicación de documentos derivados de la actividad contractual de los siguientes contratos  No 010, 011, 012, 013, 014, 015, 016, 017, 018, 020, 021, 022, 023, 024, 025, 026, 027, 028 y 029 del 2023</t>
    </r>
    <r>
      <rPr>
        <b/>
        <sz val="11"/>
        <color rgb="FF000000"/>
        <rFont val="Arial"/>
        <family val="2"/>
      </rPr>
      <t/>
    </r>
  </si>
  <si>
    <t>1. Deficiencias por parte de la supervisión a la publicación de contratos de comodato.
2. Falta de un procedimiento estandarizado para la publicación de contratos. 
3. Falta de control en los tiempos de publicación.</t>
  </si>
  <si>
    <t>GC_AC41</t>
  </si>
  <si>
    <t>Realizar la publicación de los siguientes contratos No 010, 011, 012, 013, 014, 015, 016, 017, 018, 020, 021, 022, 023, 024, 025, 026, 027, 028 y 029 del 2023</t>
  </si>
  <si>
    <t xml:space="preserve">Publicaciones realizadas </t>
  </si>
  <si>
    <t>H1M22024</t>
  </si>
  <si>
    <t>GC_AC42</t>
  </si>
  <si>
    <t>Establecer un cronograma mensual  de seguimiento para la publicación de documentos, designando un responsable que revise periódicamente los plazos y realice reportes semanales sobre el estado de cumplimiento.</t>
  </si>
  <si>
    <r>
      <t xml:space="preserve">Cronograma </t>
    </r>
    <r>
      <rPr>
        <b/>
        <sz val="11"/>
        <color theme="1"/>
        <rFont val="Arial"/>
        <family val="2"/>
      </rPr>
      <t>mensual</t>
    </r>
    <r>
      <rPr>
        <sz val="11"/>
        <color theme="1"/>
        <rFont val="Arial"/>
        <family val="2"/>
      </rPr>
      <t xml:space="preserve"> con sus respectivos reportes de cumplimiento </t>
    </r>
  </si>
  <si>
    <t>Sin evidencia</t>
  </si>
  <si>
    <t>H1M32024</t>
  </si>
  <si>
    <t>GC_AC43</t>
  </si>
  <si>
    <t>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t>
  </si>
  <si>
    <t>Politicas y procedimientos internos actualizados</t>
  </si>
  <si>
    <t>H1M42024</t>
  </si>
  <si>
    <t>GC_AC44</t>
  </si>
  <si>
    <t>Asignar a una persona o equipo específico con la responsabilidad exclusiva de gestionar y supervisar todas las publicaciones en SECOP II y otras plataformas relacionadas. Esta persona se encargará de asegurar que todos los contratos y documentos derivados sean publicados de manera oportuna y cumpliendo con los requisitos legales y emitirá el respectivo informe de seguimiento mensualmente.</t>
  </si>
  <si>
    <t>Persona o equipo asignado que verifique el estado de las publicaciones en el SECOP ll e informe de seguimiento de publicación</t>
  </si>
  <si>
    <t>H1M52024</t>
  </si>
  <si>
    <t>DI_AC52</t>
  </si>
  <si>
    <t>H2M12024</t>
  </si>
  <si>
    <r>
      <t xml:space="preserve">Hallazgo 2 de 2024  Administrativo (A) con Presunta Incidencia Disciplinaria (D) Perfeccionamiento de los contratos de comodato Precario.  Denuncias 2024-298024-82111/ Radicado 2024ER0042791 del 05/03/2024 y 2024-298886-82111/ Radicado 2024ER0051970 del 13/03/2024
</t>
    </r>
    <r>
      <rPr>
        <sz val="11"/>
        <color theme="1"/>
        <rFont val="Arial"/>
        <family val="2"/>
      </rPr>
      <t>Los siguientes contratos 12,15,16,17,18,19,20,21,22,23,24,25,26,27 y 28 del 2024, se identificó que fueron entregaron las respectivas  camionetas tipo cisterna sin las respectivas suscripciones y firmas de minutas</t>
    </r>
    <r>
      <rPr>
        <b/>
        <u/>
        <sz val="11"/>
        <color theme="1"/>
        <rFont val="Arial"/>
        <family val="2"/>
      </rPr>
      <t xml:space="preserve">
</t>
    </r>
  </si>
  <si>
    <t>1. No se realizó un seguimiento efectivo en la verificacioón de entregas en el SECOP II
2.  Falta de congruencia en la relación de la firma del ordenador del gasto con lo que se registra en el SECOP II 
3. Inadecuada supervisión de documentos y revisiones de comodato precario</t>
  </si>
  <si>
    <t>GC_AC45</t>
  </si>
  <si>
    <t>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t>
  </si>
  <si>
    <t>Número de contratos suscritos y formalizados</t>
  </si>
  <si>
    <t>H2M22024</t>
  </si>
  <si>
    <t>GC_AC46</t>
  </si>
  <si>
    <t>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t>
  </si>
  <si>
    <t>H2M32024</t>
  </si>
  <si>
    <t>H2M42024</t>
  </si>
  <si>
    <t>GC_AC47</t>
  </si>
  <si>
    <t>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t>
  </si>
  <si>
    <t xml:space="preserve">Actualización del manual de supervisión  y capacitaciones </t>
  </si>
  <si>
    <r>
      <rPr>
        <b/>
        <u/>
        <sz val="11"/>
        <color theme="1"/>
        <rFont val="Calibri"/>
        <family val="2"/>
        <scheme val="minor"/>
      </rPr>
      <t xml:space="preserve">HALLAZGO 1 de 2023. </t>
    </r>
    <r>
      <rPr>
        <sz val="11"/>
        <color theme="1"/>
        <rFont val="Calibri"/>
        <family val="2"/>
        <scheme val="minor"/>
      </rPr>
      <t xml:space="preserve">REGISTRO CONTABLE RESERVAS PRESUPUESTALES INDUCIDAS POR FALTA DE PAC. ADMINISTRATIVO CON PRESUNTA INCIDENCIA DISCIPLINARIA. (A-D).
</t>
    </r>
    <r>
      <rPr>
        <b/>
        <u/>
        <sz val="11"/>
        <color theme="1"/>
        <rFont val="Calibri"/>
        <family val="2"/>
        <scheme val="minor"/>
      </rPr>
      <t xml:space="preserve">
Suscrito el 17 de diciembre de 2024</t>
    </r>
  </si>
  <si>
    <t>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t>
  </si>
  <si>
    <t>GF_AC37</t>
  </si>
  <si>
    <t>Incorporar en las Politicas Contables los procedimientos establecidos en el instructivo 001 de 2023 emitido por la CGN.</t>
  </si>
  <si>
    <t>Política contable actualizada</t>
  </si>
  <si>
    <t>se evidencio el manual de politicas contables actualizado  de acuerdo a los procedimientos establecidos en el instructivo 001 de 2023 emitido por la CGN.</t>
  </si>
  <si>
    <t>GF_AC38</t>
  </si>
  <si>
    <t>Revelar en las Notas a los EstadosFinancieros, las Reservas Presupuestales  constituidas por PAC, informado las razones de no afectacion del gasto en el 2023.</t>
  </si>
  <si>
    <t>Revelación en notas a los estados financieros</t>
  </si>
  <si>
    <t>se evidencio la presentacion de los estados financieros correpondiente a la vigencia 2025 con sus respectivas notas explicativas</t>
  </si>
  <si>
    <t>GF_AC39</t>
  </si>
  <si>
    <t>Revelar en las Notas a los EstadosFinancieros, el rezago presupuestal  constituido para cada vigencia detallando la justificación del mismo</t>
  </si>
  <si>
    <t>Formato FO-GF-03-01 Actualizado</t>
  </si>
  <si>
    <t>DI_AC53</t>
  </si>
  <si>
    <t>Trasladar al proceso de Gestión de asuntos disciplinarios de la DNBC el informe de auditoria de la CGR para que se determine la procedencia o no de acción disciplinaria, por ser de su competencia de acuerdo con el manual de funciones.</t>
  </si>
  <si>
    <t>Oficio remisorio de informe de auditoria</t>
  </si>
  <si>
    <r>
      <rPr>
        <b/>
        <u/>
        <sz val="11"/>
        <color theme="1"/>
        <rFont val="Calibri"/>
        <family val="2"/>
        <scheme val="minor"/>
      </rPr>
      <t>HALLAZGO 2 de 2023.</t>
    </r>
    <r>
      <rPr>
        <b/>
        <sz val="11"/>
        <color theme="1"/>
        <rFont val="Calibri"/>
        <family val="2"/>
        <scheme val="minor"/>
      </rPr>
      <t xml:space="preserve"> S</t>
    </r>
    <r>
      <rPr>
        <sz val="11"/>
        <color theme="1"/>
        <rFont val="Calibri"/>
        <family val="2"/>
        <scheme val="minor"/>
      </rPr>
      <t xml:space="preserve">ALDOS CONTABLES DE LA PROPIEDAD PLANTA Y EQUIPO. ADMINISTRATIVO CON PRESUNTA INCIDENCIA DISCIPLINARIA. (A-D).
</t>
    </r>
    <r>
      <rPr>
        <b/>
        <u/>
        <sz val="11"/>
        <color theme="1"/>
        <rFont val="Calibri"/>
        <family val="2"/>
        <scheme val="minor"/>
      </rPr>
      <t>Suscrito el 17 de diciembre de 2024</t>
    </r>
  </si>
  <si>
    <t>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t>
  </si>
  <si>
    <t>GA_AC39</t>
  </si>
  <si>
    <t xml:space="preserve">Actualización y socialización del Manual de Gestión de Bienes de la entidad Resolución 0381 de 2015 , Procedimiento Gestión de Bienes PC-AD-PGD-01-UV5 y formatos asociados </t>
  </si>
  <si>
    <t>Documentos actualizados y socializados</t>
  </si>
  <si>
    <t>GF_AC40</t>
  </si>
  <si>
    <t>Actualización de los saldos contables de la propiedad, planta y equipo (PPE) mediante un 'ajuste por situación financiera', basado en la información real de inventarios físicos (ingresos y salidas) reportados por almacén y presentados al Comité de Manejo de Bienes y Sostenibilidad Contable, con el objetivo de reflejar el saldo real de la PPE conforme al resultado del inventario físico</t>
  </si>
  <si>
    <t>Actualización saldos contables de propiedad planta y equipos</t>
  </si>
  <si>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t>
  </si>
  <si>
    <t>GF_AC41</t>
  </si>
  <si>
    <t>Realizar un inventario físico, registrando los ingresos y salidas de los bienes, el cual será  reportado al Proceso de Gestión Financiera para la generasción del Ajuste por Situación Financiera</t>
  </si>
  <si>
    <t>H2M42023</t>
  </si>
  <si>
    <t>GA_AC40</t>
  </si>
  <si>
    <t>Actualización trimestral del inventario de bienes en servicio y en bodega previo a la transmisión de los EEFF a la Contaduría</t>
  </si>
  <si>
    <t>Inventario actualizado de bienes en servicio y en bodega</t>
  </si>
  <si>
    <t>se evidencio formatos conteo de inventarios FO-AD-01-07 correspondiente a los meses de enero, febrero y marzo de 2026, lo que permite reflejar el saldo real de la propiedad, planta y equipo</t>
  </si>
  <si>
    <t>H2M52023</t>
  </si>
  <si>
    <t>GA_AC41</t>
  </si>
  <si>
    <t>Implementación de una base de datos para el registro y control de la propiedad planta y equipo, que contenga toda la información necesaria (nombre, codigo, ubicación, registro, costo historico, depreciacion entre otros)</t>
  </si>
  <si>
    <t>Base de datos implementada</t>
  </si>
  <si>
    <t>se evidencio formatos  inventarios correspondiente a los meses de enero, febrero y marzo de 2026, lo que permite reflejar el saldo real de la propiedad, planta y equipo</t>
  </si>
  <si>
    <t>H2M62023</t>
  </si>
  <si>
    <t>GA_AC42</t>
  </si>
  <si>
    <t>Seguimiento y actualización de la base de datos de registro y control de la propiedad planta y equipo .</t>
  </si>
  <si>
    <t>Informes de seguimiento mensual</t>
  </si>
  <si>
    <t>H2M72023</t>
  </si>
  <si>
    <t>DI_AC54</t>
  </si>
  <si>
    <t>H3M12023</t>
  </si>
  <si>
    <r>
      <rPr>
        <b/>
        <u/>
        <sz val="11"/>
        <color theme="1"/>
        <rFont val="Calibri"/>
        <family val="2"/>
        <scheme val="minor"/>
      </rPr>
      <t xml:space="preserve">HALLAZGO 3 de 2023. </t>
    </r>
    <r>
      <rPr>
        <sz val="11"/>
        <color theme="1"/>
        <rFont val="Calibri"/>
        <family val="2"/>
        <scheme val="minor"/>
      </rPr>
      <t xml:space="preserve">INFORMACIÓN CUALITATIVA Y CUANTITATIVA REVELADA EN LAS NOTAS A LOS ESTADOS FINANCIEROS DE LA DNBC A 31 DE DICIEMBRE DE 2023. ADMINISTRATIVO CON PRESUNTA INCIDENCIA DISCIPLINARIA. (A-D).
</t>
    </r>
    <r>
      <rPr>
        <b/>
        <u/>
        <sz val="11"/>
        <color theme="1"/>
        <rFont val="Calibri"/>
        <family val="2"/>
        <scheme val="minor"/>
      </rPr>
      <t>Suscrito el 17 de diciembre de 2024</t>
    </r>
  </si>
  <si>
    <t>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t>
  </si>
  <si>
    <t>GF_AC42</t>
  </si>
  <si>
    <t>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t>
  </si>
  <si>
    <t>Notas a los estados financieros ajustados</t>
  </si>
  <si>
    <t>H3M22023</t>
  </si>
  <si>
    <t>GF_AC43</t>
  </si>
  <si>
    <t>Revisión  de las notas a los estados financieros por parte del Coordinador del grupo de trabajo de Gestión Financiera</t>
  </si>
  <si>
    <t xml:space="preserve">Acta de revisión de  las Notas a los estados financieros </t>
  </si>
  <si>
    <t>H3M32023</t>
  </si>
  <si>
    <t>H4M12023</t>
  </si>
  <si>
    <r>
      <rPr>
        <b/>
        <u/>
        <sz val="11"/>
        <color theme="1"/>
        <rFont val="Calibri"/>
        <family val="2"/>
        <scheme val="minor"/>
      </rPr>
      <t>HALLAZGO 4 de 2023</t>
    </r>
    <r>
      <rPr>
        <sz val="11"/>
        <color theme="1"/>
        <rFont val="Calibri"/>
        <family val="2"/>
        <scheme val="minor"/>
      </rPr>
      <t xml:space="preserve">.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
</t>
    </r>
    <r>
      <rPr>
        <b/>
        <u/>
        <sz val="11"/>
        <color theme="1"/>
        <rFont val="Calibri"/>
        <family val="2"/>
        <scheme val="minor"/>
      </rPr>
      <t xml:space="preserve">
Suscrito el 17 de diciembre de 2024</t>
    </r>
  </si>
  <si>
    <t>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t>
  </si>
  <si>
    <t>FB_AC19</t>
  </si>
  <si>
    <t>Formular procedimiento para la asignación  y reasignación de fortalecimiento (bienes) a entregar a los Cuerpos de Bomberos del País con recursos del Fondo Nacional de Bomberos</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</si>
  <si>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</si>
  <si>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H4M22023</t>
  </si>
  <si>
    <t>FB_AC20</t>
  </si>
  <si>
    <t>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t>
  </si>
  <si>
    <t>Propuesta presentada a Junta Nacional de Bomberos</t>
  </si>
  <si>
    <t>H4M32023</t>
  </si>
  <si>
    <t>FB_AC21</t>
  </si>
  <si>
    <t>Asignación y entrega inmediata de los Compresores de Aire Respirable</t>
  </si>
  <si>
    <t xml:space="preserve">Actas de entrega </t>
  </si>
  <si>
    <t>Se evidenciaron como soporte seis (6) Formatos de Salida de Almacén (Actas de entrega) Nos. 2055, 2056, 2062, 2085, 2097 y 2112, de fechas 26 y 29 de noviembre de 2024, 27 de diciembre de 2024, 17 de marzo de 2025 y 26 de mayo de 2025, los cuales permiten verificar la entrega de equipos de aire respirable (Compresores de Recarga SCBA) a los Cuerpos de Bomberos beneficiarios, evidenciando el cumplimiento de la actividad de asignación y entrega inmediata de los compresores dentro del plazo establecido.</t>
  </si>
  <si>
    <t>H4M42023</t>
  </si>
  <si>
    <t>H5M12023</t>
  </si>
  <si>
    <r>
      <rPr>
        <b/>
        <u/>
        <sz val="11"/>
        <color theme="1"/>
        <rFont val="Calibri"/>
        <family val="2"/>
        <scheme val="minor"/>
      </rPr>
      <t>HALLAZGO 5 de 2023.</t>
    </r>
    <r>
      <rPr>
        <sz val="11"/>
        <color theme="1"/>
        <rFont val="Calibri"/>
        <family val="2"/>
        <scheme val="minor"/>
      </rPr>
      <t xml:space="preserve"> ADQUISICIÓN DE HERRAMIENTAS ESPECIALIZADAS DE RESCATE VEHICULAR EN EL MARCO DEL PROYECTO DE “FORTALECIMIENTO DE LOS CUERPOS DE BOMBEROS DEL PAÍS”. ADMINISTRATIVO CON PRESUNTA INCIDENCIA DISCIPLINARIA Y PARA INDAGACIÒN PRELIMINAR (A-D-IP).
</t>
    </r>
    <r>
      <rPr>
        <b/>
        <u/>
        <sz val="11"/>
        <color theme="1"/>
        <rFont val="Calibri"/>
        <family val="2"/>
        <scheme val="minor"/>
      </rPr>
      <t xml:space="preserve">
Suscrito el 17 de diciembre de 2024</t>
    </r>
  </si>
  <si>
    <t>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</si>
  <si>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</si>
  <si>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H5M22023</t>
  </si>
  <si>
    <t>H5M32023</t>
  </si>
  <si>
    <t>FB_AC24</t>
  </si>
  <si>
    <t>Asignación y entrega inmediata de los kits de Rescate Vehicular</t>
  </si>
  <si>
    <t>H5M42023</t>
  </si>
  <si>
    <t>H6M12023</t>
  </si>
  <si>
    <r>
      <rPr>
        <b/>
        <u/>
        <sz val="11"/>
        <color theme="1"/>
        <rFont val="Calibri"/>
        <family val="2"/>
        <scheme val="minor"/>
      </rPr>
      <t>HALLAZGO 6 de 2023</t>
    </r>
    <r>
      <rPr>
        <sz val="11"/>
        <color theme="1"/>
        <rFont val="Calibri"/>
        <family val="2"/>
        <scheme val="minor"/>
      </rPr>
      <t xml:space="preserve">. ATRASO EN LA ENTREGA DE LA ESTACIÓN DE BOMBEROS EN EL MUNICIPIO DE CARTAGENA DEL CHAIRÁ (CAQUETÁ) CONVENIO INTERADMINISTRATIVO NO. 188 DE 2021. ADMINISTRATIVO CON PRESUNTA INCIDENCIA DISCIPLINARIA (A-D).
</t>
    </r>
    <r>
      <rPr>
        <b/>
        <u/>
        <sz val="11"/>
        <color theme="1"/>
        <rFont val="Calibri"/>
        <family val="2"/>
        <scheme val="minor"/>
      </rPr>
      <t>Suscrito el 17 de diciembre de 2024</t>
    </r>
  </si>
  <si>
    <t xml:space="preserve">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t>
  </si>
  <si>
    <t>FB_AC22</t>
  </si>
  <si>
    <t>Entrega de la estación de bomberos de Cartagena del Chairá al Cuerpo de Bomberos del municipio</t>
  </si>
  <si>
    <t>Entrega de estacion de bomberos al Cuerpo de Bomberos del municipio</t>
  </si>
  <si>
    <t>H6M22023</t>
  </si>
  <si>
    <t>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t>
  </si>
  <si>
    <t>FB_AC23</t>
  </si>
  <si>
    <t>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t>
  </si>
  <si>
    <t>Actas de reuniones de seguimiento trimestral</t>
  </si>
  <si>
    <t>H6M32023</t>
  </si>
  <si>
    <t>GC_AC48</t>
  </si>
  <si>
    <t>Ajustar las minutas de los nuevos procesos contractuales con herramientas juridicas que permitan mayor control sobre la ejecución de los contratos derivados relacionados con la construcción de estaciones de bomberos</t>
  </si>
  <si>
    <t>Minutas actualizadas</t>
  </si>
  <si>
    <t>H6M42023</t>
  </si>
  <si>
    <t>DI_AC55</t>
  </si>
  <si>
    <t>H7M12023</t>
  </si>
  <si>
    <r>
      <rPr>
        <b/>
        <u/>
        <sz val="11"/>
        <color theme="1"/>
        <rFont val="Calibri"/>
        <family val="2"/>
        <scheme val="minor"/>
      </rPr>
      <t>HALLAZGO 7 de 2023</t>
    </r>
    <r>
      <rPr>
        <sz val="11"/>
        <color theme="1"/>
        <rFont val="Calibri"/>
        <family val="2"/>
        <scheme val="minor"/>
      </rPr>
      <t xml:space="preserve">. BAJA EJECUCIÓN DEL PRESUPUESTO DE LA DNBC. ADMINISTRATIVO. (A).
</t>
    </r>
    <r>
      <rPr>
        <b/>
        <u/>
        <sz val="11"/>
        <color theme="1"/>
        <rFont val="Calibri"/>
        <family val="2"/>
        <scheme val="minor"/>
      </rPr>
      <t xml:space="preserve">
Suscrito el 17 de diciembre de 2024</t>
    </r>
  </si>
  <si>
    <t>Lo descrito, se generó por deficiencias administrativas y de seguimiento y control de los procedimientos de la Entidad para la oportuna ejecución presupuestal, así como a deficiencias en la gestión eficiente de los recursos asignados a los proyectos de inversión.</t>
  </si>
  <si>
    <t>Seguimiento mensual a la ejecución presupuestal informando al Comité Directivo los procesos con bajos indicadores en su ejecución, generando alertas para la toma de desiciones de la alta dirección.</t>
  </si>
  <si>
    <t xml:space="preserve">Informe acumulado de los gastos de funcionamiento e inversión </t>
  </si>
  <si>
    <t>H7M22023</t>
  </si>
  <si>
    <t>GC_AC49</t>
  </si>
  <si>
    <t>Seguimiento mensual al PAA informando el avance y cumplimiento en su ejecución, generando alertas para la toma de desiciones de la alta dirección.</t>
  </si>
  <si>
    <t>Acta de comité de contratación con seguimiento al PAA</t>
  </si>
  <si>
    <t>H7M32023</t>
  </si>
  <si>
    <t>SE_AC01</t>
  </si>
  <si>
    <t>Seguimiento mensual en la plataforma PIIP de los recursos de Inversión.</t>
  </si>
  <si>
    <t>Reportes mensuales realizados en la plataformaPIIP del DNP</t>
  </si>
  <si>
    <t>00. Subdirección Estretegica y de Coordinación Bomberil</t>
  </si>
  <si>
    <t>H8M12023</t>
  </si>
  <si>
    <r>
      <rPr>
        <b/>
        <u/>
        <sz val="11"/>
        <color theme="1"/>
        <rFont val="Calibri"/>
        <family val="2"/>
        <scheme val="minor"/>
      </rPr>
      <t>HALLAZGO 8 de 2023</t>
    </r>
    <r>
      <rPr>
        <sz val="11"/>
        <color theme="1"/>
        <rFont val="Calibri"/>
        <family val="2"/>
        <scheme val="minor"/>
      </rPr>
      <t xml:space="preserve">. ACTUALIZACIÓN DEL PLAN ANUAL DE ADQUISICIONES CONTRATO INTERADMINISTRATIVO NO. 178 DE 2021. ADMINISTRATIVO CON PRESUNTA INCIDENCIA DISCIPLINARIA. (A-D)
</t>
    </r>
    <r>
      <rPr>
        <b/>
        <u/>
        <sz val="11"/>
        <color theme="1"/>
        <rFont val="Calibri"/>
        <family val="2"/>
        <scheme val="minor"/>
      </rPr>
      <t>Suscrito el 17 de diciembre de 2024</t>
    </r>
  </si>
  <si>
    <t>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t>
  </si>
  <si>
    <t>GC_AC50</t>
  </si>
  <si>
    <t>Seguimiento mensual al PAA en reunón del Comité de Contratación informando el avance y cumplimiento en su ejecución</t>
  </si>
  <si>
    <t>H8M22023</t>
  </si>
  <si>
    <t>GC_AC51</t>
  </si>
  <si>
    <t xml:space="preserve">Modificar el PAA cuando se detecte alguna justificación de cambio de modalidad de contratación o aspecto derivado que requiera su actualización </t>
  </si>
  <si>
    <t xml:space="preserve">PAA modificado y cargado en SECOP </t>
  </si>
  <si>
    <t>H8M32023</t>
  </si>
  <si>
    <t>H9M12023</t>
  </si>
  <si>
    <r>
      <rPr>
        <b/>
        <u/>
        <sz val="11"/>
        <color theme="1"/>
        <rFont val="Calibri"/>
        <family val="2"/>
        <scheme val="minor"/>
      </rPr>
      <t>HALLAZGO 9 de 2023.</t>
    </r>
    <r>
      <rPr>
        <sz val="11"/>
        <color theme="1"/>
        <rFont val="Calibri"/>
        <family val="2"/>
        <scheme val="minor"/>
      </rPr>
      <t xml:space="preserve"> ADQUISICIÓN DE EQUIPOS CONSISTENTES EN BOMBAS DE INCENDIOS MARK 3 CON TANQUE DE COMBUSTIBLE Y DEMÁS  ACCESORIOS PARA LA EXTINCIÓN DE INCENDIOS FORESTALES.
ADMINISTRATIVO CON PRESUNTA INCIDENCIA DISCIPLINARIA Y PARA INDAGACIÓN PRELIMINAR (A-D-IP).
</t>
    </r>
    <r>
      <rPr>
        <b/>
        <u/>
        <sz val="11"/>
        <color theme="1"/>
        <rFont val="Calibri"/>
        <family val="2"/>
        <scheme val="minor"/>
      </rPr>
      <t>Suscrito el 17 de diciembre de 2024</t>
    </r>
  </si>
  <si>
    <t>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t>
  </si>
  <si>
    <t>H9M22023</t>
  </si>
  <si>
    <t>H9M32023</t>
  </si>
  <si>
    <t>FB_AC28</t>
  </si>
  <si>
    <t>Asignación y entrega inmediata de Kits contra incendios</t>
  </si>
  <si>
    <t>H9M42023</t>
  </si>
  <si>
    <t>H10M12023</t>
  </si>
  <si>
    <r>
      <rPr>
        <b/>
        <u/>
        <sz val="11"/>
        <color theme="1"/>
        <rFont val="Calibri"/>
        <family val="2"/>
        <scheme val="minor"/>
      </rPr>
      <t>HALLAZGO 10 de 2023</t>
    </r>
    <r>
      <rPr>
        <sz val="11"/>
        <color theme="1"/>
        <rFont val="Calibri"/>
        <family val="2"/>
        <scheme val="minor"/>
      </rPr>
      <t xml:space="preserve">. AMPLIACIÓN DEL ACTA DE SUSPENSIÓN 2 DEL CONTRATO DE OBRA NRO. 057-SOP DE 2022 EN EL MARCO DEL CONVENIO DE COFINANCIACIÓN NRO. 167 DE 2023. ADMINISTRATIVO CON PRESUNTA INCIDENCIA DISCIPLINARIA. (A-D).
</t>
    </r>
    <r>
      <rPr>
        <b/>
        <u/>
        <sz val="11"/>
        <color theme="1"/>
        <rFont val="Calibri"/>
        <family val="2"/>
        <scheme val="minor"/>
      </rPr>
      <t>Suscrito el 17 de diciembre de 2024</t>
    </r>
  </si>
  <si>
    <t>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t>
  </si>
  <si>
    <t>FB_AC25</t>
  </si>
  <si>
    <t>H10M22023</t>
  </si>
  <si>
    <t>GC_AC52</t>
  </si>
  <si>
    <t>Actualizar el acto administrativo que conforma el comité de infraestructura de la DNBC con la finalidad de ampliar el alcance de las funciones del mismo, hacia actividades de indole juridicas, técnicas y administrativas, con la finanlidad de generar alertas ante incidencias que puedad afectar la ejecución del contrato</t>
  </si>
  <si>
    <t>Acto administrativo actualizado</t>
  </si>
  <si>
    <t>H10M32023</t>
  </si>
  <si>
    <t>H11M12023</t>
  </si>
  <si>
    <r>
      <rPr>
        <b/>
        <u/>
        <sz val="11"/>
        <color theme="1"/>
        <rFont val="Calibri"/>
        <family val="2"/>
        <scheme val="minor"/>
      </rPr>
      <t xml:space="preserve">HALLAZGO 11 de 2023. </t>
    </r>
    <r>
      <rPr>
        <sz val="11"/>
        <color theme="1"/>
        <rFont val="Calibri"/>
        <family val="2"/>
        <scheme val="minor"/>
      </rPr>
      <t xml:space="preserve">CUMPLIMIENTO POLÍTICA Y PLAN DE AUSTERIDAD DE GASTO VIGENCIA 2023, DIRECCIÓN NACIONAL DE BOMBEROS DE COLOMBIA DNBC. ADMINISTRATIVO. (A).
</t>
    </r>
    <r>
      <rPr>
        <b/>
        <u/>
        <sz val="11"/>
        <color theme="1"/>
        <rFont val="Calibri"/>
        <family val="2"/>
        <scheme val="minor"/>
      </rPr>
      <t>Suscrito el 17 de diciembre de 2024</t>
    </r>
  </si>
  <si>
    <t>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t>
  </si>
  <si>
    <t>GA_AC43</t>
  </si>
  <si>
    <t>Presentar al Comité Directivo la propuesta de las metas de ahorro anual y austeridad del gasto, con el análisis y justificación de cada una de las metas propuestas por concepto de gasto por funcionaiento e inversión</t>
  </si>
  <si>
    <t>Informe de presentación de propuesta al comité directivo con los gastos de ahorro</t>
  </si>
  <si>
    <t>se evidencia el plan de auteridad en el gasto para la vigencia 2026 y publicado en en la pagina web de la entidad, mas no se evidencia la presentacion al comite directivo, por lo que la activdad no subsana el hallazgo formulado</t>
  </si>
  <si>
    <t>H11M22023</t>
  </si>
  <si>
    <t>GA_AC44</t>
  </si>
  <si>
    <t>Seguimiento mensual al cumplimiento de las metas de austeridad propuestas</t>
  </si>
  <si>
    <t xml:space="preserve">se evidencio informe de seguimiento al plan de austeridad correspondiente al I trimestre vigencia 2026, </t>
  </si>
  <si>
    <t>H12M12023</t>
  </si>
  <si>
    <r>
      <rPr>
        <b/>
        <u/>
        <sz val="11"/>
        <color theme="1"/>
        <rFont val="Calibri"/>
        <family val="2"/>
        <scheme val="minor"/>
      </rPr>
      <t>HALLAZGO 12 de 2023.</t>
    </r>
    <r>
      <rPr>
        <sz val="11"/>
        <color theme="1"/>
        <rFont val="Calibri"/>
        <family val="2"/>
        <scheme val="minor"/>
      </rPr>
      <t xml:space="preserve">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
</t>
    </r>
    <r>
      <rPr>
        <b/>
        <u/>
        <sz val="11"/>
        <color theme="1"/>
        <rFont val="Calibri"/>
        <family val="2"/>
        <scheme val="minor"/>
      </rPr>
      <t>Suscrito el 17 de diciembre de 2024</t>
    </r>
  </si>
  <si>
    <t>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t>
  </si>
  <si>
    <t>H12M22023</t>
  </si>
  <si>
    <t>H12M32023</t>
  </si>
  <si>
    <t>FB_AC30</t>
  </si>
  <si>
    <t>Asignación y entrega inmediata de Kit Bomba Forestal especializada</t>
  </si>
  <si>
    <t>H12M42023</t>
  </si>
  <si>
    <t>H13M12023</t>
  </si>
  <si>
    <r>
      <rPr>
        <b/>
        <u/>
        <sz val="11"/>
        <color theme="1"/>
        <rFont val="Calibri"/>
        <family val="2"/>
        <scheme val="minor"/>
      </rPr>
      <t>HALLAZGO 13 de 2023.</t>
    </r>
    <r>
      <rPr>
        <sz val="11"/>
        <color theme="1"/>
        <rFont val="Calibri"/>
        <family val="2"/>
        <scheme val="minor"/>
      </rPr>
      <t xml:space="preserve">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
</t>
    </r>
    <r>
      <rPr>
        <b/>
        <u/>
        <sz val="11"/>
        <color theme="1"/>
        <rFont val="Calibri"/>
        <family val="2"/>
        <scheme val="minor"/>
      </rPr>
      <t>Suscrito el 17 de diciembre de 2024</t>
    </r>
    <r>
      <rPr>
        <sz val="11"/>
        <color theme="1"/>
        <rFont val="Calibri"/>
        <family val="2"/>
        <scheme val="minor"/>
      </rPr>
      <t xml:space="preserve">
</t>
    </r>
  </si>
  <si>
    <t>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t>
  </si>
  <si>
    <t>H13M22023</t>
  </si>
  <si>
    <t>Se recomienda realizar monitoreo periódico a la aplicación y efectividad del procedimiento implementado, con el fin de verificar que los criterios de asignación y reasignación establecidos contribuyan a una adecuada planificación, distribución y entrega de los bienes adquiridos para el fortalecimiento de los cuerpos de bomberos del país, evitando la materialización de situaciones similares a las identificadas en el hallazgo.</t>
  </si>
  <si>
    <t>H13M32023</t>
  </si>
  <si>
    <t>FB_AC35</t>
  </si>
  <si>
    <t xml:space="preserve">Asignación y entrega inmediata de equipos de protección personal </t>
  </si>
  <si>
    <t>H13M42023</t>
  </si>
  <si>
    <t>H14M12023</t>
  </si>
  <si>
    <r>
      <rPr>
        <b/>
        <u/>
        <sz val="11"/>
        <color theme="1"/>
        <rFont val="Calibri"/>
        <family val="2"/>
        <scheme val="minor"/>
      </rPr>
      <t>HALLAZGO 14 de 2023.</t>
    </r>
    <r>
      <rPr>
        <sz val="11"/>
        <color theme="1"/>
        <rFont val="Calibri"/>
        <family val="2"/>
        <scheme val="minor"/>
      </rPr>
      <t xml:space="preserve"> EJECUCIÓN CONTRATO N.º 258 DE 2023 - ADQUISICIÓN DE	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
</t>
    </r>
    <r>
      <rPr>
        <b/>
        <u/>
        <sz val="11"/>
        <color theme="1"/>
        <rFont val="Calibri"/>
        <family val="2"/>
        <scheme val="minor"/>
      </rPr>
      <t xml:space="preserve">
Suscrito el 17 de diciembre de 2024</t>
    </r>
    <r>
      <rPr>
        <sz val="11"/>
        <color theme="1"/>
        <rFont val="Calibri"/>
        <family val="2"/>
        <scheme val="minor"/>
      </rPr>
      <t xml:space="preserve">
</t>
    </r>
  </si>
  <si>
    <t>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t>
  </si>
  <si>
    <t>H14M22023</t>
  </si>
  <si>
    <t>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t>
  </si>
  <si>
    <t>H14M32023</t>
  </si>
  <si>
    <t>FB_AC36</t>
  </si>
  <si>
    <t>Asignación y entrega inmediata de compresores de aire respirable de alta presión multifuncionales cascada con dos botellas</t>
  </si>
  <si>
    <t>H14M42023</t>
  </si>
  <si>
    <t>Trasladar al proceso de Gestión F62:F64de asuntos disciplinarios de la DNBC el informe de auditoria de la CGR para que se determine la procedencia o no de acción disciplinaria, por ser de su competencia de acuerdo con el manual de funciones.</t>
  </si>
  <si>
    <t>H15M12023</t>
  </si>
  <si>
    <r>
      <rPr>
        <b/>
        <u/>
        <sz val="11"/>
        <color theme="1"/>
        <rFont val="Calibri"/>
        <family val="2"/>
        <scheme val="minor"/>
      </rPr>
      <t>HALLAZGO 15 de 2023.</t>
    </r>
    <r>
      <rPr>
        <sz val="11"/>
        <color theme="1"/>
        <rFont val="Calibri"/>
        <family val="2"/>
        <scheme val="minor"/>
      </rPr>
      <t xml:space="preserve">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
</t>
    </r>
    <r>
      <rPr>
        <b/>
        <u/>
        <sz val="11"/>
        <color theme="1"/>
        <rFont val="Calibri"/>
        <family val="2"/>
        <scheme val="minor"/>
      </rPr>
      <t>Suscrito el 17 de diciembre de 2024</t>
    </r>
    <r>
      <rPr>
        <sz val="11"/>
        <color theme="1"/>
        <rFont val="Calibri"/>
        <family val="2"/>
        <scheme val="minor"/>
      </rPr>
      <t xml:space="preserve">
</t>
    </r>
  </si>
  <si>
    <t>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t>
  </si>
  <si>
    <t>H15M22023</t>
  </si>
  <si>
    <t>H15M32023</t>
  </si>
  <si>
    <t>FB_AC37</t>
  </si>
  <si>
    <t>Asignación y entrega inmediata de equipos de rescate vertical</t>
  </si>
  <si>
    <t>H15M42023</t>
  </si>
  <si>
    <t>H10M12020</t>
  </si>
  <si>
    <r>
      <rPr>
        <b/>
        <u/>
        <sz val="11"/>
        <color theme="1"/>
        <rFont val="Calibri"/>
        <family val="2"/>
        <scheme val="minor"/>
      </rPr>
      <t xml:space="preserve">Hallazgo No. 10 de 2020. Administración y entrega de bienes Contrato 218 de 2020. Administrativo.
</t>
    </r>
    <r>
      <rPr>
        <sz val="11"/>
        <color theme="1"/>
        <rFont val="Calibri"/>
        <family val="2"/>
        <scheme val="minor"/>
      </rPr>
      <t xml:space="preserve">
La Dirección Nacional de Bomberos de Colombia no ejerció un adecuado control en la salida de almacén y entrega final a los cuerpos de bomberos del país de los elementos contratados conforme se establece en el  “Procedimiento PC-AD-01 Gestión de Bienes”.  
</t>
    </r>
    <r>
      <rPr>
        <b/>
        <sz val="11"/>
        <color theme="1"/>
        <rFont val="Calibri"/>
        <family val="2"/>
        <scheme val="minor"/>
      </rPr>
      <t xml:space="preserve">
Acción reemplanteada CGR, visita realizada en la vigencia 2024 a la vigencia 2023. Acción incorporada en el nuevo plan de mejoramiento suscrito 17 de diciembre de 2024</t>
    </r>
  </si>
  <si>
    <t xml:space="preserve">
Deficiencias en la aplicación de controles para la administración y entrega de los bienes adquiridos en el Contrato 218 de 2020, con destino a los cuerpos de bomberos del país.
Falencias pueden ser producto de llevar un inventario manual en la Entidad, por cuanto este no se encuentra sistematizado y se lleva solo en hojas de Excel.</t>
  </si>
  <si>
    <t>H10M22020</t>
  </si>
  <si>
    <t>GA_AC45</t>
  </si>
  <si>
    <r>
      <rPr>
        <b/>
        <u/>
        <sz val="11"/>
        <color theme="1"/>
        <rFont val="Calibri"/>
        <family val="2"/>
        <scheme val="minor"/>
      </rPr>
      <t>Hallazgo 01 de 2021 Uniformidad en los registros contables Administrativo</t>
    </r>
    <r>
      <rPr>
        <sz val="11"/>
        <color theme="1"/>
        <rFont val="Calibri"/>
        <family val="2"/>
        <scheme val="minor"/>
      </rPr>
      <t xml:space="preserve">
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
</t>
    </r>
    <r>
      <rPr>
        <b/>
        <sz val="11"/>
        <color theme="1"/>
        <rFont val="Calibri"/>
        <family val="2"/>
        <scheme val="minor"/>
      </rPr>
      <t xml:space="preserve">
Acción reemplanteada CGR, visita realizada en la vigencia 2024 a la vigencia 2023. Acción incorporada en el nuevo plan de mejoramiento suscrito 17 de diciembre de 2024</t>
    </r>
  </si>
  <si>
    <t>Ausencia de una  política contable para el tratamiento de la cuenta de Inventarios, así mismo, por la falta de lineamientos en el reconocimiento de la adquisición de elementos de identificación institucional para los Cuerpos de Bomberos del país</t>
  </si>
  <si>
    <t>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t>
  </si>
  <si>
    <t>H4M12021</t>
  </si>
  <si>
    <r>
      <rPr>
        <b/>
        <u/>
        <sz val="11"/>
        <color theme="1"/>
        <rFont val="Calibri"/>
        <family val="2"/>
        <scheme val="minor"/>
      </rPr>
      <t xml:space="preserve">Hallazgo 04 de 2021  Política Contable de Inventarios Administrativa con posible incidencia disciplinaria </t>
    </r>
    <r>
      <rPr>
        <sz val="11"/>
        <color theme="1"/>
        <rFont val="Calibri"/>
        <family val="2"/>
        <scheme val="minor"/>
      </rPr>
      <t xml:space="preserve">La entidad uso en la vigencia 2021 la cuenta de inventarios 152030001 Prendas de Vestir y Calzado y no incluyó una política contable para el uso y manejo de ésta
</t>
    </r>
    <r>
      <rPr>
        <b/>
        <sz val="11"/>
        <color theme="1"/>
        <rFont val="Calibri"/>
        <family val="2"/>
        <scheme val="minor"/>
      </rPr>
      <t>Acción reemplanteada CGR, visita realizada en la vigencia 2024 a la vigencia 2023. Acción incorporada en el nuevo plan de mejoramiento suscrito 17 de diciembre de 2024</t>
    </r>
  </si>
  <si>
    <t>Falta de previsión del área contable sobre el uso de las cuentas que la entidad va a requeriri en sus operaciones y formular, antes de usar la cuenta una política contable que indique el reconocimiento de los hechos en ella.</t>
  </si>
  <si>
    <t>H5M12021</t>
  </si>
  <si>
    <r>
      <rPr>
        <b/>
        <u/>
        <sz val="11"/>
        <color theme="1"/>
        <rFont val="Calibri"/>
        <family val="2"/>
        <scheme val="minor"/>
      </rPr>
      <t>Hallazgo No. 05 de 2020.  Contratos 174 y 219 de 2020. Administrativo.</t>
    </r>
    <r>
      <rPr>
        <sz val="11"/>
        <color theme="1"/>
        <rFont val="Calibri"/>
        <family val="2"/>
        <scheme val="minor"/>
      </rPr>
      <t xml:space="preserve">
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
</t>
    </r>
    <r>
      <rPr>
        <b/>
        <sz val="11"/>
        <color theme="1"/>
        <rFont val="Calibri"/>
        <family val="2"/>
        <scheme val="minor"/>
      </rPr>
      <t xml:space="preserve">Acción reemplanteada CGR, visita realizada en la vigencia 2024 a la vigencia 2023. Acción incorporada en el nuevo plan de mejoramiento suscrito 17 de diciembre de 2024
</t>
    </r>
  </si>
  <si>
    <t xml:space="preserve">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t>
  </si>
  <si>
    <t>H5M22021</t>
  </si>
  <si>
    <t>GA_AC46</t>
  </si>
  <si>
    <t>H5M32021</t>
  </si>
  <si>
    <t>H9M12020</t>
  </si>
  <si>
    <r>
      <rPr>
        <b/>
        <u/>
        <sz val="11"/>
        <color theme="1"/>
        <rFont val="Calibri"/>
        <family val="2"/>
        <scheme val="minor"/>
      </rPr>
      <t>Hallazgo No. 09 de 2020. Consistencia de la información Contratos 228 y 229 de 2020.
Administrativa.</t>
    </r>
    <r>
      <rPr>
        <sz val="11"/>
        <color theme="1"/>
        <rFont val="Calibri"/>
        <family val="2"/>
        <scheme val="minor"/>
      </rPr>
      <t xml:space="preserve">
Falencias en la consistencia de la información, por la falta de designación del supervisor, documentos sin firmas, actas de salida de almacén con fecha anterior a la suscripción del contrato entre otras</t>
    </r>
    <r>
      <rPr>
        <b/>
        <u/>
        <sz val="11"/>
        <color theme="1"/>
        <rFont val="Calibri"/>
        <family val="2"/>
        <scheme val="minor"/>
      </rPr>
      <t xml:space="preserve">
Acción reemplanteada CGR, visita realizada en la vigencia 2024 a la vigencia 2023. Acción incorporada en el nuevo plan de mejoramiento suscrito 17 de diciembre de 2024</t>
    </r>
  </si>
  <si>
    <t>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t>
  </si>
  <si>
    <t>H9M22020</t>
  </si>
  <si>
    <t>H9M32020</t>
  </si>
  <si>
    <t>INCERTIDUMBRE EN EL GRUPO 15 INVENTARIOS. 
ADMINISTRATIVO (A) CON PRESUNTA INCIDENCIA DISCIPLINARIA</t>
  </si>
  <si>
    <t>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t>
  </si>
  <si>
    <t>Actualizar y socializar el procedimiento de Gestión de Bienes y los formatos asociados.</t>
  </si>
  <si>
    <t>Documentos actulizados y socializado</t>
  </si>
  <si>
    <t>GA_AC47</t>
  </si>
  <si>
    <t>Capacitar al equipo de trabajo de Gestión Administrativa (Almacén) en las temáticas propias de almacén.</t>
  </si>
  <si>
    <t>Registro de Capacitación</t>
  </si>
  <si>
    <t>GF_AC44</t>
  </si>
  <si>
    <t>Conciliar mensualmente  la cuenta 15 entre Gestión Financiera y Gestión Administrativa (Almacén)</t>
  </si>
  <si>
    <t>Conciliación Mensual</t>
  </si>
  <si>
    <t>SOBREESTIMACIÓN EN EL REGISTRO DEL PAGO DE UNA SENTENCIA. 
ADMINISTRATIVO (A) CON PRESUNTA INCIDENCIA DISCIPLINARIA (D).</t>
  </si>
  <si>
    <t>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t>
  </si>
  <si>
    <t>GF_AC45</t>
  </si>
  <si>
    <t>Actualizar el Manual de Políticas Contables, con el fin de incluir las directrices relacionadas con el “Procedimiento contable para el registro de los procesos judiciales, arbitrajes, conciliaciones extrajudiciales y embargos sobre cuentas bancarias marco normativo para entidades de Gobierno”, en el maco de la normatividad vigente aplicable.</t>
  </si>
  <si>
    <t>Manual de Políticas Contable Actuallizado</t>
  </si>
  <si>
    <t>GF_AC46</t>
  </si>
  <si>
    <t>Actualizar y divulgar de forma periódica el normograma del proceso de Gestión Financiera.</t>
  </si>
  <si>
    <t>Normorgrama Actualizado</t>
  </si>
  <si>
    <t>13. Gestión Financiera / 16. Gestión Jurídica</t>
  </si>
  <si>
    <t>De acuerdo con el procedimiento "Formulación, monitoreo y seguimiento a planes de mejoramiento internos y externos, V06 del 20/05/2026", se realizará la evaluación de la efectividad, cuando pasado un (1) año de su cumplimiento (31/12/2026), Control Interno establecerá si, las acciones propuestas o planeadas eliminaron o subsanaron la causa que generó el hallazgo, o se han modificado los supuestos de hecho o de derecho que dieron origen al mismo.</t>
  </si>
  <si>
    <t>H3M12024</t>
  </si>
  <si>
    <t>RESERVAS INDUCIDAS POR FALTA DE PAC DE LA VIGENCIA 2023 REGISTRADAS EN 2024. 
ADMINISTRATIVO (A) CON PRESUNTA INCIDENCIA DISCIPLINARIA (D).</t>
  </si>
  <si>
    <t>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t>
  </si>
  <si>
    <t>GF_AC47</t>
  </si>
  <si>
    <t>Efectuar ajuste contable previa autorización de la Contaduría General de la Nación</t>
  </si>
  <si>
    <t>Ajuste al Registro Contable</t>
  </si>
  <si>
    <t>se evidencia ajustes contables directamente del modulo de SIIF nacion</t>
  </si>
  <si>
    <t>H3M22024</t>
  </si>
  <si>
    <t>H3M32024</t>
  </si>
  <si>
    <t>GF_AC48</t>
  </si>
  <si>
    <t xml:space="preserve">Participar en diferentes escenarios  de la oferta generada por la Contaduría General de la Nación </t>
  </si>
  <si>
    <t xml:space="preserve">Oferta Insitucional (Aula virtual, curso, capacitación) de la Contaduria General de la Nación </t>
  </si>
  <si>
    <t>se evidencia certificacion de capacitacion por parte de la CGN a la contratista Marisol Mora, realizada el 09/04/2026</t>
  </si>
  <si>
    <t>H4M12024</t>
  </si>
  <si>
    <t>SOBREESTIMACIÓN DEL GRUPO 51 GASTOS ADMINISTRATIVOS. 
ADMINISTRATIVO (A) CON PRESUNTA INCIDENCIA DISCIPLINARIA (D).</t>
  </si>
  <si>
    <t>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t>
  </si>
  <si>
    <t>H4M22024</t>
  </si>
  <si>
    <t>GA_AC48</t>
  </si>
  <si>
    <t xml:space="preserve">Designar a un responsable para realizar la conciliaciones mensuales de  la cuenta de activos entre Gestión Financiera y Gestión Administrativa (Almacén). </t>
  </si>
  <si>
    <t>se evidencia clausalado a la contratista Erika Cantor, quien sera la encargada de la conciliaciones mensuales entre gestion financiera y almacen del inventario de la DNBC</t>
  </si>
  <si>
    <t>H5M12024</t>
  </si>
  <si>
    <t>SUBESTIMACIÓN DEL GRUPO 24, CUENTA DEL PASIVO 240102 CUENTAS POR PAGAR. 
ADMINISTRATIVO (A) CON PRESUNTA INCIDENCIA DISCIPLINARIA (D).</t>
  </si>
  <si>
    <t>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t>
  </si>
  <si>
    <t xml:space="preserve">Efectuar ajuste contable </t>
  </si>
  <si>
    <t>H5M22024</t>
  </si>
  <si>
    <t xml:space="preserve">Actualizar el formato justificación para constituir reserva presupuestal (FO-GF-03-01) incluyendo campos de clasificación contable </t>
  </si>
  <si>
    <t>Formato actualizado y socializado</t>
  </si>
  <si>
    <t>H6M12024</t>
  </si>
  <si>
    <t>DONACIÓN CAMIÓN MARCA VOLKSWAGEN LÍNEA DELIVERY 11.180 4X4. ADMINISTRATIVO (A) CON PRESUNTA INCIDENCIA DISCIPLINARIA (D).</t>
  </si>
  <si>
    <t>La situación descrita se presenta por deficiencias de control interno y de falta de conciliación entre las diferentes áreas que surten información al área de gestión financiera.</t>
  </si>
  <si>
    <t>GF_AC53</t>
  </si>
  <si>
    <t>se evidencia matriz de ajustes contables correspondiente a los meses de enero, febrero y marzo de la vigencia 2026</t>
  </si>
  <si>
    <t>H6M22024</t>
  </si>
  <si>
    <t>Elaborar e implementar procedimiento de Conciliación con las diferentes areas</t>
  </si>
  <si>
    <t>Procedimiento aprobado y socializado</t>
  </si>
  <si>
    <t>H6M32024</t>
  </si>
  <si>
    <t>Conciliación mensual con la diferentes áreas de la DNBC. (Gestión Financiera , Gestión Administrativa (Almacén), Gestión Contracual, Fortalecimiento)</t>
  </si>
  <si>
    <t>H6M42024</t>
  </si>
  <si>
    <t>FB_AC26</t>
  </si>
  <si>
    <t xml:space="preserve">Elaborar  procedimiento para gestión de aceptación, registro y control de donaciones  </t>
  </si>
  <si>
    <t>08. Fortalecimiento Bomberil / 16. Gestión Jurídica / 13. Gestión Financiera / 14. Gestión Administrativa</t>
  </si>
  <si>
    <t>De acuerdo con el procedimiento "Formulación, monitoreo y seguimiento a planes de mejoramiento internos y externos, V06 del 20/05/2026", se realizará la evaluación de la efectividad, cuando pasado un (1) año de su cumplimiento (30/06/2026), Control Interno establecerá si, las acciones propuestas o planeadas eliminaron o subsanaron la causa que generó el hallazgo, o se han modificado los supuestos de hecho o de derecho que dieron origen al mismo.</t>
  </si>
  <si>
    <t>H7M12024</t>
  </si>
  <si>
    <t>PRESENTACIÓN Y REVELACIÓN EN LAS NOTAS A LOS ESTADOS FINANCIEROS. 
ADMINISTRATIVO (A) CON PRESUNTA INCIDENCIA DISCIPLINARIA (D).</t>
  </si>
  <si>
    <t>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t>
  </si>
  <si>
    <t>GF_AC49</t>
  </si>
  <si>
    <t xml:space="preserve">Elaborar e implementar lista de chequeo  que contengan lo establecido en la plantilla para la preparación y presentación uniforme de las notas a los estados financieros conforme a las directrices de la Contaduría General de la Nación, para cada vigencia fiscal. </t>
  </si>
  <si>
    <t xml:space="preserve">Lista de chequeo elaborada e implementada </t>
  </si>
  <si>
    <t>H8M12024</t>
  </si>
  <si>
    <t>GESTIÓN DE CONTROL Y SEGUIMIENTO SOBRE LOS RECURSOS QUE DEBEN SER APORTADOS AL FONDO NACIONAL DE BOMBEROS, ARTÍCULO 35 DE LA LEY 1575 DE 2012.
ADMINISTRATIVO (A)</t>
  </si>
  <si>
    <t>Debilidades en la documentación y seguimiento a la implementación del control que garantice la inclusión de la solicitud de los recursos definidos como fuente de ingresos para el Fondo Nacional de Bomberos, en el Art. 35 Ley 1575 de 2012</t>
  </si>
  <si>
    <t>GF_AC50</t>
  </si>
  <si>
    <t xml:space="preserve">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t>
  </si>
  <si>
    <t>H8M22024</t>
  </si>
  <si>
    <t>PE_A11</t>
  </si>
  <si>
    <t>Presentar para consideración y aprobación el anteproyecto de presupuesto al Comité Directivo, previo a las fechas establecidas por MHCP</t>
  </si>
  <si>
    <t>Se evidencia que, en el Acta del Comité Institucional de Gestión y Desempeño del 26 de marzo de 2026, se presentó el anteproyecto de presupuesto para su revisión y validación. Por lo anterior, desde la tercera línea de defensa se valida el cumplimiento de la acción correctiva, al encontrarse evidencia acorde con la actividad formulada.</t>
  </si>
  <si>
    <t>H9M12024</t>
  </si>
  <si>
    <t>REUNIONES DE LA JUNTA NACIONAL DE BOMBEROS DE COLOMBIA. ADMINISTRATIVO</t>
  </si>
  <si>
    <t>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t>
  </si>
  <si>
    <t>PE_A12</t>
  </si>
  <si>
    <t>Solicitar trimestralmente al Presidente de la junta nacional de bomberos, la convocatoria en atención a lo establecido en la Artículo 6° del Decreto 352 del 04 de Marzo de 2013</t>
  </si>
  <si>
    <t>Comunicación</t>
  </si>
  <si>
    <t>Se evidencia soporte de la convocatoria correspondiente al primer trimestre de 2026, lo que permite verificar la ejecución parcial de la acción correctiva. No obstante, dado que la actividad tiene una frecuencia trimestral y finaliza en diciembre de 2026, su efectividad deberá evaluarse una vez se cuente con la totalidad de las convocatorias y soportes programados para la vigencia.</t>
  </si>
  <si>
    <t>H10M12024</t>
  </si>
  <si>
    <t>REMISIÓN DE ANTEPROYECTO DE PRESUPUESTO. 
ADMINISTRATIVO (A).</t>
  </si>
  <si>
    <t>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t>
  </si>
  <si>
    <t>se evidencia elaboracion de procedimiento de programacion y segumiento presupuestal PC-FE-05  de fecha vigente 24/02/2026</t>
  </si>
  <si>
    <t>H10M22024</t>
  </si>
  <si>
    <t>PE_A13</t>
  </si>
  <si>
    <t>Automatizar el recordatorio de fecha de presentación y envio de Anteproyecto</t>
  </si>
  <si>
    <t>Correo electronico que incluye fechas</t>
  </si>
  <si>
    <t>Se evidencia la inclusión de controles relacionados con la programación y seguimiento de las actividades presupuestales dentro del procedimiento institucional; sin embargo, no se aportan soportes que permitan verificar la implementación de un mecanismo automatizado para el recordatorio de las fechas de presentación y envío del anteproyecto de presupuesto, conforme a la acción correctiva formulada.</t>
  </si>
  <si>
    <t>H11M12024</t>
  </si>
  <si>
    <t>GESTIÓN, CONTROL Y ARTICULACIÓN INSTITUCIONAL PARA LA GARANTÍA DEL SERVICIO PÚBLICO ESENCIAL BOMBERIL EN COLOMBIA. 
ADMINISTRATIVO (A)</t>
  </si>
  <si>
    <t>GOBIERNO DIGITAL</t>
  </si>
  <si>
    <t>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t>
  </si>
  <si>
    <t>TI_AC35</t>
  </si>
  <si>
    <t>Desarrollar acciones encaminadas a la actualización y mejoramiento del sistema de información Registro único nacional de estadísticas RUE 2.0</t>
  </si>
  <si>
    <t>Expediente Documental</t>
  </si>
  <si>
    <t>18. Gestión de Tecnología e Informática / 07. Coordinación Operativa</t>
  </si>
  <si>
    <t>Se evidencia que la Subdirección Administrativa y Financiera aportó como soporte el borrador del Plan Estratégico de Tecnologías de la Información (PETI) 2026 y el documento de necesidad para el desarrollo e implementación del proyecto RUE 2.0, en los cuales se identifican componentes asociados a la arquitectura de negocio, información, aplicaciones y tecnología, así como la definición de capacidades tecnológicas, interoperabilidad y necesidades institucionales para la prestación de servicios. No obstante, la evidencia presentada corresponde principalmente a documentos de planeación y formulación, por lo que no permite verificar de manera integral la implementación de una estrategia de Arquitectura Empresarial formalmente adoptada, socializada e implementada conforme a la acción correctiva establecida. En consecuencia, se evidencia un avance parcial en el cumplimiento de la acción y se recomienda formalizar la estrategia de Arquitectura Empresarial, definir su hoja de ruta de implementación y generar los soportes que permitan evidenciar su ejecución y seguimiento institucional.</t>
  </si>
  <si>
    <t>H11M22024</t>
  </si>
  <si>
    <t>OP_A1</t>
  </si>
  <si>
    <t xml:space="preserve">Generar un reporte trimestral por parte del proceso de coordinación operativa con la información actualizada de los municipios que no cuenten con cuerpos de bomberos para que sea remitida al proceso de FANO   </t>
  </si>
  <si>
    <t>Reporte de municipios que no cuentan con Cuerpos de Bomberos</t>
  </si>
  <si>
    <t>07. Coordinación Operativa</t>
  </si>
  <si>
    <t>H11M32024</t>
  </si>
  <si>
    <t>NO_AC1</t>
  </si>
  <si>
    <t>Realizar mesas de trabajo para crear alianzas estratégicas con entes de control, para garantizar la prestación del servicio público esencial.</t>
  </si>
  <si>
    <t>Mesas de trabajo</t>
  </si>
  <si>
    <t>06. Formulación, actualización y acompañamiento Normativo y OPERATIVO</t>
  </si>
  <si>
    <t>H11M42024</t>
  </si>
  <si>
    <t>NO_AC2</t>
  </si>
  <si>
    <t>Realizar acompañamiento y capacitación a los municipios que no cuentan con cuerpo de bomberos para promover la cobertura y efectividad del servicio público esencial</t>
  </si>
  <si>
    <t>Lista de Asistencia y anexos</t>
  </si>
  <si>
    <t>Subdirección Estratégica y de Coordinación Bomberil</t>
  </si>
  <si>
    <t>H11M52024</t>
  </si>
  <si>
    <t>SE_AC02</t>
  </si>
  <si>
    <t xml:space="preserve">Analizar en el marco del comité técnico los criterios de priorización para los municipios que tienen menos de 20000 habitantes </t>
  </si>
  <si>
    <t>Acta Comité Técnico según realizadas en la vigencia</t>
  </si>
  <si>
    <t>H11M62024</t>
  </si>
  <si>
    <t>NO_AC3</t>
  </si>
  <si>
    <t xml:space="preserve">Integrar el proceso de  Inspección Vigilancia y Control al proceso de  Formulación Actualización Acompañamiento Normativo y Operativo </t>
  </si>
  <si>
    <t>Caracterización, procedimientos y formatos relacionados con en el procesoel Inspección Vigilancia y Control. Aprobados y Socializados</t>
  </si>
  <si>
    <t>Se recomienda realizar monitoreo periódico a la implementación de la caracterización actualizada, verificando que los procedimientos, formatos y demás instrumentos asociados al proceso de Inspección, Vigilancia y Control se encuentren debidamente articulados, socializados y aplicados por los responsables del proceso, con el fin de garantizar la efectividad de los controles implementados.</t>
  </si>
  <si>
    <t>H11M72024</t>
  </si>
  <si>
    <t>NO_AC4</t>
  </si>
  <si>
    <t>Revisar y actualizar los actos administrativos de los procesos misionales de a DNBC</t>
  </si>
  <si>
    <t>Derogación de la Resolución No. 141 del 2017</t>
  </si>
  <si>
    <t>Se evidencia la expedición de la Resolución No. 046 del 31 de marzo de 2026, mediante la cual se derogó la Resolución No. 141 de 2017, en el marco de la revisión y actualización de los actos administrativos asociados a los procesos misionales de la Dirección Nacional de Bomberos de Colombia. La evidencia aportada permite verificar la actualización normativa relacionada con las actividades de Inspección, Vigilancia y Control, incorporando criterios jurídicos, técnicos y operativos para el desarrollo de dichas funciones. En consecuencia, se valida el cumplimiento de la acción correctiva formulada y el fortalecimiento del marco normativo aplicable a los procesos misionales de la Entidad.</t>
  </si>
  <si>
    <t>H11M82024</t>
  </si>
  <si>
    <t xml:space="preserve">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t>
  </si>
  <si>
    <t>FB_AC27</t>
  </si>
  <si>
    <t>Diseñar una matriz estandarizada de seguimiento a la inversión que permita discriminar recursos por Cuerpo de Bomberos y Proyecto</t>
  </si>
  <si>
    <t>Matriz diseñada y actualizada</t>
  </si>
  <si>
    <t>No se evidencian soportes que permitan verificar el diseño, implementación o actualización de la matriz estandarizada de seguimiento a la inversión que discrimine los recursos asignados por cuerpo de bomberos y proyecto, conforme a la acción correctiva formulada. En consecuencia, desde la tercera línea de defensa no es posible validar avances en la ejecución de la actividad ni determinar el cumplimiento de los compromisos establecidos para subsanar el hallazgo identificado. Se recomienda diseñar e implementar la matriz definida en el plan de mejoramiento, incorporando información detallada sobre proyectos, cuerpos de bomberos beneficiarios, montos asignados, estado de ejecución y mecanismos de seguimiento, así como remitir oportunamente las evidencias que permitan acreditar su implementación y cumplimiento.</t>
  </si>
  <si>
    <t>H11M92024</t>
  </si>
  <si>
    <t>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t>
  </si>
  <si>
    <t>GF_AC54</t>
  </si>
  <si>
    <t>Diseñar una matriz de seguimiento con los registros de la cadena de valor, compromisos, obligaciones y pagos</t>
  </si>
  <si>
    <t>se evindencio matrices de seguimieto a la ejecuciones presupuestales de inversion y funcionaminto corespondiente a los mese de enero, febrero y marzo,  permite verificar la ejecucion de la actividad formulada dentro de los plazo establecido</t>
  </si>
  <si>
    <t>H12M12024</t>
  </si>
  <si>
    <t>EJECUCIÓN RUBRO DE INVERSIÓN DNBC- PROYECTO FORTALECIMIENTO DE LA GESTIÓN DE CONOCIMIENTO, REDUCCIÓN Y RESPUESTA DE LOS CUERPOS DE BOMBEROS PARA LA PRESTACIÓN DEL SERVICIO PÚBLICO BOMBERIL EN COLOMBIA NACIONAL.
ADMINISTRATIVO CON PRESUNTA INCIDENCIA DISCIPLINARIA (A, D)</t>
  </si>
  <si>
    <t>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t>
  </si>
  <si>
    <t>GC_AC53</t>
  </si>
  <si>
    <t xml:space="preserve">Realizar la planeación contractual de manera previso al inicio de la vigencia fiscal </t>
  </si>
  <si>
    <t>Plan Anual de Adquisiciones aprobado</t>
  </si>
  <si>
    <t>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t>
  </si>
  <si>
    <t>H12M22024</t>
  </si>
  <si>
    <t>Solicitar al Presidente de la junta nacional de bomberos que se convoque a sesión para la aprobación de la distribución del presupuesto asignado en la lineas e inversión del proyecto, una vez se informe por parte del DNP la cuota de inversión asignada a la DNBC</t>
  </si>
  <si>
    <t>Solicitud de convocatoria Sesión Junta Nacional de Bomberos</t>
  </si>
  <si>
    <t>Se evidencia la convocatoria para la sesión de la Junta Nacional de Bomberos de Colombia, en cumplimiento de la acción correctiva establecida. En consecuencia, desde la tercera línea de defensa se observa avance en la implementación de la acción; no obstante, su efectividad deberá evaluarse con la realización de las sesiones y las decisiones adoptadas respecto a la distribución de los recursos institucionales.</t>
  </si>
  <si>
    <t>H12M32024</t>
  </si>
  <si>
    <t>GC_AC54</t>
  </si>
  <si>
    <t>Elaborar y presentar ante el Comité de contratación el estado de avance del Plan Anual de Adquisiciones, con el fin de tomar decisiones e impartir directrices.</t>
  </si>
  <si>
    <t>Acta de Comité y Anexos</t>
  </si>
  <si>
    <t>H12M42024</t>
  </si>
  <si>
    <t>PE_A14</t>
  </si>
  <si>
    <t>Realizar seguimiento mensual a la ejecución presupuestal y presentarlo en Comité Directivo para que se establezcan las respectivas directrices para mejorar la ejecución presupuestal</t>
  </si>
  <si>
    <t>Se evidencian actas de comité en las que se realizó el seguimiento a la ejecución presupuestal y se presentaron los resultados ante la instancia correspondiente. En consecuencia, desde la tercera línea de defensa se observa avance en la implementación de la acción correctiva; no obstante, su efectividad deberá evaluarse de manera integral al verificar que los seguimientos realizados contribuyan a la toma oportuna de decisiones y al mejoramiento de la ejecución presupuestal.</t>
  </si>
  <si>
    <t>H13M12024</t>
  </si>
  <si>
    <t>AUSTERIDAD DEL GASTO 2024 (DNBC).
ADMINISTRATIVO (A)</t>
  </si>
  <si>
    <t>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t>
  </si>
  <si>
    <t>GA_AC49</t>
  </si>
  <si>
    <t>Elaborar e implementar un procedimiento interno dentro del Sistema Integrado de Gestión que defina las actividades, responsables y fechas límite para la formulación, aprobación y publicación del Plan Interno de Austeridad y Eficiencia del Gasto</t>
  </si>
  <si>
    <t>H13M22024</t>
  </si>
  <si>
    <t>GA_AC50</t>
  </si>
  <si>
    <t xml:space="preserve">Elaborar, aprobar y publicar el Plan de Austeridad para la vigencia fiscal correspondiente   </t>
  </si>
  <si>
    <t>Plan de Austeridad Aprobado y Publicado</t>
  </si>
  <si>
    <t xml:space="preserve">Se evidenció que el plan de austeridad para la vigencia 2026, se encuentra publicado en la pagina de la entidad.   </t>
  </si>
  <si>
    <t>H13M32024</t>
  </si>
  <si>
    <t>Informe de Seguimiento Trimestral</t>
  </si>
  <si>
    <t xml:space="preserve">se evidencio informe de seguimiento al plan de austeridad correspondiente al I trimestre vigencia 2026 </t>
  </si>
  <si>
    <t>H14M12024</t>
  </si>
  <si>
    <t>CONSTITUCIÓN DE RESERVA PRESUPUESTAL DEL CONTRATO 222-2024 SIN CUMPLIMIENTO DE REQUISITOS. 
ADMINISTRATIVO, CON PRESUNTA INCIDENCIA DISCIPLINARIA. (A-D)</t>
  </si>
  <si>
    <t>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t>
  </si>
  <si>
    <t xml:space="preserve">Actualizar el formato justificación para constituir reserva presupuestal (FO-GF-03-01) incluyendo cuando sea por falta de PAC el radicado de la cuenta con los soportes en la misma vigencia fiscal en la que se adquirió el compromiso. </t>
  </si>
  <si>
    <t>H14M22024</t>
  </si>
  <si>
    <t>GF_AC51</t>
  </si>
  <si>
    <t>Capacitar a los supervisores en tema presupuestales (pagos, manejo de reservas y PAC ) y contractuales.</t>
  </si>
  <si>
    <t>13. Gestión Financiera / 15. Gestión Contractual</t>
  </si>
  <si>
    <t>Se evidencio 1 (un) video de capacitacion  de socializacion de nuevo procedimiento de gestion de pagos, por lo que se encuentra en ejecucion parcial, debido a que se realizaran 2 capacitaciones. toda vez que cuenta con plazo vigente para su total cumplimiento</t>
  </si>
  <si>
    <t>H14M32024</t>
  </si>
  <si>
    <t>GC_AC55</t>
  </si>
  <si>
    <t xml:space="preserve">Crear en el marco del sistema de gestión el formato del plan anual de adquisiciones para incluir programación contractual de la DNBC, y revisar el procedimiento Gestión Contractual </t>
  </si>
  <si>
    <t>Procedimiento y Formato actualizado.  Socializado</t>
  </si>
  <si>
    <t>H14M42024</t>
  </si>
  <si>
    <t>H14M52024</t>
  </si>
  <si>
    <t>GC_AC56</t>
  </si>
  <si>
    <t>Actualizar Manual de Supervisión incluyendo etapa pre y pos contractual para garantiza la idoneidad del supervisor y que este tenga el conocimiento y control de todo el proceso desde la estructuración hasta la liquidación de este.</t>
  </si>
  <si>
    <t>Manual de Supervisión  actualizado y socializado</t>
  </si>
  <si>
    <t>H15M12024</t>
  </si>
  <si>
    <t>CONSTITUCIÓN DE RESERVAS PRESUPUESTALES DEL CONVENIO 008-2024 SIN CUMPLIMIENTO DE REQUISITOS. 
ADMINISTRATIVO, CON PRESUNTA INCIDENCIA DISCIPLINARIA. (A-D)</t>
  </si>
  <si>
    <t>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t>
  </si>
  <si>
    <t>H16M12024</t>
  </si>
  <si>
    <t>CONSTITUCIÓN DE RESERVA PRESUPUESTAL DEL CONTRATO 221-2024 SIN CUMPLIMIENTO DE REQUISITOS. 
ADMINISTRATIVO, CON PRESUNTA INCIDENCIA DISCIPLINARIA. (A-D)</t>
  </si>
  <si>
    <t>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t>
  </si>
  <si>
    <t>H17M12024</t>
  </si>
  <si>
    <t>REGISTRO DE OBLIGACIONES DE RESERVAS PRESUPUESTALES A EJECUTARSE EN EL 2024 DE LOS CONTRATOS 117-2023 Y 125-2023 SIN CUMPLIMIENTO DEL PROCEDIMIENTO ESTABLECIDO POR LA DNBC. 
ADMINISTRATIVO (A).</t>
  </si>
  <si>
    <t>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t>
  </si>
  <si>
    <t>Revisar y/o actualizar el procedimiento Registro de Obligaciones PC-GF-12, para determinar su correspondencia frente a las necesidades de la DNBC y la normatividad vigente aplicada.</t>
  </si>
  <si>
    <t>Procedimiento  actualizado y socializado</t>
  </si>
  <si>
    <t>H17M22024</t>
  </si>
  <si>
    <t>GF_AC52</t>
  </si>
  <si>
    <t xml:space="preserve">Revisa que los soportes requeridos para el pago sean consistentes
para ser registrar en el SIIF. </t>
  </si>
  <si>
    <t xml:space="preserve">Correos electrónicos de solicitud y respuesta a subsanación de soportes para pago. </t>
  </si>
  <si>
    <t>Se evidencia 8 (ocho) correos electronicos solicitando subsanar cuentas de cobros para su respectiva correccion, por lo que los soportes aportados permiten la ejecucion de la actividad dentro del plazo establecido.</t>
  </si>
  <si>
    <t>H18M12024</t>
  </si>
  <si>
    <t>FENECIMIENTO DE LAS RESERVAS PRESUPUESTALES CONSTITUIDAS EN LA VIGENCIA 2023, PARA EL CONTRATO 178-2021 Y LOS CONVENIOS 174-2021 Y 101-2023. 
ADMINISTRATIVO, CON PRESUNTA INCIDENCIA DISCIPLINARIA. (A-D)</t>
  </si>
  <si>
    <t>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t>
  </si>
  <si>
    <t>GC_AC57</t>
  </si>
  <si>
    <t>Actualizar el Manual de Supervisión y Contratación para incluir lineamientos claros sobre definición de plazos contractuales, control de ejecuciones prolongadas y gestión oportuna del cierre contractual dentro de la vigencia fiscal correspondiente.</t>
  </si>
  <si>
    <t>Manual actualizado y socializado</t>
  </si>
  <si>
    <t>H18M22024</t>
  </si>
  <si>
    <t>GC_AC58</t>
  </si>
  <si>
    <t>Incorporar dentro del procedimiento de Gestión Contractual una verificación previa del estado de ejecución y entregables contractuales, como requisito para solicitar o tramitar reservas presupuestales, dejando constancia en el expediente contractual.</t>
  </si>
  <si>
    <t>Procedimiento de Gestión Contractual ajustado</t>
  </si>
  <si>
    <t>H18M32024</t>
  </si>
  <si>
    <t>FB_AC40</t>
  </si>
  <si>
    <t>Formalizar, documentar y socializar el procedimiento para el control y seguimiento de los convenios, conforme a las programaciones suscritas y aprobadas por la entidad, del cual se derivarán oficios, informes y demás soportes documentales que permitan evidenciar el cumplimiento, avance y control de los compromisos adquiridos.</t>
  </si>
  <si>
    <t>Formatos y Manual del Proceso.</t>
  </si>
  <si>
    <t xml:space="preserve">15. Gestión Contractual / 08. Fortalecimiento Bomberil </t>
  </si>
  <si>
    <t>H19M12024</t>
  </si>
  <si>
    <t>EJECUCIÓN CONTRATO 105 DE 2024 Y GESTIÓN DE LA URGENCIA MANIFIESTA. ADMINISTRATIVO (A) CON PRESUNTA INCIDENCIA DISCIPLINARIA (D).</t>
  </si>
  <si>
    <t>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t>
  </si>
  <si>
    <t>GC_AC59</t>
  </si>
  <si>
    <t xml:space="preserve">Verificar que el expediente contractual No. 105-2024 cuente con la totalidad de los soportes requeridos para cada etapa contractual acorde con la normatividad vigente.  Asi como su completitud de la publicación en SECOP </t>
  </si>
  <si>
    <t>Expediente No. 105-2024 verificado y/o subsanado</t>
  </si>
  <si>
    <t>H19M22024</t>
  </si>
  <si>
    <t>DG_AC01</t>
  </si>
  <si>
    <t>Verificar que en el Acta de Comité Técnico que incluya el cumplimiento de los requisitos técnicos, financieros y jurídicos contenidos en la Resolución que establece la urgencia manifiesta</t>
  </si>
  <si>
    <t>Acta de Comité Técnico y los anexoss</t>
  </si>
  <si>
    <t>00. Dirección General (Secretaria Técnica)</t>
  </si>
  <si>
    <t>H19M32024</t>
  </si>
  <si>
    <t>GC_AC60</t>
  </si>
  <si>
    <t>Verificar que la entidad reciba la totalidad de los soportes de conformidad con las obligaciones contractuales del proveedor (Manifiestos de aduana, declaraciones de importación y certificados de capacitación)</t>
  </si>
  <si>
    <t xml:space="preserve">Informe de supervisión </t>
  </si>
  <si>
    <t>H19M42024</t>
  </si>
  <si>
    <t>FB_AC29</t>
  </si>
  <si>
    <t xml:space="preserve">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</si>
  <si>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 xml:space="preserve">Plan Logístico y soportes de implementación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</si>
  <si>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 Subdirección Estratégica y a la Subdirección Administrativa y Financiera.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de fortalecimiento bomberil.</t>
  </si>
  <si>
    <t>H19M52024</t>
  </si>
  <si>
    <t>FB_AC38</t>
  </si>
  <si>
    <t xml:space="preserve">Realizar acta de conciliación mensual con el Almacén </t>
  </si>
  <si>
    <t>Acta Conciliación y anexos</t>
  </si>
  <si>
    <t xml:space="preserve">se evidencio la convocatoria de la mesa de trabajo de fecha 21/04/2026, mas no las actas de los meses de enero, febrero y marzo donde se dejan sentado los temas tratados. </t>
  </si>
  <si>
    <t>H19M62024</t>
  </si>
  <si>
    <t>GA_AC51</t>
  </si>
  <si>
    <t xml:space="preserve">Implementar un sistema de información que permita soportar la gestión de bienes de la DNBC </t>
  </si>
  <si>
    <t xml:space="preserve">Soportes de la implementación del Sistema de Información </t>
  </si>
  <si>
    <t>H20M12024</t>
  </si>
  <si>
    <t>GESTIÓN FISCAL DEL CONTRATO 106-2024 SUSCRITO EN EL MARCO DE LA URGENCIA MANIFIESTA DECRETADA POR LA DIRECCIÓN NACIONAL DE BOMBEROS DE COLOMBIA MEDIANTE RESOLUCIÓN NO. 059 DE 2024. 
ADMINISTRATIVO (A) CON PRESUNTA INCIDENCIA DISCIPLINARIA (D) Y PARA INDAGACION PRELIMINAR (IP)</t>
  </si>
  <si>
    <t>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t>
  </si>
  <si>
    <t>GC_AC61</t>
  </si>
  <si>
    <t xml:space="preserve">Verificar que el expediente contractual No. 106-2024 cuente con la totalidad de los soportes requeridos para cada etapa contractual acorde con la normatividad vigente, asi como su completitud de la publicación en SECOP </t>
  </si>
  <si>
    <t>Expediente No. 106-2024 verificado y/o subsanado</t>
  </si>
  <si>
    <t>H20M22024</t>
  </si>
  <si>
    <t>Verificar que en el Acta de Comité Técnico se incluya el cumplimiento de los requisitos técnicos, financieros y jurídicos contenidos en la Resolución que establece la urgencia manifiesta</t>
  </si>
  <si>
    <t>Acta de Comité Técnico y anexoss</t>
  </si>
  <si>
    <t>H20M32024</t>
  </si>
  <si>
    <t>GC_AC62</t>
  </si>
  <si>
    <t>Informe de supervisión y anexos</t>
  </si>
  <si>
    <t>H20M42024</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</si>
  <si>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objeto de fortalecimiento bomberil.</t>
  </si>
  <si>
    <t>H20M52024</t>
  </si>
  <si>
    <t>H20M62024</t>
  </si>
  <si>
    <t>GC_AC63</t>
  </si>
  <si>
    <t xml:space="preserve">Implementar los registros requeridos para la etapa precontractual con el fin de que permitan evidencia el cumplimento de la requisitos establecidos de la normatividad aplicable.  </t>
  </si>
  <si>
    <t xml:space="preserve">Registro de verificación de cumplimiento etapa precontractual </t>
  </si>
  <si>
    <t>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t>
  </si>
  <si>
    <t>H20M72024</t>
  </si>
  <si>
    <t>GF_AC55</t>
  </si>
  <si>
    <t>H20M82024</t>
  </si>
  <si>
    <t>GC_AC64</t>
  </si>
  <si>
    <t>Consolidar el expediente único contractual físico y remitir de manera oportuna para su custodia al proceso de gestión contractual.</t>
  </si>
  <si>
    <t>Expediente único contractual actualizado</t>
  </si>
  <si>
    <t>H20M92024</t>
  </si>
  <si>
    <t>GC_AC65</t>
  </si>
  <si>
    <t xml:space="preserve">Centralizar en un repositorio digital único institucional la información contractual de la DNBC. </t>
  </si>
  <si>
    <t>Repositorio Digital consolidado en tiempo real</t>
  </si>
  <si>
    <t>15. Gestión Contractual / 18. Gestión de Tecnología e Informática</t>
  </si>
  <si>
    <t>Se presenta como evidencia el correo electrónico de fecha 21 de abril de 2026, mediante el cual se comparte la carpeta denominada "REPOSITORIO GESTIÓN CONTRACTUAL 2026",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t>
  </si>
  <si>
    <t>H21M12024</t>
  </si>
  <si>
    <t>ENTREGA DE LOS BIENES ADQUIRIDOS BAJO LA MODALIDAD DE URGENCIA MANIFIESTA, CONTRATO 107 DE 2024. ADMINISTRATIVO (A) CON PRESUNTA INCIDENCIA DISCIPLINARIA (D)</t>
  </si>
  <si>
    <t xml:space="preserve">Deficiente ejecución contractual y de la logística (recepción, almacenaje, distribución) para asegurar la disposición inmediata de bienes. 
Gestión administrativa insuficiente para cumplir el cronograma. 
 Gestión no célere y concordante al estado de emergencia declarado. 
 Falta de articulación entre las dependencias de la DNBC para una adecuada programación y entrega oportuna a los beneficiarios
</t>
  </si>
  <si>
    <t>GC_AC66</t>
  </si>
  <si>
    <t xml:space="preserve">Verificar que el expediente contractual No. 107-2024 cuente con la totalidad de los soportes requeridos para cada etapa contractual acorde con la normatividad vigente, así como su completitud de la publicación en SECOP </t>
  </si>
  <si>
    <t>Expediente No. 107-2024 verificado y/o subsanado</t>
  </si>
  <si>
    <t>H21M22024</t>
  </si>
  <si>
    <t>H21M32024</t>
  </si>
  <si>
    <t>H21M42024</t>
  </si>
  <si>
    <t xml:space="preserve">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</si>
  <si>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</si>
  <si>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H21M52024</t>
  </si>
  <si>
    <t xml:space="preserve">se evidencio la convocatoria de la mesa de trabajo mas no las actas donde se dejan sentado los temas tratados. </t>
  </si>
  <si>
    <t>H21M62024</t>
  </si>
  <si>
    <t>H22M12024</t>
  </si>
  <si>
    <t>CONTRATO 108 DE 2024, BOMBAS ESPALDA Y PISCINAS (TANQUES) FOLD TANK - CUMPLIMIENTO FINES DE LA RESOLUCIÓN 059 DE 2024 QUE DECLARÓ LA URGENCIA MANIFIESTA. 
ADMINISTRATIVO (A) CON PRESUNTA INCIDENCIA DISCIPLINARIA (D)</t>
  </si>
  <si>
    <t>GC_AC67</t>
  </si>
  <si>
    <t xml:space="preserve">Verificar que el expediente contractual No. 108-2024 cuente con la totalidad de los soportes requeridos para cada etapa contractual acorde con la normatividad vigente, así como su completitud de la publicación en SECOP </t>
  </si>
  <si>
    <t>Expediente No. 108-2024 verificado y/o subsanado</t>
  </si>
  <si>
    <t>H22M22024</t>
  </si>
  <si>
    <t>Acta de Comité Técnico y  anexos</t>
  </si>
  <si>
    <t>H22M32024</t>
  </si>
  <si>
    <t>GC_AC68</t>
  </si>
  <si>
    <t>H22M42024</t>
  </si>
  <si>
    <t xml:space="preserve">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</si>
  <si>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</si>
  <si>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H22M52024</t>
  </si>
  <si>
    <t>H22M62024</t>
  </si>
  <si>
    <t>H23M12024</t>
  </si>
  <si>
    <t>EJECUCIÓN CONTRATO 109 DE 2024 Y GESTIÓN DE LA URGENCIA MANIFIESTA. ADMINISTRATIVO (A) CON PRESUNTA INCIDENCIA DISCIPLINARIA (D)</t>
  </si>
  <si>
    <t>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t>
  </si>
  <si>
    <t>GC_AC69</t>
  </si>
  <si>
    <t xml:space="preserve">Verificar que el expediente contractual No. 109-2024 cuente con la totalidad de los soportes requeridos para cada etapa contractual acorde con la normatividad vigente,  así como su completitud de la publicación en SECOP </t>
  </si>
  <si>
    <t>Expediente No. 109-2024 verificado y/o subsanado</t>
  </si>
  <si>
    <t>H23M22024</t>
  </si>
  <si>
    <t>H23M32024</t>
  </si>
  <si>
    <t>GC_AC70</t>
  </si>
  <si>
    <t>H23M42024</t>
  </si>
  <si>
    <t xml:space="preserve">Diseñar e implementar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</si>
  <si>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H23M52024</t>
  </si>
  <si>
    <t>H23M62024</t>
  </si>
  <si>
    <t>H24M12024</t>
  </si>
  <si>
    <t>ESTADO DE OBRAS CONVENIO INTERADMINISTRATIVO 173 DE 2021. 
ADMINISTRATIVO (A) CON PRESUNTA INCIDENCIA DISCIPLINARIA (D)</t>
  </si>
  <si>
    <t>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t>
  </si>
  <si>
    <t>FB_AC31</t>
  </si>
  <si>
    <t>Solicitar a la Contraloría General de la República dar traslado del hallazgo al municipio de Salamina, Caldas, toda vez que los hechos observados se enmarcan dentro de su competencia y responsabilidad administrativa.</t>
  </si>
  <si>
    <t>Informe del municipio con las acciones a adelantar.</t>
  </si>
  <si>
    <t>00. Subdirección Estretegica y de Coordinación Bomberil / 08. Fortalecimiento Bomberil  / 16. Gestión Jurídica</t>
  </si>
  <si>
    <t>H25M22024</t>
  </si>
  <si>
    <t>ESTADO DE OBRAS CONVENIO INTERADMINISTRATIVO 174 DE 2021. 
ADMINISTRATIVO (A) CON PRESUNTA INCIDENCIA DISCIPLINARIA (D)</t>
  </si>
  <si>
    <t>Debilidades en la Supervisión del Contrato 174 de 2021, que garantizaran la culminación de las obras. 
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t>
  </si>
  <si>
    <t>FB_AC32</t>
  </si>
  <si>
    <t>Brindar alcance y claridad, a través del área jurídica de la DNBC, sobre la justificación, alcance jurídico y efectos administrativos derivados de la liquidación del convenio celebrado con el municipio de Leticia, Amazonas, garantizando la debida sustentación de las actuaciones realizadas y la delimitación de responsabilidades.</t>
  </si>
  <si>
    <t>Documento Aclaratorio</t>
  </si>
  <si>
    <t>H26M12024</t>
  </si>
  <si>
    <t>CONVENIO 188-21 PUESTA EN SERVICIO DE LA ESTACIÓN DE BOMBEROS DE CARTAGENA DEL CHAIRA (CAQUETÁ).
ADMINISTRATIVO (A)</t>
  </si>
  <si>
    <t>La entrega de las instalaciones sin el cumplimiento de las obligaciones establecidas en el convenio para tal fin y la no suscripción de las actas respectivas de entrega, demuestran omisiones de la supervisión y control de la ejecución del convenio.</t>
  </si>
  <si>
    <t>FB_AC33</t>
  </si>
  <si>
    <t>Formalizar y socializar el procedimiento de recibo y entrega de los apoyos destinados a los proyectos de construcción, adecuación y mejoramiento de la infraestructura bomberil, con el fin de fortalecer los mecanismos de control, asegurar la adecuada documentación de los procesos y garantizar el cumplimiento de la normativa aplicable.</t>
  </si>
  <si>
    <t>Formatos y Manual del Proceso</t>
  </si>
  <si>
    <t>H27M12024</t>
  </si>
  <si>
    <t>ESTADO DE LAS OBRAS CONVENIO INTERADMINISTRATIVO 189 DE 2021. ADMINISTRATIVO (A) CON CONNOTACIÓN FISCAL (F) CON PRESUNTA INCIDENCIA DISCIPLINARIA (D)</t>
  </si>
  <si>
    <t>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t>
  </si>
  <si>
    <t>FB_AC34</t>
  </si>
  <si>
    <t>Realizar el traslado correspondiente, a través de oficios dirigidos al municipio, al contratista y al interventor, con el propósito de adelantar mesas de trabajo virtuales para la revisión técnica y administrativa de las memorias, informes y soportes del convenio celebrado con el municipio de Pensilvania, Caldas, a fin de precisar la situación presentada y establecer las acciones correctivas pertinentes.</t>
  </si>
  <si>
    <t>Informes y/o actas de las mesas de trabajo</t>
  </si>
  <si>
    <t>H28M12024</t>
  </si>
  <si>
    <t>GESTIÓN DE GARANTÍAS SOAT, EN EL MARCO DEL CONTRATO 222 DE 2024. ADMINISTRATIVO (A) Y CON PRESUNTA INCIDENCIA DISCIPLINARIA (D).</t>
  </si>
  <si>
    <t>Deficiente control y seguimiento por parte del supervisor del contrato 222 de 2024. 
La entidad no cuenta con mecanismos de contingencia que garantizaran la continuidad de las coberturas, pese a tratarse de bienes de uso operativo esencial para la atención de emergencias.</t>
  </si>
  <si>
    <t>H28M22024</t>
  </si>
  <si>
    <t xml:space="preserve">Crear en el marco del sistema de gestión el formato del plan anual de adquisiciones para incluir programación contractual de la DNBC; Asi como revisar el procedimiento Gestión Contractual </t>
  </si>
  <si>
    <t>H28M32024</t>
  </si>
  <si>
    <t>FB_AC39</t>
  </si>
  <si>
    <t>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t>
  </si>
  <si>
    <t>H29M12024</t>
  </si>
  <si>
    <t>GARANTÍA DE TODO RIESGO DE MAQUINARIA, ADQUIRIDA EN EL MARCO DEL CONTRATO 222 DE 2024. 
ADMINISTRATIVO (A) CON PRESUNTA INCIDENCIA DISCIPLINARIA</t>
  </si>
  <si>
    <t>Deficiencias en la coordinación entre las dependencias solicitante, supervisión y la aseguradora. 
Falencias en el seguimiento del supervisor y del área responsable para exigir la expedición oportuna del anexo y/o nota de cobertura antes o en la fecha de inicio del riesgo.</t>
  </si>
  <si>
    <t>GC_AC89</t>
  </si>
  <si>
    <t>Capacitar a los supervisores en tema pos contractual</t>
  </si>
  <si>
    <t>H29M22024</t>
  </si>
  <si>
    <t>GC_AC71</t>
  </si>
  <si>
    <t>H30M12024</t>
  </si>
  <si>
    <t>GESTIÓN DE ASEGURAMIENTO OBLIGATORIO (SOAT) DEL PARQUE AUTOMOTOR OFICIAL DE LA DNBC. 
ADMINISTRATIVO (A) CON PRESUNTA INCIDENCIA DISCIPLINARIA (D).</t>
  </si>
  <si>
    <t>Indebida gestión operativa de los vehículos sin verificación previa de SOAT. 
Deficiencias en el control y seguimiento por parte del área encargada de mantener actualizadas las pólizas. 
 Ausencia de mecanismos preventivos como alertas automáticas, cronograma de vencimientos, entre otros.</t>
  </si>
  <si>
    <t>GC_AC72</t>
  </si>
  <si>
    <t xml:space="preserve">Revisar y/o actualizar en el marco del sistema de gestión el formato del plan anual de adquisiciones para incluir programación contractual de la DNBC; Asi como revisar el procedimiento Gestión Contractual </t>
  </si>
  <si>
    <t>H30M22024</t>
  </si>
  <si>
    <t>GC_AC73</t>
  </si>
  <si>
    <t>H30M32024</t>
  </si>
  <si>
    <t>H31M12024</t>
  </si>
  <si>
    <t>SEGUIMIENTO CONTRATO DE COMODATO 012 DE 2024. 
ADMINISTRATIVO (A) CON PRESUNTA INCIDENCIA DISCIPLINARIA (D).</t>
  </si>
  <si>
    <t>Incumplimiento de los deberes del Comodatario y Comodante. 
Deficiencias en el seguimiento contractual por parte de la Supervisión del Contrato a cargo de la DNBC.</t>
  </si>
  <si>
    <t>GC_AC74</t>
  </si>
  <si>
    <t xml:space="preserve">Verificar que el expediente contractual No. 112-2024 cuente con los informes de supervisión </t>
  </si>
  <si>
    <t xml:space="preserve">Informes de Supervisión </t>
  </si>
  <si>
    <t>H31M22024</t>
  </si>
  <si>
    <t>GC_AC75</t>
  </si>
  <si>
    <t>Consolidar el expediente único contractual físico (comodato) y remitir de manera oportuna para su custodia al proceso de gestión contractual.</t>
  </si>
  <si>
    <t>Expediente único contractual (comodato actualizado</t>
  </si>
  <si>
    <t>H32M12024</t>
  </si>
  <si>
    <t>EJECUCIÓN CONVENIO DE ASOCIACIÓN 004 DE 2024. 
ADMINISTRATIVO (A) CON PRESUNTA INCIDENCIA DISCIPLINARIA (D)</t>
  </si>
  <si>
    <t>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t>
  </si>
  <si>
    <t>GC_AC76</t>
  </si>
  <si>
    <t>Actualizar el Manual de Supervisión incorporando lineamientos claros para el seguimiento, control y reporte de la ejecución contractual.</t>
  </si>
  <si>
    <t>Manual de Supervisión actualizado y adoptado.</t>
  </si>
  <si>
    <t>15. Gestión Contractual /10. Educación Nacionalpara Bomberos</t>
  </si>
  <si>
    <t>H32M22024</t>
  </si>
  <si>
    <t>GC_AC77</t>
  </si>
  <si>
    <t>Aplicar un procedimiento de seguimiento periódico por parte del supervisor para verificar el cumplimiento de obligaciones y soportes contractuales.</t>
  </si>
  <si>
    <t>Procedimiento de seguimiento contractual definido e implementado por los supervisores.</t>
  </si>
  <si>
    <t>H33M12024</t>
  </si>
  <si>
    <t>DEFICIENCIAS EN LA PLANEACIÓN, CELEBRACIÓN, SUPERVISIÓN, EJECUCIÓN ORDEN DE COMPRA 127661-2024 ADQUISICIÓN DEL SERVICIO DE ASEO Y CAFETERÍA Y COMPRA DE INSUMOS DE ASEO Y CAFETERÍA MEDIANTE ORDEN DE COMPRA TVEC. 
ADMINISTRATIVO (A) CON PRESUNTA INCIDENCIA DISCIPLINARIA (D)</t>
  </si>
  <si>
    <t>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t>
  </si>
  <si>
    <t>GC_AC78</t>
  </si>
  <si>
    <t>Establecer un registro de seguimiento contractual que permita evidenciar la continuidad del servicio, las fechas críticas de ejecución y las decisiones contractuales adoptadas durante la vigencia de la orden de compra.</t>
  </si>
  <si>
    <t>Registros de seguimiento contractual implementados</t>
  </si>
  <si>
    <t>H33M22024</t>
  </si>
  <si>
    <t>GC_AC79</t>
  </si>
  <si>
    <t>Fortalecer la función de supervisión mediante la estandarización, revisión y validación de los informes de seguimiento, garantizando que la información reportada sea consistente, verificable y alineada con el objeto y alcance de la orden de compra.</t>
  </si>
  <si>
    <t>Informes de supervisión revisados y validados</t>
  </si>
  <si>
    <t>H34M12024</t>
  </si>
  <si>
    <t>RESOLUCIÓN 006345 DIAN. DONACION VEHÍCULO VOLKSWAGEN, CAMIÓN DE BOMBERO A LA DIRECCIÓN NACIONAL DE BOMBEROS DE COLOMBIA – DNBC Y ENTREGA MEDIANTE CONTRATO DE COMODATO 110-2025 AL CUERPO DE BOMBEROS DE CIÉNAGA (MAGDALENA).
 ADMINISTRATIVO (A) CON PRESUNTA INCIDENCIA DISCIPLINARIA (D)</t>
  </si>
  <si>
    <t>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t>
  </si>
  <si>
    <t>GC_AC80</t>
  </si>
  <si>
    <t>Establecer un requisito de validación precontractual mediante constancia de ingreso a almacén y acta de recepción del bien, como documento habilitante para la elaboración y suscripción de contratos de comodato.</t>
  </si>
  <si>
    <t>Contratos de comodato con soporte de ingreso a almacén verificado.</t>
  </si>
  <si>
    <t>H34M22024</t>
  </si>
  <si>
    <t>GC_AC81</t>
  </si>
  <si>
    <t>Fortalecer las funciones de supervisión contractual mediante la verificación del cumplimiento de las obligaciones de publicación del contrato y sus documentos asociados en el SECOP II, así como el seguimiento a la trazabilidad administrativa del contrato durante su ejecución.</t>
  </si>
  <si>
    <t>Contratos publicados oportunamente en el SECOP II con verificación de supervisión.</t>
  </si>
  <si>
    <t>H35M12024</t>
  </si>
  <si>
    <t>ATENCIÓN DE PETICIONES CIUDADANAS (PQRSD).
ADMINISTRATIVO (A) CON PRESUNTA INCIDENCIA DISCIPLINARIA (D)</t>
  </si>
  <si>
    <t>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t>
  </si>
  <si>
    <t>AU_AC15</t>
  </si>
  <si>
    <t>H35M22024</t>
  </si>
  <si>
    <t>AU_AC16</t>
  </si>
  <si>
    <t xml:space="preserve">Asignar personal al equipo de trabajo de Atención al Ciudadano, con definición de roles y responsabilidades </t>
  </si>
  <si>
    <t xml:space="preserve">Personal de Apoyo contratado </t>
  </si>
  <si>
    <t>00. Subdirección Administrativo y Financiero / 05. Gestión de Atención al Usuario</t>
  </si>
  <si>
    <t>se evidencia clausalado a la contratista Shania Castro, quien sera la encargada del apoyo al proceso de gestion al ciudadano de la DNBC</t>
  </si>
  <si>
    <t>H35M32024</t>
  </si>
  <si>
    <t>AU_AC17</t>
  </si>
  <si>
    <t>Elaborar y reportar a todo nivel mensualmente el estado del PQRSD y las alertas informativas</t>
  </si>
  <si>
    <t>Informe estado PQRSD y alertas</t>
  </si>
  <si>
    <t>H35M42024</t>
  </si>
  <si>
    <t>TI_AC36</t>
  </si>
  <si>
    <t xml:space="preserve">Parametrizar del sistema Orfeo, que permita generar los reportes detallados y oportunamente. </t>
  </si>
  <si>
    <t>Sistema Orfeo Parametrizado</t>
  </si>
  <si>
    <t>Se evidencia que la entidad realizó la parametrización funcional del módulo de reportes del sistema ORFEO NG, permitiendo la generación de reportes detallados relacionados con productividad, distribución de correspondencia, radicación de PQRSD y expedientes electrónicos. Asimismo, la evidencia aportada incluye registros visuales del sistema en operación, donde se observan las opciones de consulta y generación de reportes, así como la visualización de información asociada a los radicados y su trazabilidad. En consecuencia, la evidencia presentada permite verificar el cumplimiento de la acción correctiva orientada a fortalecer los mecanismos de seguimiento y control de la gestión documental y de las PQRSD mediante la generación oportuna de reportes en la plataforma ORFEO NG.</t>
  </si>
  <si>
    <t>H35M52024</t>
  </si>
  <si>
    <t xml:space="preserve">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t>
  </si>
  <si>
    <t xml:space="preserve">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t>
  </si>
  <si>
    <t>GJ_AC9</t>
  </si>
  <si>
    <t>Denuncia Contrato</t>
  </si>
  <si>
    <t>GC_AC82</t>
  </si>
  <si>
    <t>Revisar y actualizar el Manual de contratacion y procedimiento de gestion contractual existente (PC-CO-01  - Procedimiento Gestion Contactual) de acuerdo a los lineamientos de Colombia Compra Eficiente</t>
  </si>
  <si>
    <t>Manual y Procedimiento actualizado y socializado</t>
  </si>
  <si>
    <t>GC_AC83</t>
  </si>
  <si>
    <t>Diseñar y aplicar un checklist por cada modalidad de contratación, tomando como base las guías y lineamientos de Colombia Compra Eficiente, para verificar el cumplimiento de los requisitos y pasos esenciales en cada etapa del proceso contractual</t>
  </si>
  <si>
    <t>Listado de verificacion (Checklist) por cada modalidad de contratacion 
Selección Abreviada
Licitacion
Minima Cuantia
Contratacion Directa</t>
  </si>
  <si>
    <t xml:space="preserve">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t>
  </si>
  <si>
    <t>DI_AC56</t>
  </si>
  <si>
    <t>Adelantar las acciones administrativas (disciplinarias, Fiscales), a que haya lugar</t>
  </si>
  <si>
    <t>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t>
  </si>
  <si>
    <t xml:space="preserve">Dentro de la ejecución contractual del contrato 223 del 2024 se realizó el pago, sin verificación del cumplimiento de las obligaciones del contratista, y sin evidenciar que el producto adquirido corresponde a una versión gratuita del software GLPI.
</t>
  </si>
  <si>
    <t xml:space="preserve">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t>
  </si>
  <si>
    <t>GC_AC84</t>
  </si>
  <si>
    <t xml:space="preserve">Actualización del Manual de Supervision e Interventoria de la Direccion Nacional de Bomberos </t>
  </si>
  <si>
    <t>Manual de supervision e Interventoría actualizado y socializado</t>
  </si>
  <si>
    <t>GC_AC85</t>
  </si>
  <si>
    <t xml:space="preserve">Capacitar a los funcionarios habilitados como supervisores en sus responsabilidades, verificación técnica y documental, requisitos previos al pago y riesgos de una supervisión deficiente, incluyendo sensibilización sobre errores humanos. </t>
  </si>
  <si>
    <t xml:space="preserve">Capacitaciones trimestrales en supervision contractual
Presentación
Listado de asistencia
</t>
  </si>
  <si>
    <t>DI_AC57</t>
  </si>
  <si>
    <t>FORMULACIÓN ACTIVIDADES</t>
  </si>
  <si>
    <t>PRIMER TRIMESTRE</t>
  </si>
  <si>
    <t>ACCIÓN DE MEJORA</t>
  </si>
  <si>
    <t>Actividad pendiente de realización</t>
  </si>
  <si>
    <t>Sin avance en la actividad</t>
  </si>
  <si>
    <r>
      <rPr>
        <b/>
        <sz val="11"/>
        <color rgb="FF000000"/>
        <rFont val="Arial"/>
        <family val="2"/>
      </rPr>
      <t>Accion establecida en el plan de mejoramiento suscrito el 17 de diciembre de 2024, como resultado de la auditoria realizada a la vigencia 2023.
La acción finaliza el 31 de diciembre de 2025.</t>
    </r>
    <r>
      <rPr>
        <sz val="11"/>
        <color rgb="FF000000"/>
        <rFont val="Arial"/>
        <family val="2"/>
      </rPr>
      <t xml:space="preserve"> 
Se evidenció que, desde el proceso de Planeación Estratégica, se realizaron de manera mensual los reportes de avance en el sistema PIIP sobre la ejecución de los recursos de inversión, así como el avance físico de las actividades propuestas.
</t>
    </r>
    <r>
      <rPr>
        <b/>
        <sz val="11"/>
        <color rgb="FF000000"/>
        <rFont val="Arial"/>
        <family val="2"/>
      </rPr>
      <t>Por lo tanto, no se ha dado cumplimiento a la acción establecida en el Plan de Mejoramiento.</t>
    </r>
  </si>
  <si>
    <t>No se registra eviencias</t>
  </si>
  <si>
    <t>No se registra seguimiento</t>
  </si>
  <si>
    <t>Se generó por parte del Planeación Estratégica, el  procedimiento denominado Formulacion y seguimiento Plan Anual de Adquisiones, codigo: PC-PE-01 Version 1. El procedimiento Actualmente se encuentra en V3.</t>
  </si>
  <si>
    <t>https://dnbcgovco-my.sharepoint.com/:b:/g/personal/planeacion_dnbc_gov_co/IQDNdvWv1y91Tp4Dh16MArLvAdjffmzNDv9k9_c3is0NPQs?e=nxlmmL</t>
  </si>
  <si>
    <t xml:space="preserve">Se evidencia creación de procedimiento PC-PE-FSP-01 Formulación Seguimiento Plan Anual Adquisiciones y posteriores actualizaciones. </t>
  </si>
  <si>
    <t xml:space="preserve">Durante la vigencia 2022 se realizaron ejercicios para la construcción de formatos que capturaran información acorde a lineamientos de CCE. En PAA 2026 fue publicado acorde con el formato construido </t>
  </si>
  <si>
    <t>https://dnbc.gov.co/plan-anual-de-adquisiciones/</t>
  </si>
  <si>
    <t>Se evidencia publicación reciente de PAA</t>
  </si>
  <si>
    <t>Durante las vigencias 2022 y 2023 se presentaron informes de seguimiento al PAA en los comités de contratación. 
Esta actividad sigue contemplada en el procedimiento vigente</t>
  </si>
  <si>
    <t>Se evidencia documentación de la actividad en el procedimiento. Se ha realizado seguimientos durante 2026 en matriz de gestión contractual</t>
  </si>
  <si>
    <t>Durante las vigencias 2022 y 2023 se presentaron informes de seguimiento al  en los comités directivos. 
Esta actividad sigue realizandose y se ha realizado durante el primer trimestre de la vigencia 2026</t>
  </si>
  <si>
    <t>https://dnbcgovco-my.sharepoint.com/:f:/g/personal/planeacion_dnbc_gov_co/IgAwRNaujcVWS71Oq-WCF_AGAcRdBSypMFYYtevfmuGwQSg?e=uNwP8x</t>
  </si>
  <si>
    <t>Se evidencian actas de comité directivo</t>
  </si>
  <si>
    <t>Se realiza actualización de la SEGREGACION DE ROLES, compartida con el comité directivo y socailziada a travez de correo electrónico con los procesos (personal de planta y contratistas). Vigencia 2024</t>
  </si>
  <si>
    <t>En 2023 se presentó desagregación presupuestal con recursos destinados a SST</t>
  </si>
  <si>
    <r>
      <t xml:space="preserve">Acción establecida en el Plan de Mejoramiento suscrito el 15 de enero de 2024 como resultado de la auditoria realizada a la vigencia 2022
La acción de mejora finaliza el 30 de Junio  de 2025
</t>
    </r>
    <r>
      <rPr>
        <sz val="11"/>
        <color rgb="FF000000"/>
        <rFont val="Arial"/>
        <family val="2"/>
      </rPr>
      <t>Acción cumplida en el primer semestre de la vigencia 2025. El Anteproyecto de Presupuesto ANTEPGN, fue presentado el 28 de marzo de 2025, segun radicado No 1-2025-0311472
Para el anteproyecto de presupuesto de la vigencia 2027, presentado en la vigencia 2026, se presentó oportunamente atendiendo el procedimiento interno establecido</t>
    </r>
  </si>
  <si>
    <t>https://dnbcgovco-my.sharepoint.com/:f:/g/personal/planeacion_dnbc_gov_co/IgAwRNaujcVWS71Oq-WCF_AGAfs5QChUDiIf3u_UJWQL4d4?e=4XXkdM</t>
  </si>
  <si>
    <t>Se evidencia remisión oportuna de anteproyecto de presupuesto. Se formula procedimiento donde se documentan actividades</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</si>
  <si>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
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
</t>
    </r>
    <r>
      <rPr>
        <b/>
        <sz val="11"/>
        <color rgb="FF000000"/>
        <rFont val="Arial"/>
        <family val="2"/>
      </rPr>
      <t xml:space="preserve">
Por lo tanto, la acción de mejora establecida  queda cumplida.</t>
    </r>
  </si>
  <si>
    <t>Cumplida en seguimiento diciembre 2025</t>
  </si>
  <si>
    <r>
      <t xml:space="preserve">Acción establecida en el Plan de Mejoramiento suscrito el 15 de enero de 2024 como resultado de la auditoria realizada a la vigencia 2022
La acción de mejora finaliza el 30 de junio de 2024
</t>
    </r>
    <r>
      <rPr>
        <sz val="11"/>
        <color rgb="FF000000"/>
        <rFont val="Arial"/>
        <family val="2"/>
      </rPr>
      <t xml:space="preserve">Acción cumplida en el primer semestre de la vigencia 2024.
</t>
    </r>
    <r>
      <rPr>
        <b/>
        <sz val="11"/>
        <color rgb="FF000000"/>
        <rFont val="Arial"/>
        <family val="2"/>
      </rPr>
      <t xml:space="preserve">
Por lo anterior, la acción de mejora se encuentra cumplida.</t>
    </r>
  </si>
  <si>
    <r>
      <t xml:space="preserve">Acción establecida en el Plan de Mejoramiento suscrito el 15 de enero de 2024 como resultado de la auditoria realizada a la vigencia 2022
La acción de mejora finalizó el 31 de enero de 2025
</t>
    </r>
    <r>
      <rPr>
        <sz val="11"/>
        <color rgb="FF000000"/>
        <rFont val="Arial"/>
        <family val="2"/>
      </rPr>
      <t xml:space="preserve">
Se evidenció el registro de actas de reunión y de información presentadas ante la Alta Dirección.
</t>
    </r>
    <r>
      <rPr>
        <b/>
        <sz val="11"/>
        <color rgb="FF000000"/>
        <rFont val="Arial"/>
        <family val="2"/>
      </rPr>
      <t xml:space="preserve">
Por lo anterior, la acción de mejora se encuentra cumplida.
</t>
    </r>
  </si>
  <si>
    <t>En comité del 26 de marzo de 2026, se presentó anteproyecto de presupuesto para validación del comité directivo</t>
  </si>
  <si>
    <t>Se evidencia acta de comité directivo</t>
  </si>
  <si>
    <t>Se adjunta convocatoria para primer trimestre de la Junta de bomberos</t>
  </si>
  <si>
    <t>Se evidencia convocatoria de primer trimestre 2026 de la junta de bomberos</t>
  </si>
  <si>
    <t>Se incluye en procedimiento fechas establecidas para la presentación del anteproyecto de presupuesto</t>
  </si>
  <si>
    <t>Se evidencia tiempos en el procedimiento de programación presupuestal</t>
  </si>
  <si>
    <t>Se presenta seguimiento a la ejecución presupuestal y se presenta en comités directivos. Se adjuntan actas del primer trimestre</t>
  </si>
  <si>
    <t>Se evidencian actas de seguimiento primer trimestre</t>
  </si>
  <si>
    <r>
      <t xml:space="preserve">Realizar los ajustes en la pagina principal del sitio web de la Entidad, implementado una sección particular identificada con el nombre: "Transparencia y acceso a la información pública”, como también incluir   el footer o pie de página GOV.CO y el nuevo   menú de Atención y Servicios  a la Ciudadanía y </t>
    </r>
    <r>
      <rPr>
        <sz val="11"/>
        <color rgb="FFFF0000"/>
        <rFont val="Arial"/>
        <family val="2"/>
      </rPr>
      <t>Participa</t>
    </r>
    <r>
      <rPr>
        <sz val="11"/>
        <rFont val="Arial"/>
        <family val="2"/>
      </rPr>
      <t xml:space="preserve">, teniendo en cuenta lo establecido en el Anexo 2 de la Resolución 1519 de 2020. </t>
    </r>
  </si>
  <si>
    <t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t>
  </si>
  <si>
    <t>Se realizó mesa de trabajo de acompañamientos  con los procesos  en temas de Indicadores, Riesgos de Gestión, Documentación SIGE, Plan de mejora, PAAC, Referentes Estratégicos, Plan de Acción</t>
  </si>
  <si>
    <t>https://dnbcgovco-my.sharepoint.com/:f:/g/personal/planeacion_dnbc_gov_co/IgDYe2GS_ayPSIaWtvQYv0qbAc8IxdnR2DbMxEMLmfk0p8A?e=smqHjg</t>
  </si>
  <si>
    <t>Se adjuntan actas de acompañamiento primer trimestre</t>
  </si>
  <si>
    <t>Durante el primer trimestre de la vigencia 2026 se actualizó el procedimiento y se socializó</t>
  </si>
  <si>
    <t>Se evidencia socialización del 6 de marzo de 2026</t>
  </si>
  <si>
    <t>Actividad reformulada con periodicidad semestral</t>
  </si>
  <si>
    <t>Pendiente de inicio de ejecución</t>
  </si>
  <si>
    <t>Se encuentra en elaboración el informe del primer trimestre</t>
  </si>
  <si>
    <t>Sin evidencia de inicio de la actividad</t>
  </si>
  <si>
    <t>Actividad planteada para el segundo trimestre de la vigencia 2026</t>
  </si>
  <si>
    <t>Se realiza durante el mes de abril el primer monitoreo de planes de mejora, así como la aprobación de su reformulación en Comité de Control Interno</t>
  </si>
  <si>
    <t>https://dnbcgovco-my.sharepoint.com/:f:/g/personal/planeacion_dnbc_gov_co/IgDKtjIGM6TQRZiRK4q944amAfUlNwm8Q9aLRceFhhl58t8?e=gvQ8Yn</t>
  </si>
  <si>
    <t>Se informaron alertas mensuales a través de correo electrónico a los líderes de procesos</t>
  </si>
  <si>
    <t>https://dnbcgovco-my.sharepoint.com/my?id=%2Fpersonal%2Fplaneacion%5Fdnbc%5Fgov%5Fco%2FDocuments%2FDocumentos%20SIGE%2F6%2E%20Planes%2FPLAN%20DE%20MEJORA%2F2026%2F01%2E%20Seguimiento%20Primer%20Trimestre%2F05%2E%20Gesti%C3%B3n%20de%20Atenci%C3%B3n%20al%20Usuario&amp;viewid=efb70791%2Db8ab%2D49e7%2Db552%2Dd3d4cbe976b9</t>
  </si>
  <si>
    <t>Se evidencian reportes del primer trimestre del año</t>
  </si>
  <si>
    <t>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t>
  </si>
  <si>
    <t>Se debe revisar la ejecución de está actividad con los lideres de proceso acorde con la observación del proceso</t>
  </si>
  <si>
    <t xml:space="preserve">Esta acción registrada en el año 2021, se ejecutó en la vigencia 2025, parametrizando en el Sistema de gestión documental ORFEO el tipo de documento que ingresa, así como el tipo de PQRSD y sus tiempos de respuesta. </t>
  </si>
  <si>
    <t>ORFEO ya se encuentra parametrizado</t>
  </si>
  <si>
    <t>Se informaron alertas e informes mensuales a través de correo electrónico a los líderes de procesos indicando el estado de las PQRSD</t>
  </si>
  <si>
    <t>El procedimiento mencionado se actualizó en la vigencia 2025</t>
  </si>
  <si>
    <t>Procedimiento se encuentra actualizado y socializado con los requerimientos establecidos en la descripción del hallazgo. Se identifica la politica 5,64</t>
  </si>
  <si>
    <t xml:space="preserve">Se realizan estrategias de sensibilización a funcionarios y contratistas para que conozcan la importancia de la respuesta a las PQRSD y sus responsabilidades como servidores públicos. </t>
  </si>
  <si>
    <t>Se adjuntan correos de socialización de la cartilla de manejo de PQRSD del primer trimestre del año</t>
  </si>
  <si>
    <t>Dentro de los informes mensuales se incluye la información por áreas en cuanto a las solicitudes asignadas</t>
  </si>
  <si>
    <t>Se incluyen los informes del primer trimestre. Se sugiere su socialización con el lider del proceso vía correo electrónico para generar evidencia o adjuntar informes firmados por el mismo</t>
  </si>
  <si>
    <t>En la vigencia 2025 se realizó la actualización del formulario PQRSD, el cual se encuentra en la página web: https://dnbc.gov.co/</t>
  </si>
  <si>
    <t>Se incluye pantallazo de la actualización del formulario PQRSD</t>
  </si>
  <si>
    <t>Actualmente se utiliza un sistema de gestión por etiquetas para organizar la revisión y trámite de las solicitudes que ingresan a la DNBC.</t>
  </si>
  <si>
    <t>Se utiliza herramienta outlook para la organización de correos. No obstante, se debe revisar su parametrización y documentación</t>
  </si>
  <si>
    <t>Actualmente se relacionan las quejas contra funcionarios y exfuncionarios de la DNBC</t>
  </si>
  <si>
    <t>Se está actualizando la Política de protección de datos personales para su posterior socialización</t>
  </si>
  <si>
    <t>Pendiente de actualización</t>
  </si>
  <si>
    <t>En la vigencia 2025 se realizó el plan de choque</t>
  </si>
  <si>
    <t>Se incluye un correo electronico con reporte. No obstante, no es claro cual fue el plan de choque planteado</t>
  </si>
  <si>
    <t>Se realizó el documento y se socializa de forma mensual</t>
  </si>
  <si>
    <t>Se evidencia documento y su socialización</t>
  </si>
  <si>
    <t>REPETIDO CON AU-AC6</t>
  </si>
  <si>
    <t>Se contrató una persona que apoya el proceso de atención al ciudadano.</t>
  </si>
  <si>
    <t xml:space="preserve">Se incluye clausulado de la persona contratada para apoyo </t>
  </si>
  <si>
    <t>Se realizan alertas mensuales en las que se informan las alertas de las PQRSD</t>
  </si>
  <si>
    <t>Se incluyen reportes del primer trimestre de la vigencia</t>
  </si>
  <si>
    <t>Actualmente se envían los informes semestrales a la Oficina de Control Interno</t>
  </si>
  <si>
    <t>Se incluye borrador de informe. No obstante, no se evidencia su suscripción por parte del lider de proceso, ni evidencia de remisión a la oficina de control interno</t>
  </si>
  <si>
    <t>VENCIDO</t>
  </si>
  <si>
    <t xml:space="preserve">Se debe empezar a implementar esta actividad </t>
  </si>
  <si>
    <t>Pendiente de realización</t>
  </si>
  <si>
    <t>PENDIENTE</t>
  </si>
  <si>
    <t>Sin información</t>
  </si>
  <si>
    <t>REPETIDO CON EL ÍTEM ANTERIOR</t>
  </si>
  <si>
    <t>NO</t>
  </si>
  <si>
    <t>SI</t>
  </si>
  <si>
    <t>Ya se incluyó en el procedimiento de peticiones, quejas, reclamos, sugerencias y denuncias</t>
  </si>
  <si>
    <t>Se incluye procedimiento actualizado en el 2025 con inclusión de políticas</t>
  </si>
  <si>
    <t>No se evidencia seguimiento</t>
  </si>
  <si>
    <t xml:space="preserve">Se realizó un ajuste completo de la caracterización del proceso de Formulación, Actualización, Acompañamiento Normativo y Operativo FANO enfocándose en la incorporación del proceso de IVC en fecha 19 de noviembre de 2025 
</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</si>
  <si>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t>
  </si>
  <si>
    <t>Se evidencia la actualización de la caracterización en el mes de noviembre de 2025</t>
  </si>
  <si>
    <t>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</si>
  <si>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t>
  </si>
  <si>
    <t>Se evidencia acto administrativo para definición de nuevo proceso de inspección y vigilancia</t>
  </si>
  <si>
    <t>No se adjuntan soportes relacionados con la designación de supervisión de los contratos de comodato durante el primer trimestre 2026, al no realizarse contratos de comodatos, por lo tanto no se configura la acción.</t>
  </si>
  <si>
    <t>La acción es de 2023, motivo por el cual deben incluir la información de la supervisión de los contratos vigentes</t>
  </si>
  <si>
    <t>En cumplimiento de las actividades de seguimiento y control de bienes en comodato, se informa que el día 18 de marzo se realizó el envío del correo electrónico correspondiente a la reiteración de informe de comodatos, dirigida a los Cuerpos de Bomberos con bienes asignados.</t>
  </si>
  <si>
    <t>https://dnbcgovco-my.sharepoint.com/:f:/g/personal/planeacion_dnbc_gov_co/IgDXNHpy7oLsTo_k1pBYTEA_AXkQuekeDuYRfMOd3hOKrho?e=FZVMrN</t>
  </si>
  <si>
    <t xml:space="preserve">Se genera evidencia del primer trimestre sobre información de comodatos. </t>
  </si>
  <si>
    <t>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t>
  </si>
  <si>
    <t>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t>
  </si>
  <si>
    <t>Se evidencia matriz diligenciada. Se sugiere dejar evidencia de socialización con lider de proceso</t>
  </si>
  <si>
    <r>
      <rPr>
        <sz val="11"/>
        <color rgb="FF000000"/>
        <rFont val="Arial"/>
        <family val="2"/>
      </rPr>
      <t xml:space="preserve">Acción establecida en el Plan de Mejoramiento suscrito el 15 de enero de 2024 como resultado de la auditoria realizada a la vigencia 2022
La acción de mejora finaliza el 31 de Diciembre  de 2024
No se reportó avance.
</t>
    </r>
    <r>
      <rPr>
        <b/>
        <sz val="11"/>
        <color rgb="FF000000"/>
        <rFont val="Arial"/>
        <family val="2"/>
      </rPr>
      <t xml:space="preserve">No se cumplió con el plazo establecido en la acción de mejora, quedando VENCIDA.
</t>
    </r>
  </si>
  <si>
    <t>Aunque se evidencia el envío de información del mes de ferbero de 2026, no hay constancia de que se realice de manera mensual</t>
  </si>
  <si>
    <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reportó avance.
</t>
    </r>
    <r>
      <rPr>
        <b/>
        <sz val="11"/>
        <color rgb="FF000000"/>
        <rFont val="Arial"/>
        <family val="2"/>
      </rPr>
      <t xml:space="preserve">
No se cumplió con el plazo establecido en la acción de mejora, quedando VENCIDA.
</t>
    </r>
  </si>
  <si>
    <t>Se evidencia envío de correo electrónico al municipio de Coveñas. No se evidenca oficio</t>
  </si>
  <si>
    <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evidenció reporte avance.
</t>
    </r>
    <r>
      <rPr>
        <b/>
        <sz val="11"/>
        <color rgb="FF000000"/>
        <rFont val="Arial"/>
        <family val="2"/>
      </rPr>
      <t xml:space="preserve">
No se cumplió con el plazo establecido en la acción de mejora, quedando VENCIDA.
</t>
    </r>
  </si>
  <si>
    <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evidenció reporte de avance.
</t>
    </r>
    <r>
      <rPr>
        <b/>
        <sz val="11"/>
        <color rgb="FF000000"/>
        <rFont val="Arial"/>
        <family val="2"/>
      </rPr>
      <t xml:space="preserve">
No se cumplió con el plazo establecido en la acción de mejora, quedando VENCIDA.
</t>
    </r>
  </si>
  <si>
    <t>Se remite informe del mes de septiembre de 2025 donde se evidencia los ajustes de obra</t>
  </si>
  <si>
    <t>Aunque se incluyeun informe no se da información sobre el objeto de las fotografías mostradas. Se debe aclarar la descripción de evidencias</t>
  </si>
  <si>
    <t>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</si>
  <si>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 xml:space="preserve">Se incluyen evidencias de finalización de contrato </t>
  </si>
  <si>
    <t>Se incluyen evidencias de finalización de contrato. Se incluye carpeta donde se evidencia visita técnica realizada en el mes de julio y agosto de 2024</t>
  </si>
  <si>
    <t>Se incluyen documentos correspondientes al comodato 196 de 2024</t>
  </si>
  <si>
    <t>Se incluye carpeta donde se dejan evidencias de verificación de comodatos con la alcaldia</t>
  </si>
  <si>
    <t>Se incluye carpeta donde se evidencian notificaciones de vencimiento de comodatos con el municipio de Magangue</t>
  </si>
  <si>
    <t>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</si>
  <si>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 xml:space="preserve">Se formuló Procedimiento de asignación y reasignación de fortalecimiento (bienes) a entregar a los Cuerpos de Bomberos del País con recursos del Fondo Nacional de Bomberos Código: PC-FB-02, Vigente Desde: 25/03/2025
</t>
  </si>
  <si>
    <t>Se evidencia procedimiento formulado en la vigencia 2025</t>
  </si>
  <si>
    <t>Justificación JNBC autoriza a la DNBC la reasignación de bienes, por lo que no se configura esta acción</t>
  </si>
  <si>
    <t>No se encuentran evidencias de la actividad</t>
  </si>
  <si>
    <t>Se reportan las salidas de almacén 2055, 2056, 2062, 2085, 2097 y 2112, las cuales incluyen la firma del responsable de almacén y Cuerpo de Bomberos receptor, así como la identificación de los equipos de aire respirable objeto del hallazgo.</t>
  </si>
  <si>
    <t>Se incluyen informaciónd e entrega de 6 equipos</t>
  </si>
  <si>
    <r>
      <rPr>
        <sz val="11"/>
        <color rgb="FF000000"/>
        <rFont val="Arial"/>
        <family val="2"/>
      </rPr>
      <t>Accion establecida en el plan de mejoramiento suscrito el 17 de diciembre de 2024, como resultado de la auditoria realizada a la vigencia 2023.
La acción finalizó el 31 de Diciembre de 2024. 
Entrega de la estación de bomberos de Cartagena del Chairá al Cuerpo de Bomberos del municipio la cual se entregó el 06 de diciembre de 2024.
Por lo tanto,  se dio cumplimiento a la acción establecida en el Plan de Mejoramiento.</t>
    </r>
  </si>
  <si>
    <r>
      <rPr>
        <sz val="11"/>
        <color rgb="FF000000"/>
        <rFont val="Arial"/>
        <family val="2"/>
      </rPr>
      <t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t>
    </r>
  </si>
  <si>
    <r>
      <t xml:space="preserve">Accion establecida en el plan de mejoramiento suscrito el 17 de diciembre de 2024, como resultado de la auditoria realizada a la vigencia 2023.
La acción finalizó el 31 de diciembre de 2025. 
</t>
    </r>
    <r>
      <rPr>
        <sz val="11"/>
        <color rgb="FF000000"/>
        <rFont val="Arial"/>
        <family val="2"/>
      </rPr>
      <t>No se evidencia reporte de avance.</t>
    </r>
    <r>
      <rPr>
        <b/>
        <sz val="11"/>
        <color rgb="FF000000"/>
        <rFont val="Arial"/>
        <family val="2"/>
      </rPr>
      <t xml:space="preserve">
Por lo tanto, no se ha dado cumplimiento a la acción establecida en el Plan de Mejoramiento</t>
    </r>
  </si>
  <si>
    <t>Gestión Administrativa (Almacén)</t>
  </si>
  <si>
    <t>Matríz Fortalecimiento</t>
  </si>
  <si>
    <t>Plan Logístico</t>
  </si>
  <si>
    <t>Se incluye presentación del plan logstico. No obstante, no se evidencia su socialización con lider de proceso ni su implementación</t>
  </si>
  <si>
    <t>Se realiza el reporte de tres (3) actas de conciliación, del respectivo trimestre, consolidando información de entradas y salidas de bienes para el fortalecimiento de los Cuerpos de Bomberos, dicha información es entregada por el responsable de Almacén a la Subdirección Estratégica, para su conocimiento y fines pertinentes.</t>
  </si>
  <si>
    <t>Matríz Vehículos</t>
  </si>
  <si>
    <r>
      <rPr>
        <sz val="11"/>
        <color rgb="FF000000"/>
        <rFont val="Arial"/>
        <family val="2"/>
      </rPr>
      <t>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t>
    </r>
  </si>
  <si>
    <t>Cumplida en seguimiento diciembre 2025. Aunque son acciones antiguas, incluir los soportes</t>
  </si>
  <si>
    <r>
      <rPr>
        <sz val="11"/>
        <color rgb="FF000000"/>
        <rFont val="Arial"/>
        <family val="2"/>
      </rPr>
      <t xml:space="preserve">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
</t>
    </r>
  </si>
  <si>
    <t xml:space="preserve">Ya se tiene acta de conciliación mes Enero , Febrero y Marzo </t>
  </si>
  <si>
    <t>https://dnbcgovco-my.sharepoint.com/:f:/g/personal/planeacion_dnbc_gov_co/IgDlbJYL-Va8QKNBLgqDQn7GAb3ZWq8G8cJlJ7r72T-YIzQ?e=ohPP4l</t>
  </si>
  <si>
    <t>Se encuentran las actas de conciliación de enero, febrero y marzo 2026</t>
  </si>
  <si>
    <t xml:space="preserve">Se esta manejando un repositorio de control vehícular donde se lleva control de la vigencia del SOAT </t>
  </si>
  <si>
    <t>https://dnbcgovco-my.sharepoint.com/:f:/g/personal/planeacion_dnbc_gov_co/IgCKGt_pZOvMQZRqLwsQvwn-ASAhLViU6fasjgvRlgUSEJk?e=KNFtWh</t>
  </si>
  <si>
    <t>Aunque se encuentra la base, se sugiere su socialización trimestral con el lider del proceso vía correo electrónico</t>
  </si>
  <si>
    <t xml:space="preserve">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
</t>
  </si>
  <si>
    <t>EN_AC1</t>
  </si>
  <si>
    <t xml:space="preserve">Sin seguimiento </t>
  </si>
  <si>
    <t>EN_AC2</t>
  </si>
  <si>
    <t>Se actualizaron los documentos del SIGE</t>
  </si>
  <si>
    <t>https://dnbcgovco-my.sharepoint.com/:f:/g/personal/planeacion_dnbc_gov_co/IgC5kXqR4V0nTaHvwiZWXltvAYv7nqk-yTXwtoINqpfBzlc?e=Xqggcp</t>
  </si>
  <si>
    <t>Sin seguimiento actualizado. Se toma último seguimiento
Seguimiento 2024: Se evidencia que cumple con los criterios solicitados ya que  se estandarizada a denominacion del tramite "AVAL Y RECONOCIMIENTO DE INSTRUCTORES,  ya que adjunta Manual de Educacion y Formacion para bomberos , en el  procedimiento para la solicitud de aval y reconocimeinto de instructores y en  el OPA   donde se Estandariza la denominacion del tramite "AVAL Y RECONOCIMIENTO DE INSTRUCTORES</t>
  </si>
  <si>
    <t>EN_AC3</t>
  </si>
  <si>
    <t xml:space="preserve">Se adjunta tablero de indicadores </t>
  </si>
  <si>
    <t xml:space="preserve">Sin seguimiento actualizado. Se toma último seguimiento
Se evidencia que cumple con los criterios solicitados dado que Formularon los indicadores para medir el cumplimiento de las actividades establecidas en la caracterización del proceso. Dado que adjunta el tablero de indicadores del proceso actualizado
Se sugiere la eliminación de este hallazgo dado que ya se formularon los indicadores en bse a la caracterización del proceso actualizado </t>
  </si>
  <si>
    <t>Si</t>
  </si>
  <si>
    <t>EN_AC4</t>
  </si>
  <si>
    <t>Se adjunta matriz de base de datos de certificados</t>
  </si>
  <si>
    <t>Sin seguimiento actualizado. Se toma último seguimiento
Se evidencia que cumple con los criterios solicitados ya que adjunta Validaciones registradas en el FORMATO BASE DE DATOS CERTIFICADOS TRAMITADOS FO-EN-01-01</t>
  </si>
  <si>
    <t>EN_AC5</t>
  </si>
  <si>
    <t>EN_AC6</t>
  </si>
  <si>
    <t>Se adjunta PDF de actualización de procedimientos</t>
  </si>
  <si>
    <t xml:space="preserve">Sin seguimiento actualizado. Se toma último seguimiento
Se evidencia que cumple con criterios ya que adjuntan la Actualización del procedimiento de solicitud de registros y firma de certificados, en la actividad de verificación de requisitos para firma.
Se sugiere la eliminación de este hallazgo dado que ya se cuenta con el procedimiento actualizado </t>
  </si>
  <si>
    <t>EN_AC7</t>
  </si>
  <si>
    <t>Se adjunta manual de lineamientos del proceso</t>
  </si>
  <si>
    <t xml:space="preserve">Sin seguimiento actualizado. Se toma último seguimiento
Se evidencia que cumple con criterios ya que adjuntan laActualización Manual de lineamientos proceso de educación
Se sugiere la eliminación de este hallazgo ya que cuenta con la actualización del manual </t>
  </si>
  <si>
    <t>EN_AC8</t>
  </si>
  <si>
    <t>se adjunta pdf de actualización de procedimiento</t>
  </si>
  <si>
    <t>Sin seguimiento actualizado. Se toma último seguimiento
Se evidencia que Cumple con criterios ya que adjunta la actualización  del procedimiento de aval de instructores. Incluyendo acción en la política de operación, indicando que: "…Toda la documentacion tramitada debe contar con radicado DNBC en el sistema de gestion documental ORFEO…"
Se sugiere la eliminación de este hallazgo dado que ya cuenta con la actualización requerida</t>
  </si>
  <si>
    <t>EN_AC9</t>
  </si>
  <si>
    <t>Sin seguimiento actualizado. Se toma último seguimiento
Se evidencia que Cumple con criterios ya que adjunta la actualización  ddel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
Se sugiere la eliminación de este hallazgo dado que ya cuenta con la actualización requerida</t>
  </si>
  <si>
    <t>EN_AC10</t>
  </si>
  <si>
    <t>Se aportan registro de biometrico y permisos, en los cuales se ve reflejados los ingresos de los funcionarios.</t>
  </si>
  <si>
    <t>Incluyen reportes de biometricos (incompleto) y de permisos. No obstantes, no dan cuenta de la directriz planteada</t>
  </si>
  <si>
    <t>mantenimiento preventivo de la bodega</t>
  </si>
  <si>
    <t>TH_AC14.pdf</t>
  </si>
  <si>
    <t xml:space="preserve">La descripción de la evidencia no es clara. Se evidencian 3 actas de reunión sobre visitas al estado de la bodega, no obstante no es claro de que manera se están aplicando los controles más allá del diagnostico </t>
  </si>
  <si>
    <t>cuadro relacionando periodos de vacaciones</t>
  </si>
  <si>
    <t>Cronograma de vacaciones (2).xlsx</t>
  </si>
  <si>
    <t>Se incluye cronograma de vacaciones</t>
  </si>
  <si>
    <t>actualización de la matriz legal con la norma vigente</t>
  </si>
  <si>
    <t>Matriz legal SST DNBC 12 ABRIL 2026.xlsx</t>
  </si>
  <si>
    <t>Se incluye matriz legal. Se sugiere su formalización en el SIGE</t>
  </si>
  <si>
    <t>actualizado</t>
  </si>
  <si>
    <t>Se incluyen borradores de coumento que no corresponden a la actividad y que no están oficializados en el SIGE</t>
  </si>
  <si>
    <t>se aportan listas de asistecia</t>
  </si>
  <si>
    <t>TH_AC58.pdf</t>
  </si>
  <si>
    <t>Se aportan listas de asistencia de desvinculación, inducción, y acuerdos sindicales, los cuales no se encuentra relación con la actividad planteada</t>
  </si>
  <si>
    <t>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t>
  </si>
  <si>
    <t>https://dnbcgovco-my.sharepoint.com/:f:/g/personal/planeacion_dnbc_gov_co/IgCjzhi-q60BSZdTYwtOAbllAX-OMwaJIqn8vbOEj5i5oe8?e=8mKB0J</t>
  </si>
  <si>
    <t>Se evidencia en el respectivo hallazgo, que se realizó la apertura de la acción disciplinaria IP 006-2024, relacionado con el incumplimiento de la directriz en cuanto a horario laboral</t>
  </si>
  <si>
    <t>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</si>
  <si>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https://dnbcgovco-my.sharepoint.com/:f:/g/personal/planeacion_dnbc_gov_co/IgA7QiROYUOMSJz5M_1IDBWMAVI_H2-NSwl3INK_1EQvk6w?e=fqZhv3</t>
  </si>
  <si>
    <t>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</si>
  <si>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</si>
  <si>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https://dnbcgovco-my.sharepoint.com/:f:/g/personal/planeacion_dnbc_gov_co/IgAhFB1ofYj6Sa-NiDvFRHiNAempg58Ovxe_AdaVPuhCZWE?e=fC3JEp</t>
  </si>
  <si>
    <t>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</si>
  <si>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</si>
  <si>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https://dnbcgovco-my.sharepoint.com/:f:/g/personal/planeacion_dnbc_gov_co/IgAaFkxmurjKQ68byOqI2FOiAeJb8cYQs4nj4fnXfvcMPwA?e=GbkgE9</t>
  </si>
  <si>
    <t>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</si>
  <si>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</si>
  <si>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https://dnbcgovco-my.sharepoint.com/:f:/g/personal/planeacion_dnbc_gov_co/IgAuKkj054FjQpIhQTfpIU4uAaAYsPG2cwe3OH3tHQ-MiMQ?e=6NoMtK</t>
  </si>
  <si>
    <t>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</si>
  <si>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https://dnbcgovco-my.sharepoint.com/:f:/g/personal/planeacion_dnbc_gov_co/IgCCgeeFFC4RQ7L8G2MRLl2-AYOt5KUGOd2zUNV86-0Ipso?e=HRj7FT</t>
  </si>
  <si>
    <t>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</si>
  <si>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</si>
  <si>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https://dnbcgovco-my.sharepoint.com/:f:/g/personal/planeacion_dnbc_gov_co/IgA3M1O8_RRMQK3sZnUOI9BxAY424MGg0V5WxVdizw7NX6I?e=2yoMdY</t>
  </si>
  <si>
    <t>Se evidencia en el respectivo hallazgo, que se realizó la apertura de la acción disciplinaria AUTO 01/08/2022, relacionado con el incumplimiento de PQRSD en los terminos contemplados en la ley  Por lo tanto cumple con el indicador relacionado a este hallazgo</t>
  </si>
  <si>
    <t>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</si>
  <si>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https://dnbcgovco-my.sharepoint.com/:f:/g/personal/planeacion_dnbc_gov_co/IgCjek9zNeJJRZSp_jNGDTiHAa31IBuGCECcAl2_5dBH0dc?e=hbpveZ</t>
  </si>
  <si>
    <t>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t>
  </si>
  <si>
    <t>https://dnbcgovco-my.sharepoint.com/:f:/g/personal/planeacion_dnbc_gov_co/IgA5ctmyG6EkSLbGu48RtL5-Ae1isqDP3_SnnjLpLvR73WY?e=yttmv6</t>
  </si>
  <si>
    <t>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</si>
  <si>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https://dnbcgovco-my.sharepoint.com/:f:/g/personal/planeacion_dnbc_gov_co/IgBf0NNC0oa5Sr4khDCzbZzOAbipnH-jj-9yE4-FNUMUY_U?e=n4jtPb</t>
  </si>
  <si>
    <t>https://dnbcgovco-my.sharepoint.com/:f:/g/personal/planeacion_dnbc_gov_co/IgDw2WkGrtzyTJw67AMDLuQcAaLybWPuF0N2ZiTqF2eufB4?e=aWLrQN</t>
  </si>
  <si>
    <t>https://dnbcgovco-my.sharepoint.com/:f:/g/personal/planeacion_dnbc_gov_co/IgDCAS6FJz35S76V94LeqrlDAb2_Q1we4JC5x6PO02C05RA?e=O9u8bB</t>
  </si>
  <si>
    <t>https://dnbcgovco-my.sharepoint.com/:f:/g/personal/planeacion_dnbc_gov_co/IgApjp0wSIwhQKQKuUWJyov3AdmsKu8yYfFjQ2LWtrx9xQU?e=2ebdo4</t>
  </si>
  <si>
    <t>No se presentaron evidencias referentes a acciones adelantadas con respecto al incumplimiento de las obligaciones</t>
  </si>
  <si>
    <t>https://dnbcgovco-my.sharepoint.com/:f:/g/personal/planeacion_dnbc_gov_co/IgCLzKZ-GgxQSZPX1ta1hCjbAZL-puHMabJFzToEnTDE4xQ?e=lv1H3f</t>
  </si>
  <si>
    <t>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t>
  </si>
  <si>
    <t>https://dnbcgovco-my.sharepoint.com/:f:/g/personal/planeacion_dnbc_gov_co/IgBnuAfp-cyZS5GTrlPQdOWiAfCdMGTiP0BIkQqOvQONlOY?e=bLASbp</t>
  </si>
  <si>
    <t>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</si>
  <si>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https://dnbcgovco-my.sharepoint.com/:f:/g/personal/planeacion_dnbc_gov_co/IgDT_9qmozhcRJ9iDqVidnduATLUW_UWo2erFyYYsVboT0Q?e=0Pv3Qu</t>
  </si>
  <si>
    <t>Se encuentra procedimiento actualizado y socializado con los requerimientos establecidos en la actividad</t>
  </si>
  <si>
    <t>Se remiten los correos de las actas suscritas correspondientes al mes de marzo</t>
  </si>
  <si>
    <t>https://dnbcgovco-my.sharepoint.com/:f:/g/personal/planeacion_dnbc_gov_co/IgD4Zr4BXnWlQaJz69vGyljUAcaTxjctEoMjQVwRWxYzpWY?e=IBx8qW</t>
  </si>
  <si>
    <t>Se identifican correos de 2 actas</t>
  </si>
  <si>
    <t>No es posible realizar seguimiento porque el hallazgo no se encuentra</t>
  </si>
  <si>
    <t>No se encuentra información del hallazgo</t>
  </si>
  <si>
    <t>N.A.</t>
  </si>
  <si>
    <t>PENDIENTE DE REVISIÓN</t>
  </si>
  <si>
    <t>Sobre la IP 024 de 2024, se adoptó decisión de archivo de conformidad con lo establecido en la decisión adoptada el 25 de abril de 2025. Se desplegó la acción disciplinaria requerida. Se anexa evidencia de la apertura y del archivo.</t>
  </si>
  <si>
    <t>https://dnbcgovco-my.sharepoint.com/:f:/g/personal/planeacion_dnbc_gov_co/IgB-zvCF4ckEQYHvo9mZoHufATY5TkqJWLIIGt88-TGzIcQ?e=GkEelx</t>
  </si>
  <si>
    <t>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t>
  </si>
  <si>
    <t>https://dnbcgovco-my.sharepoint.com/:f:/g/personal/planeacion_dnbc_gov_co/IgB7vkAkxjUYSKAUrDh35OEDASE3IAIVJxDDOh-9_QIinac?e=OswDJi</t>
  </si>
  <si>
    <t>https://dnbcgovco-my.sharepoint.com/:f:/g/personal/planeacion_dnbc_gov_co/IgAnABVexVJgQrYQLEvMO3CfASCZ59xv04Q7To9gOtWgRWE?e=bcd2I5</t>
  </si>
  <si>
    <t>https://dnbcgovco-my.sharepoint.com/:f:/g/personal/planeacion_dnbc_gov_co/IgAzEXLYTAvqR6QW9pNCWkBCAcSinZ7Ecmtpsf6FU6VTHJ0?e=OQhjeB</t>
  </si>
  <si>
    <t>https://dnbcgovco-my.sharepoint.com/:f:/g/personal/planeacion_dnbc_gov_co/IgA-NiisLHR2QKlPBHO-9QCRAW06VKM6HHdsIOTeUhIMlyA?e=kWtbwl</t>
  </si>
  <si>
    <t>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</si>
  <si>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https://dnbcgovco-my.sharepoint.com/:f:/g/personal/planeacion_dnbc_gov_co/IgCKRThs3ZlnSZLyZGeuGo3lAQ4gwGTyZgw2EkVLOADx8d0?e=D3GkyH</t>
  </si>
  <si>
    <t>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t>
  </si>
  <si>
    <t>https://dnbcgovco-my.sharepoint.com/:f:/g/personal/planeacion_dnbc_gov_co/IgBQvRl1qJOuR4_5SVNmfcTnAZV0VApCPR6f_GkysP7ZBG4?e=DPyQEd</t>
  </si>
  <si>
    <t>Se evidencia la respectiva circual fue emitida y socializada 2024. No se evidencian avances de re socialización en la vigencia 2026</t>
  </si>
  <si>
    <t>Sobre la IP 025 de 2024, se adoptó decisión de archivo de conformidad con lo establecido en la decisión adoptada el 11 de julio de 2025. Se desplegó la acción disciplinaria requerida. Se anexa evidencia de la apertura y del archivo.</t>
  </si>
  <si>
    <t>https://dnbcgovco-my.sharepoint.com/:f:/g/personal/planeacion_dnbc_gov_co/IgCqJBQzHkSYRrYrrwkcO26SARTNUnwvUMW2mcpkRVL2YUU?e=z5wzlL</t>
  </si>
  <si>
    <t>Se evidencia en el respectivo hallazgo, que se realizó la apertura de la acción disciplinaria IP 025-2024  esta relacionado con el incumplimiento  de la  Política de Desplazamiento de Vehículos de la DNBC  . Por lo tanto  cumple con el indicador relacionado a este hallazgo.</t>
  </si>
  <si>
    <t>https://dnbcgovco-my.sharepoint.com/:f:/g/personal/planeacion_dnbc_gov_co/IgAUMB2dyVevRLjEJ8D2T5hlAYVTq0qnIENWOGpxGXQd1tw?e=qM6znQ</t>
  </si>
  <si>
    <t>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t>
  </si>
  <si>
    <t>Sobre la investigación disciplinaria 001-2024 de 19 de julio de 2024, se dió traslado por competencia a la PGN con fecha 22 de enero de 2025, se anexa el auto de traslado.</t>
  </si>
  <si>
    <t>https://dnbcgovco-my.sharepoint.com/:f:/g/personal/planeacion_dnbc_gov_co/IgDmwPVhsNbKQ4Dnk4G7eWU4ATtd3p3mNxgyQp9DHO21-kA?e=LpFeeJ</t>
  </si>
  <si>
    <t>Se evidencia en el respectivo hallazgo, que se realizó la apertura de la acción disciplinaria IP 025-2024, relacionado con el incumplimiento  de la  Política de Desplazamiento de Vehículos de la DNBC  . Por lo tanto cumple con el indicador relacionado a este hallazgo.</t>
  </si>
  <si>
    <t>https://dnbcgovco-my.sharepoint.com/:f:/g/personal/planeacion_dnbc_gov_co/IgAMhY64Lw3gR4D29Bet-aUVAZ4MT780GDRFtCeNf2ysFpE?e=mkvSjs</t>
  </si>
  <si>
    <t>Se evidencia en el respectivo hallazgo, que se realizó la apertura de la acción disciplinaria IP 024-2024, relacionado con el incumplimiento de las obligaciones de transmisión de la información . Por lo tanto cumple con el indicador relacionado a este hallazgo.</t>
  </si>
  <si>
    <t>Resolución 199 de 2024, por la cual se actualiza y modifica el reglamento del Comité de Conciliación de la DNBC, se adjunta igualmente la Resolución 363 de 2025, por la cual se actualiza y armoniza la Resolución 199 de 2024. Se anexa evidencia</t>
  </si>
  <si>
    <t>https://dnbcgovco-my.sharepoint.com/:f:/g/personal/planeacion_dnbc_gov_co/IgBWzJbqJMrkT6hgIUuTVEvtAQg3_swH7xr_L3Wo3loVN80?e=IRIajS</t>
  </si>
  <si>
    <t>Se evidencia que se presentó la resolución 199 actualizada con las respectivas firmas</t>
  </si>
  <si>
    <t>Certificaciones emitidas y entregadas a la oficina jurídica. Se anexa evidencia</t>
  </si>
  <si>
    <t>https://dnbcgovco-my.sharepoint.com/:f:/g/personal/planeacion_dnbc_gov_co/IgBsc7JhglygTLllheG99bkEAdRb04KaWmeFzQt6r2q04Jg?e=facyEV</t>
  </si>
  <si>
    <t>Se evidencia que se presentaron las certificaciones correspondientes para darle conformdiad al hallazgo</t>
  </si>
  <si>
    <t>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t>
  </si>
  <si>
    <t>https://dnbcgovco-my.sharepoint.com/:f:/g/personal/planeacion_dnbc_gov_co/IgBTKReKXiIaQpJqnvKKQMbVAY2AK0ARdrNpaGYCO6E0rG0?e=UqZcmo</t>
  </si>
  <si>
    <t>Se evidencian correos de socialización de capacitaciones de sistema de información</t>
  </si>
  <si>
    <t>Se anexa los correos de convocatoria en los cuales se solicita que en caso de ausencia, se informe, esta actividad de reportar excusas por la ausencia depende única y exclusivamente de los miembros del comité.</t>
  </si>
  <si>
    <t>https://dnbcgovco-my.sharepoint.com/:f:/g/personal/planeacion_dnbc_gov_co/IgCBE5aHG9uFRabZ-tLSe3N-AVAL2iymqTlBxwA-RSGf40Q?e=dQSRak</t>
  </si>
  <si>
    <t>Se realizará revisión de evidencias para validar linea con requerimientos de ley , y dar su respectivo cumplimiento.</t>
  </si>
  <si>
    <t>Se anexa la certifiación proferida por la Secretaria Técnica del Comité de Conciliación, donde consta la decisión de NO CONCILIAR.</t>
  </si>
  <si>
    <t>https://dnbcgovco-my.sharepoint.com/:f:/g/personal/planeacion_dnbc_gov_co/IgCrnPRElaqjS4bFmXSVqtNvAfTT2iq8RGGdgk3Wq10jakc?e=sIBPOE</t>
  </si>
  <si>
    <t xml:space="preserve">Se presentó evidencia de subsanación de la respectiva acta </t>
  </si>
  <si>
    <t>Se remiten las respectivas actas correspondientes al mes de marzo actas cinco y seis y la suscrita el mes de abril.</t>
  </si>
  <si>
    <t>https://dnbcgovco-my.sharepoint.com/:f:/g/personal/planeacion_dnbc_gov_co/IgBFH8o-Su4USqhQWjcOcrqmATUagG_3FOBB0vUGbenfSf0?e=7cpvWf</t>
  </si>
  <si>
    <t>Se remite información de 3 actas</t>
  </si>
  <si>
    <t>Mediante Resolución 363 de 2025. se actualizó la resolución 199 de 2024 y se incluyó lo solicitado por control interno. Se anexa la resolción.</t>
  </si>
  <si>
    <t>https://dnbcgovco-my.sharepoint.com/:f:/g/personal/planeacion_dnbc_gov_co/IgCWMU3_E-UpTLfbQMbAUzJWAbf6VNNUAktPLT5yhv1d360?e=TAwypS</t>
  </si>
  <si>
    <t>Se adjunta evidencia de incorporación de  requerimientos establecidos en la actividad</t>
  </si>
  <si>
    <t>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t>
  </si>
  <si>
    <t>Se debe revisar la responsabilidad de la actividad</t>
  </si>
  <si>
    <t>Mediante Resolución 363 de 2025, se actualizó la resolución 199 de 2024. Se anexa la resolción.</t>
  </si>
  <si>
    <t>https://dnbcgovco-my.sharepoint.com/:f:/g/personal/planeacion_dnbc_gov_co/IgC7tp_fdzBkTbS6uCHe_s4EAcZfd2NOrO8efEfcT_pvH7I?e=zpGc7M</t>
  </si>
  <si>
    <t>Resolución se encuentra actualizada y aprobada</t>
  </si>
  <si>
    <r>
      <t xml:space="preserve">Acción establecida en el Plan de Mejoramiento suscrito el 26 de Diciembre de 2022,  como resultado de la Auditoría Financiera realizada por la CGR a la vigencia 2021.
La acción de mejora finaliza el 30 de Diciembre  de 2023
</t>
    </r>
    <r>
      <rPr>
        <sz val="11"/>
        <color rgb="FF000000"/>
        <rFont val="Arial"/>
        <family val="2"/>
      </rPr>
      <t xml:space="preserve">
La entidad aportó evidencia de la actuación disciplinaria IP 019-2024, la cual fue finalizada mediante decisión de archivo con fecha 25 de abril de 2025. 
</t>
    </r>
    <r>
      <rPr>
        <b/>
        <sz val="11"/>
        <color rgb="FF000000"/>
        <rFont val="Arial"/>
        <family val="2"/>
      </rPr>
      <t xml:space="preserve">Por lo tanto, la acción de mejora establecida se ecuentra cumplida </t>
    </r>
  </si>
  <si>
    <t>https://dnbcgovco-my.sharepoint.com/:f:/g/personal/planeacion_dnbc_gov_co/IgBF8OFTwAGoSKg7QLN_1GR5AVlDQoydI8ipVM7pzpP-XMg?e=edeTL7</t>
  </si>
  <si>
    <r>
      <t xml:space="preserve">Acción establecida en el Plan de Mejoramiento suscrito el 26 de Diciembre de 2022,  como resultado de la Auditoría Financiera realizada por la CGR a la vigencia 2021.
La acción de mejora finaliza el 30 de Diciembre  de 2023
                                                                                                                                                                                                                                                                                                                                                                                                                                                                                                                                                                                                                                                                                                                                                                                                                                                                                                                                                                                                                                                     </t>
    </r>
    <r>
      <rPr>
        <sz val="11"/>
        <color rgb="FF000000"/>
        <rFont val="Arial"/>
        <family val="2"/>
      </rPr>
      <t xml:space="preserve">La entidad aportó evidencia de la actuación disciplinaria IP 019-2024, la cual fue finalizada mediante decisión de archivo con fecha 25 de abril de 2025. 
</t>
    </r>
    <r>
      <rPr>
        <b/>
        <sz val="11"/>
        <color rgb="FF000000"/>
        <rFont val="Arial"/>
        <family val="2"/>
      </rPr>
      <t xml:space="preserve">Por lo tanto, la acción de mejora establecida se ecuentra cumplida 
                                                                                                                                                                                                                                                     </t>
    </r>
  </si>
  <si>
    <t>https://dnbcgovco-my.sharepoint.com/:f:/g/personal/planeacion_dnbc_gov_co/IgD7PueQbTmwSbrESEYbw7kQASzYS1d0cG4xT3umrYDPA_s?e=pphhsp</t>
  </si>
  <si>
    <r>
      <t xml:space="preserve">Acción establecida en el Plan de Mejoramiento suscrito el 26 de Diciembre de 2022,  como resultado de la Auditoría Financiera realizada por la CGR a la vigencia 2021.
La acción de mejora finaliza el 30 de Diciembre  de 2023
</t>
    </r>
    <r>
      <rPr>
        <sz val="11"/>
        <color rgb="FF000000"/>
        <rFont val="Arial"/>
        <family val="2"/>
      </rPr>
      <t xml:space="preserve">
Se cargaron evidencia sobre la presunta accion disciplinaria No IP-019-2024 de 02 de agosto de 2024, considerandose finalmente en la misma, el archivo de la indagacion.
</t>
    </r>
    <r>
      <rPr>
        <b/>
        <sz val="11"/>
        <color rgb="FF000000"/>
        <rFont val="Arial"/>
        <family val="2"/>
      </rPr>
      <t xml:space="preserve">
Por lo tanto, la acción de mejora establecida se encuentra cumplida 
</t>
    </r>
    <r>
      <rPr>
        <sz val="11"/>
        <color rgb="FF000000"/>
        <rFont val="Arial"/>
        <family val="2"/>
      </rPr>
      <t xml:space="preserve">
</t>
    </r>
  </si>
  <si>
    <t>https://dnbcgovco-my.sharepoint.com/:f:/g/personal/planeacion_dnbc_gov_co/IgCIX0NWav5DRLouA1nGTGOIAblLOIgYbbk_L9nrR1q5FMM?e=v7f5hr</t>
  </si>
  <si>
    <r>
      <t xml:space="preserve">Acción establecida en el Plan de Mejoramiento suscrito el 10 de octubre de 2023,  como resultado de la denuncia 2022-249899-82111-D
La acción de mejora finaliza el 30 de diciembre  de 2024
</t>
    </r>
    <r>
      <rPr>
        <sz val="11"/>
        <color rgb="FF000000"/>
        <rFont val="Arial"/>
        <family val="2"/>
      </rPr>
      <t xml:space="preserve">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
</t>
    </r>
    <r>
      <rPr>
        <b/>
        <sz val="11"/>
        <color rgb="FF000000"/>
        <rFont val="Arial"/>
        <family val="2"/>
      </rPr>
      <t>Por lo anterior en la acción de mejora, queda cumplida extemporaneamente.</t>
    </r>
  </si>
  <si>
    <t>https://dnbcgovco-my.sharepoint.com/:f:/g/personal/planeacion_dnbc_gov_co/IgCHyLPMuNt8RYxo94tUjX1vAT5tjv5CWVdGzKkW-QWn3M4?e=5e6h7p</t>
  </si>
  <si>
    <r>
      <t xml:space="preserve">Acción establecida en el Plan de Mejoramiento suscrito el 10 de octubre de 2023,  como resultado de la denuncia 2022-249899-82111-D
La acción de mejora finaliza el 30 de Diciembre  de 2024
</t>
    </r>
    <r>
      <rPr>
        <sz val="11"/>
        <color rgb="FF000000"/>
        <rFont val="Arial"/>
        <family val="2"/>
      </rPr>
      <t xml:space="preserve">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t>
    </r>
    <r>
      <rPr>
        <b/>
        <sz val="11"/>
        <color rgb="FF000000"/>
        <rFont val="Arial"/>
        <family val="2"/>
      </rPr>
      <t xml:space="preserve">Por lo anterior en la acción de mejora, queda cumplida extemporaneamente
</t>
    </r>
  </si>
  <si>
    <t>https://dnbcgovco-my.sharepoint.com/:f:/g/personal/planeacion_dnbc_gov_co/IgAaKA0iGbreQY4jAc43O5sTAaiIVAetv0MYWfwUMiBJIVE?e=dYmqmQ</t>
  </si>
  <si>
    <r>
      <t xml:space="preserve">Acción establecida en el Plan de Mejoramiento suscrito el 10 de octubre de 2023,  como resultado de la denuncia 2022-249899-82111-D
La acción de mejora finaliza el 30 de Diciembre de 2024
</t>
    </r>
    <r>
      <rPr>
        <sz val="11"/>
        <color rgb="FF000000"/>
        <rFont val="Arial"/>
        <family val="2"/>
      </rPr>
      <t xml:space="preserve">Se evidenció soporte de fecha 12 de mayo de 2025 correspondiente a la radicación de la IP 008-2025, relacionada con el Hallazgo No. 6 con presunta incidencia disciplinaria, resultado de la auditoría adelantada por la CGR para la vigencia fiscal 2022.  .
</t>
    </r>
    <r>
      <rPr>
        <b/>
        <sz val="11"/>
        <color rgb="FF000000"/>
        <rFont val="Arial"/>
        <family val="2"/>
      </rPr>
      <t xml:space="preserve">
Por lo tanto la acción de mejora queda cumplida extemporaneamente.</t>
    </r>
  </si>
  <si>
    <t>https://dnbcgovco-my.sharepoint.com/:f:/g/personal/planeacion_dnbc_gov_co/IgCFE53yqXEkS7wu3n0fijfXARQv-sITFrpDVb3bPMavP4g?e=dKVZP4</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</si>
  <si>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No. 009-2024, respecto de la cual se dio traslado por competencia a la Procuraduría General de la Nación (PGN) con fecha 25 de marzo de 2025.
</t>
    </r>
    <r>
      <rPr>
        <b/>
        <sz val="11"/>
        <color rgb="FF000000"/>
        <rFont val="Arial"/>
        <family val="2"/>
      </rPr>
      <t xml:space="preserve">
Por lo tanto, la acción de mejora establecida  queda cumplida.</t>
    </r>
  </si>
  <si>
    <t>https://dnbcgovco-my.sharepoint.com/:f:/g/personal/planeacion_dnbc_gov_co/IgCzkZn77vXYTL-4426zL6U0AVKUwHZ_QBzyiTIPlilm9Lg?e=2RKx33</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</si>
  <si>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Acción cumplida en el primer semestre de la vigencia 2024, evidenciandose la actuacion disciplinaria IP 010-2024, con decision de archivo de fecha 1 de abril de 2025.
</t>
    </r>
    <r>
      <rPr>
        <b/>
        <sz val="11"/>
        <color rgb="FF000000"/>
        <rFont val="Arial"/>
        <family val="2"/>
      </rPr>
      <t xml:space="preserve">
Por lo tanto, la acción de mejora establecida  queda cumplida.</t>
    </r>
  </si>
  <si>
    <t>https://dnbcgovco-my.sharepoint.com/:f:/g/personal/planeacion_dnbc_gov_co/IgApXugofTNiRJms71hXXgKDAd1L0BGPFxIBTBy_L2gtfYA?e=4xTUAZ</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</si>
  <si>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verifica informe del proceso de fecha abril de 2025:
P-011-2024 - 25/06/2024 IRREGULARIDADES EN EL REGISTRO DE USOS PRESUPUESTALES AUTO DE ARCHIVO DE LA INDAGACION PREVIA.
</t>
    </r>
    <r>
      <rPr>
        <b/>
        <sz val="11"/>
        <color rgb="FF000000"/>
        <rFont val="Arial"/>
        <family val="2"/>
      </rPr>
      <t xml:space="preserve">
Por lo tanto, la acción de mejora establecida  queda cumplida.</t>
    </r>
  </si>
  <si>
    <t>https://dnbcgovco-my.sharepoint.com/:f:/g/personal/planeacion_dnbc_gov_co/IgBT86OqNKBESKkqdyyS6aekAVVBA1v4op6oiQjLBYzUSsU?e=QBHUYs</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</si>
  <si>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IP-013-2024, respecto de la cual se dispuso el traslado por competencia a la Procuraduría General de la Nación (PGN) con fecha 13 de mayo de 2025.
</t>
    </r>
    <r>
      <rPr>
        <b/>
        <sz val="11"/>
        <color rgb="FF000000"/>
        <rFont val="Arial"/>
        <family val="2"/>
      </rPr>
      <t xml:space="preserve">
Por lo tanto, la acción de mejora establecida  queda cumplida.</t>
    </r>
  </si>
  <si>
    <t>https://dnbcgovco-my.sharepoint.com/:f:/g/personal/planeacion_dnbc_gov_co/IgAFYMV2eOQrRJhg5HzFKflAAU42Zmhy4920itBxnYlE9oQ?e=uzfpah</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</si>
  <si>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IP-014-2024, respecto de la cual se dispuso el traslado por competencia a la Procuraduría General de la Nación (PGN) con fecha 28 de febrero de 2025.
</t>
    </r>
    <r>
      <rPr>
        <b/>
        <sz val="11"/>
        <color rgb="FF000000"/>
        <rFont val="Arial"/>
        <family val="2"/>
      </rPr>
      <t>Por lo tanto, la acción de mejora establecida  queda cumplida.</t>
    </r>
  </si>
  <si>
    <t>https://dnbcgovco-my.sharepoint.com/:f:/g/personal/planeacion_dnbc_gov_co/IgAdVVP5p_fkR4c3IbPcIVfJAShl0k_uWydPXrIHsSzORug?e=SE8cdj</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</si>
  <si>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IP-015-2024, respecto de la cual se dispuso el traslado por competencia a la Procuraduría General de la Nación (PGN) con fecha 30 de abril de 2025.
</t>
    </r>
    <r>
      <rPr>
        <b/>
        <sz val="11"/>
        <color rgb="FF000000"/>
        <rFont val="Arial"/>
        <family val="2"/>
      </rPr>
      <t xml:space="preserve">
Por lo tanto, la acción de mejora establecida  posee efectividad.</t>
    </r>
  </si>
  <si>
    <t>https://dnbcgovco-my.sharepoint.com/:f:/g/personal/planeacion_dnbc_gov_co/IgDMagZ_HqlXSoSjeg_MW1WUAfRqxEh4g34bY0ZkOBIWk_0?e=yWWdSN</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</si>
  <si>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IP-016-2024, respecto de la cual se dispuso el traslado por competencia a la Procuraduría General de la Nación (PGN) con fecha 30 de abril de 2025.
</t>
    </r>
    <r>
      <rPr>
        <b/>
        <sz val="11"/>
        <color rgb="FF000000"/>
        <rFont val="Arial"/>
        <family val="2"/>
      </rPr>
      <t xml:space="preserve">
Por lo tanto, la acción de mejora establecida  posee efectividad.</t>
    </r>
  </si>
  <si>
    <t>https://dnbcgovco-my.sharepoint.com/:f:/g/personal/planeacion_dnbc_gov_co/IgDieE7Vuhr1TK8iSKqV77qxAefnD0X6KamLAA6WqrhYV-c?e=cj9RZd</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</si>
  <si>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IP-017-2024, respecto de la cual se dispuso el traslado por competencia a la Procuraduría General de la Nación (PGN) con fecha 4 de marzo de 2025.
</t>
    </r>
    <r>
      <rPr>
        <b/>
        <sz val="11"/>
        <color rgb="FF000000"/>
        <rFont val="Arial"/>
        <family val="2"/>
      </rPr>
      <t xml:space="preserve">
Por lo tanto, la acción de mejora establecida  posee efectividad.</t>
    </r>
  </si>
  <si>
    <t>https://dnbcgovco-my.sharepoint.com/:f:/g/personal/planeacion_dnbc_gov_co/IgCgwa9J4i5oSYUFBQ2wLUdLAWF_kyii_8q1lY8iCfNtUIk?e=ccvJMD</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</si>
  <si>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IP-018-2024, respecto de la cual se dispuso el traslado por competencia a la Procuraduría General de la Nación (PGN) con fecha 28 de febrero de 2025.
</t>
    </r>
    <r>
      <rPr>
        <b/>
        <sz val="11"/>
        <color rgb="FF000000"/>
        <rFont val="Arial"/>
        <family val="2"/>
      </rPr>
      <t xml:space="preserve">
Por lo tanto, la acción de mejora establecida  posee efectividad.</t>
    </r>
  </si>
  <si>
    <t>https://dnbcgovco-my.sharepoint.com/:f:/g/personal/planeacion_dnbc_gov_co/IgCwBHnCvFhIQbijfKYVRxYqAcu9_CFJK9_CSTfaBjLRl4s?e=7NiHH2</t>
  </si>
  <si>
    <r>
      <rPr>
        <b/>
        <sz val="11"/>
        <rFont val="Arial"/>
        <family val="2"/>
      </rPr>
      <t>Acción establecida en el Plan de Mejoramiento suscrito el 16 de Octubre de 2024 Publicación extemporanea SECOP ll Denuncias 2024-298024-82111/ Radicado 2024ER0042791 del 05/03/2024 y 2024-298886-82111/ Radicado 2024ER0051970 del 13/03/2024</t>
    </r>
    <r>
      <rPr>
        <sz val="11"/>
        <rFont val="Arial"/>
        <family val="2"/>
      </rPr>
      <t xml:space="preserve">
</t>
    </r>
    <r>
      <rPr>
        <b/>
        <sz val="11"/>
        <rFont val="Arial"/>
        <family val="2"/>
      </rPr>
      <t>La acción de mejora finalizó el 30 de junio de 2025.</t>
    </r>
    <r>
      <rPr>
        <sz val="11"/>
        <rFont val="Arial"/>
        <family val="2"/>
      </rPr>
      <t xml:space="preserve">
Se evidenció que, sobre el particular y en aplicación de la Ley 1952 de 2019, se adelanta la Indagación Previa IP-001-2025, iniciada el 16 de enero de 2025.
</t>
    </r>
    <r>
      <rPr>
        <b/>
        <sz val="11"/>
        <rFont val="Arial"/>
        <family val="2"/>
      </rPr>
      <t>Por lo tanto,  la acción de mejora se encuentra cumplida.</t>
    </r>
  </si>
  <si>
    <t>https://dnbcgovco-my.sharepoint.com/:f:/g/personal/planeacion_dnbc_gov_co/IgCC4goXFHnOQL92NvdEUDAtAc1vqSkR3NOD448XG_cfOcI?e=tgMuZg</t>
  </si>
  <si>
    <t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t>
  </si>
  <si>
    <t>https://dnbcgovco-my.sharepoint.com/:f:/g/personal/planeacion_dnbc_gov_co/IgCJ48Q3dMZYTZfu8y6_L1r6AQnL6jqfLroUafYJndjiBYg?e=xH8TmN</t>
  </si>
  <si>
    <r>
      <rPr>
        <b/>
        <sz val="11"/>
        <color rgb="FF000000"/>
        <rFont val="Arial"/>
        <family val="2"/>
      </rPr>
      <t xml:space="preserve">Accion establecida en el plan de mejoramiento suscrito el 17 de diciembre de 2024, como resultado de la auditoria realizada a la vigencia 2023.
La acción finalizó el 31 de enero de 2025. 
</t>
    </r>
    <r>
      <rPr>
        <sz val="11"/>
        <color rgb="FF000000"/>
        <rFont val="Arial"/>
        <family val="2"/>
      </rPr>
      <t xml:space="preserve">
Se evidenció que, en cumplimiento de la Ley 1952 de 2019, se aperturó la Indagación Previa IP-007-2025 con fecha 12 de mayo de 2025.
</t>
    </r>
    <r>
      <rPr>
        <b/>
        <sz val="11"/>
        <color rgb="FF000000"/>
        <rFont val="Arial"/>
        <family val="2"/>
      </rPr>
      <t xml:space="preserve">Por lo tanto, se dio cumplimiento a la acción establecida en el Plan de Mejoramiento.
</t>
    </r>
    <r>
      <rPr>
        <sz val="11"/>
        <color rgb="FF000000"/>
        <rFont val="Arial"/>
        <family val="2"/>
      </rPr>
      <t xml:space="preserve">
</t>
    </r>
  </si>
  <si>
    <t>https://dnbcgovco-my.sharepoint.com/:f:/g/personal/planeacion_dnbc_gov_co/IgAFvUd88YzsRKgNnx23RITfAQz5192a3834_j-KTkmQ3I8?e=EKWQSq</t>
  </si>
  <si>
    <r>
      <rPr>
        <b/>
        <sz val="11"/>
        <color rgb="FF000000"/>
        <rFont val="Arial"/>
        <family val="2"/>
      </rPr>
      <t xml:space="preserve">Accion establecida en el plan de mejoramiento suscrito el 17 de diciembre de 2024, como resultado de la auditoria realizada a la vigencia 2023.
La acción finalizó el 31 de enero de 2025. 
</t>
    </r>
    <r>
      <rPr>
        <sz val="11"/>
        <color rgb="FF000000"/>
        <rFont val="Arial"/>
        <family val="2"/>
      </rPr>
      <t xml:space="preserve">
Se remitio el Informe de Auditoria emitido por la CGR. con el fin de  adelantar las acciones adminsitrativas y/o disciplinarias a hubiera lugar
</t>
    </r>
    <r>
      <rPr>
        <b/>
        <sz val="11"/>
        <color rgb="FF000000"/>
        <rFont val="Arial"/>
        <family val="2"/>
      </rPr>
      <t xml:space="preserve">Por lo tanto, se dio cumplimiento a la acción  establecida en el Plan de Mejoramiento.
</t>
    </r>
    <r>
      <rPr>
        <sz val="11"/>
        <color rgb="FF000000"/>
        <rFont val="Arial"/>
        <family val="2"/>
      </rPr>
      <t xml:space="preserve">
</t>
    </r>
  </si>
  <si>
    <t>https://dnbcgovco-my.sharepoint.com/:f:/g/personal/planeacion_dnbc_gov_co/IgANJABTKYsWRKmkHg2ofPVMAZ561kpU5V1VlbIB4beuRpA?e=frTZox</t>
  </si>
  <si>
    <t>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t>
  </si>
  <si>
    <t>https://dnbcgovco-my.sharepoint.com/:f:/g/personal/planeacion_dnbc_gov_co/IgAxLDPWrGrVSIExpsFu4FVBARbgEY4ISmffqsx51uXs0ws?e=vlbjvV</t>
  </si>
  <si>
    <t>Se anexa evidencia del proceso IP-006-2025</t>
  </si>
  <si>
    <t>https://dnbcgovco-my.sharepoint.com/:f:/g/personal/planeacion_dnbc_gov_co/IgDCx4sOpIsaSZSFwxF3ZIdoAbJrPgmfY2wTB1GKXB7763M?e=Xsi8mP</t>
  </si>
  <si>
    <t xml:space="preserve">Como evidencia se cuenta con la Formulación del procedimiento Conciliaciones contables donde se cruza la información de incapacidades </t>
  </si>
  <si>
    <t>https://dnbcgovco-my.sharepoint.com/:f:/g/personal/planeacion_dnbc_gov_co/IgAKPZEalRp3T7O44VwZjBLlARF86VpmllJA36VR9-2qDG8?e=W6XaGX</t>
  </si>
  <si>
    <t>Se deja en evidencia e boletinde deudores morosos del mes de noviembre de 2025</t>
  </si>
  <si>
    <t>Se incluye información de deudores morosos del mes de noviembre de 2025. El proximo reporte se realiza en el mes de junio</t>
  </si>
  <si>
    <r>
      <t>Como evidencia dejamos donde se socializo el procedimiento de los cruces de información  entre las areas y el proceso de Gestión Financiera</t>
    </r>
    <r>
      <rPr>
        <sz val="11"/>
        <color rgb="FFFF0000"/>
        <rFont val="Arial"/>
        <family val="2"/>
      </rPr>
      <t xml:space="preserve"> para las cuentas del pasivo.</t>
    </r>
  </si>
  <si>
    <t>Se incluye grabación de socialización de políticas contables</t>
  </si>
  <si>
    <t xml:space="preserve">Como evidencia se deja Procedimiento constitucion de reservas presupuestales </t>
  </si>
  <si>
    <t xml:space="preserve">Se incluye procedimiento actualizado en la vigencia 2026 </t>
  </si>
  <si>
    <t xml:space="preserve">Como evidencia se deja el Procedimiento constitucion de reservas presupuestales </t>
  </si>
  <si>
    <t>Se incluye formato con el acapite en mención</t>
  </si>
  <si>
    <t xml:space="preserve">Se deja en evidencia el procedimiento de gestion de pagos </t>
  </si>
  <si>
    <t>Se incluye actualización de procedimiento junto a formatos del mismo</t>
  </si>
  <si>
    <t xml:space="preserve">Como evidencia queda el proceso PC-PE-05 Programación y seguimiento presupuestal V1 </t>
  </si>
  <si>
    <t>Se formuló durante el primer trimestre el procedimiento PC-PE-05 Programación y seguimiento presupuestal V1</t>
  </si>
  <si>
    <t xml:space="preserve">Se deja en evidencia el procedimiento de resrvas presupuestales </t>
  </si>
  <si>
    <t>Se formulo el procedimiento PC-GF-03 Constitución Reservas Presupuestales y ya se encuentra en su versión 3</t>
  </si>
  <si>
    <t>El proceso ha venido realizando socializaciones del procedimiento en mención</t>
  </si>
  <si>
    <t>Se deja en evidencia las solicitudes, un archivo de control de tokens y la orden de compra (Adquisición de los Tokens para los  pérfiles gestor y aprobador de Módulo de Viaticos SIIF )</t>
  </si>
  <si>
    <t>Se incluye información de orden de compra 2025. Tokens vigentes al primer trimestre del 2026</t>
  </si>
  <si>
    <t>Se deja en evidencia la gestion de  pagos de viaticos (Gestionar el pago en el Módulo de Gestión  de Viáticos al interior (SIIF NACION II), por modalidad de Reconocimiento, es decir se reconocen los viáticos una vez se finaliza la comisión. )</t>
  </si>
  <si>
    <t>Se incluye reporte SIIF Nación del primer trimestre 2026 donde se evidencia gestión de viaticos</t>
  </si>
  <si>
    <t>Se incluye manual de políticas contables actualizado en la vigencia 2025</t>
  </si>
  <si>
    <t>Se incluye socialización del mes de junio de 2025</t>
  </si>
  <si>
    <t>se tiene para entregar entre abril y mayo</t>
  </si>
  <si>
    <t xml:space="preserve">Se deja como evidencia de imputacion de ingresos del primer trimestre </t>
  </si>
  <si>
    <t>Se incluye reporte siif nación de imputación de ingresos, no obstante no hay evidencias de informes que muestren su revisión</t>
  </si>
  <si>
    <t>se deja como evidencia Acta 01 de 2025 correspondiente al periodo Octubre - Diciembre de 2024</t>
  </si>
  <si>
    <t>Se incluye acta de comité 2025 con información del ultimo trimestre 2024</t>
  </si>
  <si>
    <t xml:space="preserve">Se dejaen evidencia la resolucion de sostenibilidad contable </t>
  </si>
  <si>
    <t>Se incluye resolución 095 de 2025 donde se ajusta comité de sostenibilidad contable</t>
  </si>
  <si>
    <t>como evidencia queda el proceso de reservas presupuestalees</t>
  </si>
  <si>
    <t>Se cinluye formato FO-GF-03-01 con última actualización en el 2026</t>
  </si>
  <si>
    <t>SE DEJA DE EVIDENCIA CORREO Y PRESENTACION AL COMITÉ DIRECCTIVO DE LOS ESTADOS FINANCIEROS</t>
  </si>
  <si>
    <t>Se incluye información de comité directivo del mes de marzo 2026 de los estados financieros de cierre de vigencia</t>
  </si>
  <si>
    <t>se deja en evidencia Acta de revisión de  las Notas a los estados financieros</t>
  </si>
  <si>
    <t>Se incluye lista de verificación de la nota de los estados financieros entre contadora y Coordinador Financiero</t>
  </si>
  <si>
    <t>El proceso de Gestión Financiera esta llevando acabo esta conciliación ellos mismos</t>
  </si>
  <si>
    <t>https://dnbcgovco-my.sharepoint.com/:f:/g/personal/planeacion_dnbc_gov_co/IgASk-2lo5S_QYe-MSjFU4oYAVfu4DbM7kDmMwPE3Hc1KI4?e=PmTEkr</t>
  </si>
  <si>
    <t>Se evidencian conciliaciones del primer trimestre de la vigencia 2026</t>
  </si>
  <si>
    <t xml:space="preserve">pendiente financiera </t>
  </si>
  <si>
    <t xml:space="preserve">pendiente para revisar en financiera </t>
  </si>
  <si>
    <r>
      <t xml:space="preserve">Acción establecida en el Plan de Mejoramiento suscrito el 26 de Diciembre de 2022,  como resultado de la Auditoría Financiera realizada por la CGR a la vigencia 2021 
La acción de mejora finalizó el 30 de marzo de 2024
</t>
    </r>
    <r>
      <rPr>
        <sz val="11"/>
        <color rgb="FF000000"/>
        <rFont val="Arial"/>
        <family val="2"/>
      </rPr>
      <t xml:space="preserve">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t>
    </r>
    <r>
      <rPr>
        <b/>
        <sz val="11"/>
        <color rgb="FF000000"/>
        <rFont val="Arial"/>
        <family val="2"/>
      </rPr>
      <t xml:space="preserve">
No se cumplió con el plazo establecido en la acción de mejora, quedando  cumplida extemporaneamente.</t>
    </r>
  </si>
  <si>
    <r>
      <t xml:space="preserve">Acción establecida en el Plan de Mejoramiento suscrito el 10 de octubre de 2023,  como resultado de la denuncia 2022-249899-82111-D
La acción de mejora finaliza el 30 de Junio  de 2024
</t>
    </r>
    <r>
      <rPr>
        <sz val="11"/>
        <color rgb="FF000000"/>
        <rFont val="Arial"/>
        <family val="2"/>
      </rPr>
      <t xml:space="preserve">Se evidenció y validó la siguiente información como soporte: presentación de actualización de procedimientos y formatos de CDP y RP; video de capacitación; formato de solicitud de CDP actualizado; y procedimiento de solicitud de CDP actualizado.
</t>
    </r>
    <r>
      <rPr>
        <b/>
        <sz val="11"/>
        <color rgb="FF000000"/>
        <rFont val="Arial"/>
        <family val="2"/>
      </rPr>
      <t xml:space="preserve">
Por lo anterior en la acción de mejora, queda cumplida extemporaneamente.</t>
    </r>
  </si>
  <si>
    <r>
      <t xml:space="preserve">Acción establecida en el Plan de Mejoramiento suscrito el 10 de octubre de 2023,  como resultado de la denuncia 2022-249899-82111-D
La acción de mejora finaliza el 30 de Junio  de 2024, LAS ACTIVIDADES DEL PROCEDIMIENTO PC-GF-12 AHORA SE ENCUENTRAN EN GESTION DE PAGOS PC-GF-17
</t>
    </r>
    <r>
      <rPr>
        <sz val="11"/>
        <color rgb="FF000000"/>
        <rFont val="Arial"/>
        <family val="2"/>
      </rPr>
      <t xml:space="preserve">Se evidenció el cargue de evidencias correspondientes a: video de presentación y socialización de los dos procedimientos mencionados; presentación utilizada; y procedimientos actualizados.
</t>
    </r>
    <r>
      <rPr>
        <b/>
        <sz val="11"/>
        <color rgb="FF000000"/>
        <rFont val="Arial"/>
        <family val="2"/>
      </rPr>
      <t>Por lo anterior en la acción de mejora, queda cumplida extemporaneamente</t>
    </r>
  </si>
  <si>
    <r>
      <t xml:space="preserve">Acción establecida en el Plan de Mejoramiento suscrito el 10 de octubre de 2023,  como resultado de la denuncia 2022-249899-82111-D
La acción de mejora finaliza el 30 de Junio  de 2024, LAS ACTIVIDADES QUE DARON EN EL NUEVO PROCEDIMIENTO PC-GF-17
</t>
    </r>
    <r>
      <rPr>
        <sz val="11"/>
        <color rgb="FF000000"/>
        <rFont val="Arial"/>
        <family val="2"/>
      </rPr>
      <t xml:space="preserve">Se evidenció el cargue de evidencias correspondientes a: video de presentación y socialización de los dos procedimientos mencionados; presentación utilizada; y procedimientos actualizados.
</t>
    </r>
    <r>
      <rPr>
        <b/>
        <sz val="11"/>
        <color rgb="FF000000"/>
        <rFont val="Arial"/>
        <family val="2"/>
      </rPr>
      <t>Por lo anterior en la acción de mejora, queda cumplida extemporaneamente</t>
    </r>
  </si>
  <si>
    <r>
      <t xml:space="preserve">Acción establecida en el Plan de Mejoramiento suscrito el 12 de enero de 2024 como resultado de la auditoría realizada a la vigencia 2022.
La acción de mejora finaliza el 30 de Abril  de 2024
</t>
    </r>
    <r>
      <rPr>
        <sz val="11"/>
        <color rgb="FF000000"/>
        <rFont val="Arial"/>
        <family val="2"/>
      </rPr>
      <t xml:space="preserve">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
</t>
    </r>
    <r>
      <rPr>
        <b/>
        <sz val="11"/>
        <color rgb="FF000000"/>
        <rFont val="Arial"/>
        <family val="2"/>
      </rPr>
      <t>Por lo tanto la acción de mejora queda cumplida extemporaneamente.</t>
    </r>
  </si>
  <si>
    <t>Se incluye procedimiento vigente de operaciones reciprocas. Disponible desde 2024</t>
  </si>
  <si>
    <r>
      <t xml:space="preserve">Acción establecida en el Plan de Mejoramiento suscrito el 12 de enero de 2024 como resultado de la auditoría realizada a la vigencia 2022.
La acción de mejora finaliza el 30 de marzo de 2024
</t>
    </r>
    <r>
      <rPr>
        <sz val="11"/>
        <color rgb="FF000000"/>
        <rFont val="Arial"/>
        <family val="2"/>
      </rPr>
      <t xml:space="preserve">Se evidenció el informe de ingresos, así como el procedimiento actualizado, los formatos correspondientes y la socialización realizada.
</t>
    </r>
    <r>
      <rPr>
        <b/>
        <sz val="11"/>
        <color rgb="FF000000"/>
        <rFont val="Arial"/>
        <family val="2"/>
      </rPr>
      <t xml:space="preserve">
Por lo tanto la acción de mejora quedó cumplida extemporaneamente.</t>
    </r>
  </si>
  <si>
    <r>
      <t xml:space="preserve">Acción establecida en el Plan de Mejoramiento suscrito el 12 de enero de 2024 como resultado de la auditoría realizada a la vigencia 2022.
La acción de mejora finalizó el 31 de enero de 2025
</t>
    </r>
    <r>
      <rPr>
        <sz val="11"/>
        <color rgb="FF000000"/>
        <rFont val="Arial"/>
        <family val="2"/>
      </rPr>
      <t xml:space="preserve">
Se evidenció reporte de ingresos en el que se observa la identificación de la totalidad de los terceros, sin registros asociados a terceros “genéricos”.         
                                 </t>
    </r>
    <r>
      <rPr>
        <b/>
        <sz val="11"/>
        <color rgb="FF000000"/>
        <rFont val="Arial"/>
        <family val="2"/>
      </rPr>
      <t xml:space="preserve">                                                                                                                                                                                                                                                    Por lo tanto la acción de mejora quedó cumplida extemporaneamente.</t>
    </r>
  </si>
  <si>
    <t xml:space="preserve">Se realiza conciliaciones mes Enero, Febrero y Marzo </t>
  </si>
  <si>
    <t>https://dnbcgovco-my.sharepoint.com/:f:/g/personal/planeacion_dnbc_gov_co/IgDMY_XQ1jR3TKXPVu3gv-GkAb6cB7VyvD-oW_GNLr4cYF0?e=DBznEw</t>
  </si>
  <si>
    <t>Se encuentran evidencias de las conciliaciones del primer trimestre del año</t>
  </si>
  <si>
    <r>
      <t xml:space="preserve">Acción establecida en el Plan de Mejoramiento suscrito el 12 de enero de 2024 como resultado de la auditoría realizada a la vigencia 2022.
La acción de mejora finaliza el 31 de diciembre de 2024
</t>
    </r>
    <r>
      <rPr>
        <sz val="11"/>
        <color rgb="FF000000"/>
        <rFont val="Arial"/>
        <family val="2"/>
      </rPr>
      <t xml:space="preserve">Se evidenció el registro de correos electrónicos de fechas 20 de noviembre, 23, 29 y 30 de diciembre de 2025, dirigidos a la línea de soporte SIIF, relacionados con la gestión de correcciones contables.
</t>
    </r>
    <r>
      <rPr>
        <b/>
        <sz val="11"/>
        <color rgb="FF000000"/>
        <rFont val="Arial"/>
        <family val="2"/>
      </rPr>
      <t xml:space="preserve">
Por lo tanto, la acción de mejora queda cumplida.</t>
    </r>
  </si>
  <si>
    <r>
      <t xml:space="preserve">Acción establecida en el Plan de Mejoramiento suscrito el 12 de enero de 2024 como resultado de la auditoría realizada a la vigencia 2022.
La acción de mejora finalizó el 30 de junio de 2025
</t>
    </r>
    <r>
      <rPr>
        <sz val="11"/>
        <color rgb="FF000000"/>
        <rFont val="Arial"/>
        <family val="2"/>
      </rPr>
      <t>Se evidenció  notas a los estados financieros en el primer semestre de cada vigencia. Las últimas notas presentadas se ampliaron las revelaciones de los estados financieros con corte a 31 de diciembre de 2024, incluyendo las cuentas contables 4802 y 4110.</t>
    </r>
    <r>
      <rPr>
        <b/>
        <sz val="11"/>
        <color rgb="FF000000"/>
        <rFont val="Arial"/>
        <family val="2"/>
      </rPr>
      <t xml:space="preserve">
Por lo tanto,  se dio cumplimiento a la acción establecida en el Plan de Mejoramiento.
</t>
    </r>
  </si>
  <si>
    <r>
      <t xml:space="preserve">Acción establecida en el Plan de Mejoramiento suscrito el 15 de enero de 2024 como resultado de la auditoria realizada a la vigencia 2022
La acción de mejora finalizó el 28 de febrero  de 2025
</t>
    </r>
    <r>
      <rPr>
        <sz val="11"/>
        <color rgb="FF000000"/>
        <rFont val="Arial"/>
        <family val="2"/>
      </rPr>
      <t>Se cargó el reporte correspondiente al II semestre de 2024 el 27 de enero de 2025, segun Radicado No 2025-311-000088-1 a la Superintendencia Financiera. No se presentó evidencia de ejecución de la acción del primer semestre de 2024.</t>
    </r>
    <r>
      <rPr>
        <b/>
        <sz val="11"/>
        <color rgb="FF000000"/>
        <rFont val="Arial"/>
        <family val="2"/>
      </rPr>
      <t xml:space="preserve">
Por lo tanto, la acción de mejora establecida  queda cumplida.</t>
    </r>
  </si>
  <si>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
Se evidencian registros de usos de acuerdo a lo informado por el proceso en el SIIF
</t>
    </r>
    <r>
      <rPr>
        <b/>
        <sz val="11"/>
        <color rgb="FF000000"/>
        <rFont val="Arial"/>
        <family val="2"/>
      </rPr>
      <t xml:space="preserve">No se cumplió con el plazo establecido en la acción de mejora, quedando VENCIDA.
</t>
    </r>
  </si>
  <si>
    <r>
      <t xml:space="preserve">Acción establecida en el Plan de Mejoramiento suscrito el 15 de enero de 2024 como resultado de la auditoria realizada a la vigencia 2022
La acción de mejora finaliza el 28 de febrero de 2024.ESTE AÑO NO SE HA REALIZADO PAGO AL LOS ENTES TERRITORIALES
</t>
    </r>
    <r>
      <rPr>
        <sz val="11"/>
        <color rgb="FF000000"/>
        <rFont val="Arial"/>
        <family val="2"/>
      </rPr>
      <t xml:space="preserve">
Se evidenció procedimiento actualizado en elprimer semestre, se evidencia formato actualizado y los pagos realizados con los soportes de reporte de transferencia de los rendimientos financieros.
</t>
    </r>
    <r>
      <rPr>
        <b/>
        <sz val="11"/>
        <color rgb="FF000000"/>
        <rFont val="Arial"/>
        <family val="2"/>
      </rPr>
      <t xml:space="preserve">
Por lo tanto, la acción de mejora establecida  queda cumplida.
</t>
    </r>
  </si>
  <si>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la presentación realizada para la socialización de los procedimientos actualizados de la gestión financiera durante el segundo semestre de 2025.                                  
</t>
    </r>
    <r>
      <rPr>
        <b/>
        <sz val="11"/>
        <color rgb="FF000000"/>
        <rFont val="Arial"/>
        <family val="2"/>
      </rPr>
      <t xml:space="preserve">Por lo anterior, la acción de mejora queda cumplida.
</t>
    </r>
  </si>
  <si>
    <t>Se incluye socialización realizada en 2026 sobre procedimiento de gestión de pagos. Se sugiere la inclusión de actas de asistencia</t>
  </si>
  <si>
    <t xml:space="preserve">Realizar el seguimiento de la ejecución presupuestal de los gastos de funcionamiento (Semáforo) y los gastos de inversión (Cadena de Valor) en forma mensual y  presentarlo a la Alta Dirección y al comité de contratación para realizar el seguimiento y   evaluar los procesos contractuales  que no se hallan adelantado y los que están curso. </t>
  </si>
  <si>
    <r>
      <t xml:space="preserve">Acción establecida en el Plan de Mejoramiento suscrito el 15 de enero de 2024 como resultado de la auditoria realizada a la vigencia 2022
La acción de mejora finalizó el 31 de enero de 2025
</t>
    </r>
    <r>
      <rPr>
        <sz val="11"/>
        <color rgb="FF000000"/>
        <rFont val="Arial"/>
        <family val="2"/>
      </rPr>
      <t>Se evidenció la existencia de informes de seguimiento a la ejecución presupuestal correspondientes al periodo comprendido entre junio y diciembre de 2025, así como las actas e informes generados en el marco de dicho seguimiento.</t>
    </r>
    <r>
      <rPr>
        <b/>
        <sz val="11"/>
        <color rgb="FF000000"/>
        <rFont val="Arial"/>
        <family val="2"/>
      </rPr>
      <t xml:space="preserve">
Por lo anterior, la acción de mejora se encuentra cumplida.
</t>
    </r>
  </si>
  <si>
    <t>Se incluye información presentada en comité directivo de seguimiento a la ejecución presupuestal del primer trimestre</t>
  </si>
  <si>
    <r>
      <rPr>
        <b/>
        <sz val="11"/>
        <color rgb="FF000000"/>
        <rFont val="Arial"/>
        <family val="2"/>
      </rPr>
      <t xml:space="preserve">Accion establecida en el plan de mejoramiento suscrito el 17 de diciembre de 2024, como resultado de la auditoria realizada a la vigencia 2023.
La acción finalizó el 30 de junio de 2025.  </t>
    </r>
    <r>
      <rPr>
        <sz val="11"/>
        <color rgb="FF000000"/>
        <rFont val="Arial"/>
        <family val="2"/>
      </rPr>
      <t xml:space="preserve">
Se evidenció el cargue del Manual de Políticas Contables actualizado, adoptado mediante la Resolución No. 148 de 2025 del 26 de junio de 2025.
</t>
    </r>
    <r>
      <rPr>
        <b/>
        <sz val="11"/>
        <color rgb="FF000000"/>
        <rFont val="Arial"/>
        <family val="2"/>
      </rPr>
      <t xml:space="preserve">
Por lo tanto,  la acción de mejora se encuentra cumplida.</t>
    </r>
  </si>
  <si>
    <t>Se remite manual de políticas contables actualizado de la vigencia 2025</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</si>
  <si>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
</t>
    </r>
    <r>
      <rPr>
        <b/>
        <sz val="11"/>
        <color rgb="FF000000"/>
        <rFont val="Arial"/>
        <family val="2"/>
      </rPr>
      <t>Por lo tanto,  la acción de mejora se encuentra cumplida.</t>
    </r>
    <r>
      <rPr>
        <sz val="11"/>
        <color rgb="FF000000"/>
        <rFont val="Arial"/>
        <family val="2"/>
      </rPr>
      <t xml:space="preserve">
</t>
    </r>
  </si>
  <si>
    <t>Se incluyen notas de los estados financieros 2025 con información en apartados, como adquisición de bienes y servicios, de las reservas presupuestales constituidas durante la vigencia</t>
  </si>
  <si>
    <r>
      <t xml:space="preserve">Accion establecida en el plan de mejoramiento suscrito el 17 de diciembre de 2024, como resultado de la auditoria realizada a la vigencia 2023.
</t>
    </r>
    <r>
      <rPr>
        <b/>
        <sz val="11"/>
        <color rgb="FF000000"/>
        <rFont val="Arial"/>
        <family val="2"/>
      </rPr>
      <t xml:space="preserve">
La acción finalizó el 30 de marzo de 2025</t>
    </r>
    <r>
      <rPr>
        <sz val="11"/>
        <color rgb="FF000000"/>
        <rFont val="Arial"/>
        <family val="2"/>
      </rPr>
      <t xml:space="preserve">
Se evidenció que las notas a los estados financieros se elaboran únicamente en el primer semestre de cada vigencia y que, en las últimas notas presentadas, se incluyeron las revelaciones correspondientes al rezago presupuestal.
</t>
    </r>
    <r>
      <rPr>
        <b/>
        <sz val="11"/>
        <color rgb="FF000000"/>
        <rFont val="Arial"/>
        <family val="2"/>
      </rPr>
      <t xml:space="preserve">Por lo tanto,  se dio cumplimiento a la acción establecida en el Plan de Mejoramiento.
</t>
    </r>
  </si>
  <si>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t>
    </r>
    <r>
      <rPr>
        <b/>
        <sz val="11"/>
        <color rgb="FF000000"/>
        <rFont val="Arial"/>
        <family val="2"/>
      </rPr>
      <t xml:space="preserve">Por lo tanto,  se dio cumplimiento a la acción establecida en el Plan de Mejoramiento.
</t>
    </r>
    <r>
      <rPr>
        <sz val="11"/>
        <color rgb="FF000000"/>
        <rFont val="Arial"/>
        <family val="2"/>
      </rPr>
      <t xml:space="preserve">
</t>
    </r>
  </si>
  <si>
    <t>Se incluyen actas de cruce de información de inventariodel primer trimestre del avigencia 2026</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</si>
  <si>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t>
    </r>
    <r>
      <rPr>
        <b/>
        <sz val="11"/>
        <color rgb="FF000000"/>
        <rFont val="Arial"/>
        <family val="2"/>
      </rPr>
      <t xml:space="preserve">
Por lo tanto,  se dio cumplimiento a la acción establecida en el Plan de Mejoramiento.</t>
    </r>
    <r>
      <rPr>
        <sz val="11"/>
        <color rgb="FF000000"/>
        <rFont val="Arial"/>
        <family val="2"/>
      </rPr>
      <t xml:space="preserve">
</t>
    </r>
  </si>
  <si>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registraron como evidencia los estados financieros correspondientes a las vigencias 2024 y 2023, en los cuales se ajustó la presentación y clasificación de los elementos contables.
</t>
    </r>
    <r>
      <rPr>
        <b/>
        <sz val="11"/>
        <color rgb="FF000000"/>
        <rFont val="Arial"/>
        <family val="2"/>
      </rPr>
      <t xml:space="preserve">
Por lo tanto,  se dio cumplimiento a la acción establecida en el Plan de Mejoramiento.</t>
    </r>
    <r>
      <rPr>
        <sz val="11"/>
        <color rgb="FF000000"/>
        <rFont val="Arial"/>
        <family val="2"/>
      </rPr>
      <t xml:space="preserve">
</t>
    </r>
  </si>
  <si>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anexaron los estados financieros y el Acta No. 001 del 27 de febrero de 2025, mediante la cual se realizó la revisión de las notas a los estados financieros.
</t>
    </r>
    <r>
      <rPr>
        <b/>
        <sz val="11"/>
        <color rgb="FF000000"/>
        <rFont val="Arial"/>
        <family val="2"/>
      </rPr>
      <t>Por lo tanto,  se dio cumplimiento a la acción establecida en el Plan de Mejoramiento.</t>
    </r>
    <r>
      <rPr>
        <sz val="11"/>
        <color rgb="FF000000"/>
        <rFont val="Arial"/>
        <family val="2"/>
      </rPr>
      <t xml:space="preserve">
</t>
    </r>
  </si>
  <si>
    <t>Se incluye lista de chequeo donde participa Coordinador Financiero</t>
  </si>
  <si>
    <t xml:space="preserve">Se deja evidencia manual de politicas contables </t>
  </si>
  <si>
    <t>Se incluye manual de políticas contables actualizado en la vigencia 2025 donde se incluye apartado "Conciliación entre Gestión Jurídica y Gestión Financiera"</t>
  </si>
  <si>
    <t xml:space="preserve">se Deja de evidencia normograma de gestion financiera </t>
  </si>
  <si>
    <t xml:space="preserve">No se encuentra evidencias de la actividad </t>
  </si>
  <si>
    <t>Se deja en evidencia ajuste contable previa autorización de la Contaduría General de la Nación</t>
  </si>
  <si>
    <t>Se remiten reportes de ajustes contables</t>
  </si>
  <si>
    <t xml:space="preserve">Se deja en evidencia con pantallazo de capacitacion  generada por la Contaduría General de la Nación </t>
  </si>
  <si>
    <t>Se deja evidencia de participación</t>
  </si>
  <si>
    <t>Se deja comoevidencia  ajustes contables</t>
  </si>
  <si>
    <t xml:space="preserve"> se deja en evidencia el procedimiento PC-PE-05 Programación y seguimiento presupuestal V1 </t>
  </si>
  <si>
    <t>se deja evidencia de matriz de seguimiento con los registros de la cadena de valor, compromisos, obligaciones y pagos</t>
  </si>
  <si>
    <t xml:space="preserve">Se evidencia el proceso de gestion de pagos con la socializacion </t>
  </si>
  <si>
    <t>Se incluye capacitación de procedimiento de gestión de pagos del primer trimestre</t>
  </si>
  <si>
    <t>Se esta manejando una prueba piloto SIIF NACIÓN</t>
  </si>
  <si>
    <t>https://dnbcgovco-my.sharepoint.com/:f:/g/personal/planeacion_dnbc_gov_co/IgCd9hpWp6cMRprbun4ALRzAAdsqs8m2RB2oG8ldoXS9T3Q?e=Oy1mUO</t>
  </si>
  <si>
    <t>Se evidencia respuesta de MinHacienda para uso piloto de sistema Siif Nación - Modulo Recursos Fisicos</t>
  </si>
  <si>
    <t>https://dnbcgovco-my.sharepoint.com/:f:/g/personal/planeacion_dnbc_gov_co/IgCKsvM4H_KTR6xnllTYAW4KAYnPCAelO_DLpgStTfwUj-M?e=KcFs8q</t>
  </si>
  <si>
    <t xml:space="preserve">En proceso de elaboración </t>
  </si>
  <si>
    <t>https://dnbcgovco-my.sharepoint.com/:f:/g/personal/planeacion_dnbc_gov_co/IgD_grekOtWqQqtlM5-uKNzKAXw_t2tystb5VgPWhpKqINg?e=7IgzFu</t>
  </si>
  <si>
    <t>No se evidencia avance para el periodo</t>
  </si>
  <si>
    <t>https://dnbcgovco-my.sharepoint.com/:f:/g/personal/planeacion_dnbc_gov_co/IgCHix03hdsORJdFzXwbKzzkAYCwKvT-WMSbymO7s_ZNdBo?e=tzOHt9</t>
  </si>
  <si>
    <t>Ya se realizó En espera de subida Manual de Contratacion a Documentos SIGE</t>
  </si>
  <si>
    <t>https://dnbcgovco-my.sharepoint.com/:f:/g/personal/planeacion_dnbc_gov_co/IgB19ESilxpMSJfUKtVjxhE4AQSL_eXP18BVUzcXbHzBwRY?e=kudfXg</t>
  </si>
  <si>
    <t>En el mes de abril el proceso presentó solicitud de actualización de manual de contratación con información ambiental</t>
  </si>
  <si>
    <t>https://dnbcgovco-my.sharepoint.com/:f:/g/personal/planeacion_dnbc_gov_co/IgBEsOvBeuHoSL1Q9PbjaoRmAb1anr6mohw0RTZZ8zLfMTs?e=XsAe2Q</t>
  </si>
  <si>
    <t>Proceso de actualización</t>
  </si>
  <si>
    <t>https://dnbcgovco-my.sharepoint.com/:f:/g/personal/planeacion_dnbc_gov_co/IgC2wtt6D-zSTY6U6sAF5yefASkR-EDUcnQOxPntpKqfjgU?e=GPU5XT</t>
  </si>
  <si>
    <t>https://dnbcgovco-my.sharepoint.com/:f:/g/personal/planeacion_dnbc_gov_co/IgDm4DHyXDA5Q5WGTU7tDkFLAc2M2mTSoezfwLKe_RnYYZ0?e=uJfhoo</t>
  </si>
  <si>
    <t>https://dnbcgovco-my.sharepoint.com/:f:/g/personal/planeacion_dnbc_gov_co/IgBveH1t7EmIR6GZSOaIIHmUAUc6KaLSFKfQX2lbG2hDEA0?e=ooFcYM</t>
  </si>
  <si>
    <t xml:space="preserve">En proceso de autorización de espacio </t>
  </si>
  <si>
    <t>https://dnbcgovco-my.sharepoint.com/:f:/g/personal/planeacion_dnbc_gov_co/IgBNCQFqI1L_TKrLQDIGiy7lAY8q51gtOs_K7D5VQJijXpk?e=7eTYoW</t>
  </si>
  <si>
    <t>Se recibió información antigua por parte del proceso y no se evidencian soportes en la carpeta compartida por planeación</t>
  </si>
  <si>
    <t>En proceso de establecer e implementar los lineamientos</t>
  </si>
  <si>
    <t>https://dnbcgovco-my.sharepoint.com/:f:/g/personal/planeacion_dnbc_gov_co/IgAxKh_R381MRKHRH5ckBwXrAeva_s4MMsrvqH4ooLP_2w8?e=LHhXjO</t>
  </si>
  <si>
    <t xml:space="preserve">Se realizó PQR para obtener información </t>
  </si>
  <si>
    <t>https://dnbcgovco-my.sharepoint.com/:f:/g/personal/planeacion_dnbc_gov_co/IgDiQxpwzkt4T4EQnq9hyVwJAXTMnHi0R0o6OQVaJwEoZgo?e=G53GyN</t>
  </si>
  <si>
    <t xml:space="preserve">En proceso de realizar el seguimiento </t>
  </si>
  <si>
    <t>https://dnbcgovco-my.sharepoint.com/:f:/g/personal/planeacion_dnbc_gov_co/IgCbtXVGDJ5QTo0p2NbFKi5EAXnKB942GaHQeTBOAdhtgWg?e=yBR63d</t>
  </si>
  <si>
    <t>https://dnbcgovco-my.sharepoint.com/:f:/g/personal/planeacion_dnbc_gov_co/IgBAElXmTwnbRoLljgv0eRE8AQhh8mKYzkyf4oeQmbRrdhk?e=g9l5w9</t>
  </si>
  <si>
    <t>https://dnbcgovco-my.sharepoint.com/:f:/g/personal/planeacion_dnbc_gov_co/IgBLr1KmTScRQJCwcbaSj5xqAWmlIwMmCTekCAGNrDKO8Qs?e=3PLpwQ</t>
  </si>
  <si>
    <t xml:space="preserve">
En el FO-AD-MV-02-01-V2 Planilla Desplazamiento se manejan dichas casillas </t>
  </si>
  <si>
    <t>https://dnbcgovco-my.sharepoint.com/:f:/g/personal/planeacion_dnbc_gov_co/IgCHWn4Q5qmpT7VLQzyVpO1dAS0SJ_qUoCejqqsmXlPZeTs?e=yWA029</t>
  </si>
  <si>
    <t>EL formato de desplazamiento se encuentra actualizado desde 2023</t>
  </si>
  <si>
    <t xml:space="preserve">Se realizó la capacitación al conductor de los formatos </t>
  </si>
  <si>
    <t>https://dnbcgovco-my.sharepoint.com/:f:/g/personal/planeacion_dnbc_gov_co/IgDhYmMZWLOWRZ-8Bgt_Qa1fAVrnM32Mxr9QT5T3GErSv4I?e=yXGCWf</t>
  </si>
  <si>
    <t>Se adjunta acta de reunión del mes de abril donde se capacita al conductor</t>
  </si>
  <si>
    <t xml:space="preserve">En el formato BD_ Vehículos se lleva un seguimiento mensual De SOAT, Impuestos, Revisión Tecnomecánica, Multas </t>
  </si>
  <si>
    <t>https://dnbcgovco-my.sharepoint.com/:f:/g/personal/planeacion_dnbc_gov_co/IgAP202B7djhSJQsRgfTcy9DAbTIvVxEEdBhOKzOHK0a6gc?e=ubNaP4</t>
  </si>
  <si>
    <t>Aunque se encuentra la base, se sugiere su socialización al lider de proceso para evidenciar su seguimiento</t>
  </si>
  <si>
    <t>Ya se estableción en la Hoja de Vida de los vehículos esas directrices el cual se va a llevar de manera mensual</t>
  </si>
  <si>
    <t>https://dnbcgovco-my.sharepoint.com/:f:/g/personal/planeacion_dnbc_gov_co/IgA4keLn3Q1uQZabUQqI5Z8-Aa_VhwX5558-kls4D9_fjr0?e=jq1sgq</t>
  </si>
  <si>
    <t>El formato de hoja de vida se encuentra actualizado desde 2023</t>
  </si>
  <si>
    <t>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t>
  </si>
  <si>
    <t>https://dnbcgovco-my.sharepoint.com/:f:/g/personal/planeacion_dnbc_gov_co/IgADxUyEd-ggR7h2RUd0PD9jAQXSII1UWONy9ygU91z1rqg?e=aIkrt5</t>
  </si>
  <si>
    <t>Se evidencia actividades de sensibilización. Se debe garantizar la participación de la alta dirección</t>
  </si>
  <si>
    <t>En proceso de actualización</t>
  </si>
  <si>
    <t>https://dnbcgovco-my.sharepoint.com/:f:/g/personal/planeacion_dnbc_gov_co/IgCl0qBqoOCDTIYmTmGALPurAbwDPB4ig6njfBp9xSbqn_8?e=rSCAmS</t>
  </si>
  <si>
    <t>En el Informe de Gestión Plan de eficiencia administrativa y Cero Papel se menciona el consumo de papel de resmas del primer trimestre</t>
  </si>
  <si>
    <t>https://dnbcgovco-my.sharepoint.com/:f:/g/personal/planeacion_dnbc_gov_co/IgCDabrqgzDKSpg1wWFLo2NyAWKI2hNHgjvfc8uUa7ZxLKs?e=iqe4VT</t>
  </si>
  <si>
    <t>Se evidencia informe donde en el apartado 4 se hace seguimiento al consumo de resmas</t>
  </si>
  <si>
    <t>https://dnbcgovco-my.sharepoint.com/:f:/g/personal/planeacion_dnbc_gov_co/IgA3Di-SMWz0SbaY-rh_a1PyASxXlY0moZXbwk_zfoxEqQo?e=1ObHV0</t>
  </si>
  <si>
    <t>https://dnbcgovco-my.sharepoint.com/:f:/g/personal/planeacion_dnbc_gov_co/IgDlyhDtojfaQqoY3LJ--BxtAdUspvTyiYxQG4sEKIAAQW0?e=N9KFE5</t>
  </si>
  <si>
    <t xml:space="preserve">En proceso de recolectar información del vehículo </t>
  </si>
  <si>
    <t>https://dnbcgovco-my.sharepoint.com/:f:/g/personal/planeacion_dnbc_gov_co/IgCPk7BdIX7fRKOFC5bbAo6-AUwAXN2ynxK-LsVKdFpE5E8?e=BlOAsy</t>
  </si>
  <si>
    <t>Generar mensualmente  la depreciación y amortización de la Propiedad, Planta y Equipo de la DNBC.</t>
  </si>
  <si>
    <t>https://dnbcgovco-my.sharepoint.com/:f:/g/personal/planeacion_dnbc_gov_co/IgCM5qJ0bsM8RJ_qnntl3xweAaLWlXH7pwhJ81sMneZ2ado?e=wdo1XG</t>
  </si>
  <si>
    <t>https://dnbcgovco-my.sharepoint.com/:f:/g/personal/planeacion_dnbc_gov_co/IgCcYy7R4GIpQKHbSajm8tQ-ASBGDiBe0_D-Lp-PHmw8NTU?e=Swcatt</t>
  </si>
  <si>
    <t xml:space="preserve">
En el FO-AD-MV-02-01-V2 Planilla Desplazamiento se justifica la utilización de los vehículos fines de semana o festivos </t>
  </si>
  <si>
    <t>https://dnbcgovco-my.sharepoint.com/:f:/g/personal/planeacion_dnbc_gov_co/IgD5Q5izdja1TKzbVmyCzw6WAanV5tKZoXseQyEN6m82w7c?e=uylGBT</t>
  </si>
  <si>
    <t xml:space="preserve">Se estan realizando las actas de salida de almacén de cada uno de los bienes entregados teniendo así salidas en el mes de Febrero y Marzo </t>
  </si>
  <si>
    <t>https://dnbcgovco-my.sharepoint.com/:f:/g/personal/planeacion_dnbc_gov_co/IgDcN4m-CRspQ6coLbhb637MAcqIoQ2fbpGXE2VgGXYCtlY?e=c6rzrW</t>
  </si>
  <si>
    <t>Se adjuntan actas de salida de los meses de febrero y marzo</t>
  </si>
  <si>
    <t xml:space="preserve">Se generaron las actas de entrada de almacén con las facturas de los proveedores teniendo entradas en el mes de Abril </t>
  </si>
  <si>
    <t>https://dnbcgovco-my.sharepoint.com/:f:/g/personal/planeacion_dnbc_gov_co/IgAon2OWoyMPS6C-viXLOv3qAW_jPQ_SHklbTuv3BA_mqyk?e=zos6EK</t>
  </si>
  <si>
    <t>Se adjuntan 4 actas de entrega de bienes identificados para posterior entrega a los cuerpos de bomberos</t>
  </si>
  <si>
    <t>Los SOAT se encuentran vigentes por tanto no se han realizado  seguimiento de correos para soat vencidos</t>
  </si>
  <si>
    <t>https://dnbcgovco-my.sharepoint.com/:f:/g/personal/planeacion_dnbc_gov_co/IgDMimyWvtAXQL6Sk3sPQ2mJAaaHhuPms--lAEigD9dNY4A?e=URBEjk</t>
  </si>
  <si>
    <t>Se descargo la liqidación de impustos y esta en proceso de CDP Y RP</t>
  </si>
  <si>
    <t>https://dnbcgovco-my.sharepoint.com/:f:/g/personal/planeacion_dnbc_gov_co/IgDINronIjkOQ7jVIPnzTiYFAU9tsvhRa7YYwJpipmQFX6g?e=AuX2Vo</t>
  </si>
  <si>
    <t>Se adjuntan las liquidaciones de 64 vehiculos de la vigencia 2026</t>
  </si>
  <si>
    <t>https://dnbcgovco-my.sharepoint.com/:f:/g/personal/planeacion_dnbc_gov_co/IgDdlEKsaL_MTKoYgj1uVvO0AY5qKpSG2zLiLNnsNBvK4Cs?e=YqBG1S</t>
  </si>
  <si>
    <t xml:space="preserve">En proceso de buscar información </t>
  </si>
  <si>
    <t>https://dnbcgovco-my.sharepoint.com/:f:/g/personal/planeacion_dnbc_gov_co/IgAoZQ3TzzZXS4Vt5lyJgf53AXmL72HLTHxtgQ0CzcKDfGM?e=05EHSu</t>
  </si>
  <si>
    <t>https://dnbcgovco-my.sharepoint.com/:f:/g/personal/planeacion_dnbc_gov_co/IgCUIHAlGkF9Q5b8FoUSD6P3AZDBj1NmwVa6apadVKM21lM?e=QdNdqh</t>
  </si>
  <si>
    <t xml:space="preserve">Se generaron las acats de entrada de almacén con las facturas de los proveedores teniendo entradas en el mes de Abril </t>
  </si>
  <si>
    <t>https://dnbcgovco-my.sharepoint.com/:f:/g/personal/planeacion_dnbc_gov_co/IgBAOoJ2g_KrS4wesskrxZeQAXixZMnxnJGGiN98BGDuGDI?e=lG38fY</t>
  </si>
  <si>
    <t>Se estan realizando las acats de salida de almacén de cada uno de los bienes entregados teniendo así salidas en el mes de Febrero y Marzo con su respectivo número de resolucion</t>
  </si>
  <si>
    <t>https://dnbcgovco-my.sharepoint.com/:f:/g/personal/planeacion_dnbc_gov_co/IgDHfEFX5gbgQq_K5PWX1onLAcsNSirkE9EvNEC29qfmkfA?e=Xi7ANu</t>
  </si>
  <si>
    <t>https://dnbcgovco-my.sharepoint.com/:f:/g/personal/planeacion_dnbc_gov_co/IgAJUIk6QYFPQ7DG3e2uiVEhAT8UXLgDaqYjtQAnwclhSis?e=jmLuIa</t>
  </si>
  <si>
    <t>https://dnbcgovco-my.sharepoint.com/:f:/g/personal/planeacion_dnbc_gov_co/IgCRZcMJNSF2TarjsSj4cI7MAZacCrfwapn9mvSFgxq2ggk?e=eG6vUe</t>
  </si>
  <si>
    <t>https://dnbcgovco-my.sharepoint.com/:f:/g/personal/planeacion_dnbc_gov_co/IgCMMWenExEVSrJDg7g7OVoeAUSpAZPWObv9Sy1QzhSATZo?e=fpCZe0</t>
  </si>
  <si>
    <t xml:space="preserve">Se realiza una actualización mensual de inventario de bodega </t>
  </si>
  <si>
    <t>https://dnbcgovco-my.sharepoint.com/:f:/g/personal/planeacion_dnbc_gov_co/IgDhuhyoUVycTqlI2nLTifkMAcY4FyEzGF1WEqFbkKDeh_4?e=Nexnad</t>
  </si>
  <si>
    <t>Se adjuntan bases actualizadas de los meses de enero a marzo. Se sugiere su socialización (correo electronico) al lider del proceso</t>
  </si>
  <si>
    <t xml:space="preserve">Se esta llevando una base de datos donde se lleva el registro y control de la propiedad planta y equipo de la bodega </t>
  </si>
  <si>
    <t>https://dnbcgovco-my.sharepoint.com/:f:/g/personal/planeacion_dnbc_gov_co/IgAVc3cuzD-0RpxDeQ-u5zKbAeUi-pUzxaB8XwkjTIrrd-U?e=0wMsM9</t>
  </si>
  <si>
    <t xml:space="preserve">Se hace una actualización mensual a la base de datos donde se lleva el registro y control de la propiedad planta y equipo de la bodega </t>
  </si>
  <si>
    <t>https://dnbcgovco-my.sharepoint.com/:f:/g/personal/planeacion_dnbc_gov_co/IgBoJjrNms7UQrdDStFTnQ8rAWObIeCH6k6fopQiryplmTo?e=F1NnEv</t>
  </si>
  <si>
    <t xml:space="preserve">Se presento el plan anual de austeridad del gasto </t>
  </si>
  <si>
    <t>https://dnbcgovco-my.sharepoint.com/:f:/g/personal/planeacion_dnbc_gov_co/IgAZgjxyGx1tQIAFR9RS7hDUAS3WuIf107gDHqwU9nNgaxY?e=flmA2k</t>
  </si>
  <si>
    <t>No se encuentran evidencias de su presentación al comité directivo</t>
  </si>
  <si>
    <t xml:space="preserve">Se realizo el seguimiento del primer trimestre 2026 al plan de austeridad </t>
  </si>
  <si>
    <t>https://dnbcgovco-my.sharepoint.com/:f:/g/personal/planeacion_dnbc_gov_co/IgBDaL799PV3SZi0S6ivo4NHARPWm5wh51y_lsQakdqL1Jo?e=Lhpf3R</t>
  </si>
  <si>
    <t>Se evidencia informe de seguimiento primer trimestre. Se sugiere incluir evidencia de socialización con lider del proceso Sub administrativo vía correo electrónico</t>
  </si>
  <si>
    <t>https://dnbcgovco-my.sharepoint.com/:f:/g/personal/planeacion_dnbc_gov_co/IgAogVgVjPbfSoDq4bpiw92KAU3f0vfvJLBLGqqhhjy2OCw?e=Szkhne</t>
  </si>
  <si>
    <t>https://dnbcgovco-my.sharepoint.com/:f:/g/personal/planeacion_dnbc_gov_co/IgBu8q_FVeXYT7FZ3m07vVcqAUMBHe4DqbrKbt14I2L1Fvg?e=ZcDzqy</t>
  </si>
  <si>
    <t xml:space="preserve">No se a realizado capacitación en proceso </t>
  </si>
  <si>
    <t>https://dnbcgovco-my.sharepoint.com/:f:/g/personal/planeacion_dnbc_gov_co/IgBruOkZN_-9RpNA1avDXt2WAXxcbGQNxBZP5yfkzy_8p9Q?e=88w8Ur</t>
  </si>
  <si>
    <t>Ya se tiene una persona designada de Gestión Administrativa para realizar esa concilaición de inventarios con Gestión Financiera</t>
  </si>
  <si>
    <t>https://dnbcgovco-my.sharepoint.com/:f:/g/personal/planeacion_dnbc_gov_co/IgDZjJwwJRbeTrQFJWZOXmcEAS2toMEcCgnUOb1dSb1hkvg?e=jrkdVB</t>
  </si>
  <si>
    <t xml:space="preserve">Se incluye clausulado de contratista designado para la conciliación </t>
  </si>
  <si>
    <t>https://dnbcgovco-my.sharepoint.com/:f:/g/personal/planeacion_dnbc_gov_co/IgB_uGt3ib_FQZVKPTLQrFDmAffIr9lKC0pGXAxWZOwR9MQ?e=VniKIr</t>
  </si>
  <si>
    <t>Ya se elaboro, publicó y aprobó el plan de Austeridad 2026</t>
  </si>
  <si>
    <t>https://dnbcgovco-my.sharepoint.com/:f:/g/personal/planeacion_dnbc_gov_co/IgCiAhdR-zQzRJsJdl6LroU6ATySELv_CFv-w8Mo3jfkoSQ?e=g1at8j</t>
  </si>
  <si>
    <t>No se referencia link de publicación</t>
  </si>
  <si>
    <t>https://dnbcgovco-my.sharepoint.com/:f:/g/personal/planeacion_dnbc_gov_co/IgBvTGIVB1beR6Hq2ZYZUnYkAaNAMO-Qq75CdeDQQvSAf7Y?e=VtmbSq</t>
  </si>
  <si>
    <t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t>
  </si>
  <si>
    <t>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t>
  </si>
  <si>
    <t>Se incluye bases de planes de adquisiciones pero no se evidencia el respecti seguimiento</t>
  </si>
  <si>
    <t xml:space="preserve">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
</t>
  </si>
  <si>
    <t>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t>
  </si>
  <si>
    <t>Se adjuntan documentos del comodato de magangue. Adicionalmente no se evidencia uso de los documentos señalados en la activdidad</t>
  </si>
  <si>
    <t>El indicador no se encuentra cumplido; actualmente se adelanta la revisión y ajuste del Procedimiento de Gestión Contractual para incorporar los controles documentales requeridos.</t>
  </si>
  <si>
    <t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</si>
  <si>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t>
  </si>
  <si>
    <t>Se incluye información de capacitación realizada durante el primer trimestre de la vigencia</t>
  </si>
  <si>
    <t>Indicador en proceso de cumplimiento; se están estructurando las actividades y notas correspondientes dentro del procedimiento contractual.</t>
  </si>
  <si>
    <t xml:space="preserve">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
</t>
  </si>
  <si>
    <t>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t>
  </si>
  <si>
    <t>Se incluye tablero de indicadores el proceso</t>
  </si>
  <si>
    <t xml:space="preserve">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
</t>
  </si>
  <si>
    <t>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t>
  </si>
  <si>
    <t>Se incluye resolución de ordenación del gasto</t>
  </si>
  <si>
    <t xml:space="preserve">La actividad se encuentra en proceso de construcción; actualmente se trabaja en la actualización del Manual de Supervisión para incluir como responsabilidad del supervisor la verificación de la inducción en SST previa al inicio de la ejecución contractual.
</t>
  </si>
  <si>
    <t>El indicador no ha sido cumplido; se trabaja en la definición y actualización de la actividad de seguimiento dentro del Procedimiento de Gestión Contractual.</t>
  </si>
  <si>
    <t>Actividad en proceso; el Manual de Supervisión se encuentra en actualización para incorporar los requisitos y actividades necesarias para el seguimiento contractual, la gestión de pagos y su registro en la plataforma SECOP II.</t>
  </si>
  <si>
    <t xml:space="preserve">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
</t>
  </si>
  <si>
    <t>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t>
  </si>
  <si>
    <t>Se incluye pantallazo del repositorio de información</t>
  </si>
  <si>
    <t xml:space="preserve">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</si>
  <si>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t>
  </si>
  <si>
    <t>Se remiten memorandos de designación de supervisión de la vigencia 2026</t>
  </si>
  <si>
    <t xml:space="preserve">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t>
  </si>
  <si>
    <t>Se remite base de datos de contratos, pero no anexan evidencias de su publicación</t>
  </si>
  <si>
    <t xml:space="preserve">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
</t>
  </si>
  <si>
    <t xml:space="preserve">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
</t>
  </si>
  <si>
    <t>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t>
  </si>
  <si>
    <t>Se incluyen clausulados de la vigencia 2026 donde se evidencia la actividad</t>
  </si>
  <si>
    <r>
      <t xml:space="preserve">Acción establecida en el Plan de Mejoramiento suscrito el 26 de Diciembre de 2022,  como resultado de la Auditoría Financiera realizada por la CGR a la vigencia 2021 
La acción de mejora finaliza el 31 de diciembre de 2023
</t>
    </r>
    <r>
      <rPr>
        <sz val="11"/>
        <color rgb="FF000000"/>
        <rFont val="Arial"/>
        <family val="2"/>
      </rPr>
      <t xml:space="preserve">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t>
    </r>
    <r>
      <rPr>
        <b/>
        <sz val="11"/>
        <color rgb="FF000000"/>
        <rFont val="Arial"/>
        <family val="2"/>
      </rPr>
      <t xml:space="preserve">
No se cumplió con el plazo establecido en la acción de mejora, quedando VENCIDA.</t>
    </r>
  </si>
  <si>
    <t>No se evidencian soportes de la actividad</t>
  </si>
  <si>
    <r>
      <t xml:space="preserve">Acción establecida en el Plan de Mejoramiento suscrito el 26 de Diciembre de 2022,  como resultado de la Auditoría Financiera realizada por la CGR a la vigencia 2021 
La acción de mejora finaliza el 31 de Diciembre de 2023
</t>
    </r>
    <r>
      <rPr>
        <sz val="11"/>
        <color rgb="FF000000"/>
        <rFont val="Arial"/>
        <family val="2"/>
      </rPr>
      <t xml:space="preserve">Se evidencia, la relación de contratos para la vigencia 2025  los cuales se ejecutaron por rubros diferentes al de eventos.
</t>
    </r>
    <r>
      <rPr>
        <b/>
        <sz val="11"/>
        <color rgb="FF000000"/>
        <rFont val="Arial"/>
        <family val="2"/>
      </rPr>
      <t>No se cumplió con el plazo establecido en la acción de mejora, quedando VENCIDA.</t>
    </r>
  </si>
  <si>
    <r>
      <rPr>
        <b/>
        <sz val="11"/>
        <color rgb="FF000000"/>
        <rFont val="Arial"/>
        <family val="2"/>
      </rPr>
      <t xml:space="preserve">Acción reformulada en el Plan de Mejoramiento suscrito el 26 de Diciembre de 2022; por cuanto, no fue Cerrado el Hallazgo por parte de la CGR  en la  Auditoría Financiera realizada a la vigencia 2021. 
La acción de mejora finaliza el 31 de Diciembre de 2024
</t>
    </r>
    <r>
      <rPr>
        <b/>
        <sz val="11"/>
        <color rgb="FFFF0000"/>
        <rFont val="Arial"/>
        <family val="2"/>
      </rPr>
      <t xml:space="preserve">
</t>
    </r>
    <r>
      <rPr>
        <sz val="11"/>
        <color rgb="FF000000"/>
        <rFont val="Arial"/>
        <family val="2"/>
      </rPr>
      <t xml:space="preserve">No se reportó avance.
</t>
    </r>
    <r>
      <rPr>
        <b/>
        <sz val="11"/>
        <color rgb="FF000000"/>
        <rFont val="Arial"/>
        <family val="2"/>
      </rPr>
      <t xml:space="preserve">No se cumplió con el plazo establecido en la acción de mejora, quedando VENCIDA.
</t>
    </r>
  </si>
  <si>
    <r>
      <t xml:space="preserve">Acción reformulada en el Plan de Mejoramiento suscrito el 26 de Diciembre de 2022; por cuanto, no fue Cerrado el Hallazgo por parte de la CGR  en la  Auditoría Financiera realizada a la vigencia 2021. 
La acción de mejora finaliza el 31 de Diciembre de 2024
</t>
    </r>
    <r>
      <rPr>
        <sz val="11"/>
        <color rgb="FF000000"/>
        <rFont val="Arial"/>
        <family val="2"/>
      </rPr>
      <t xml:space="preserve">
No se evidencia sobre el cierre financiero y contable de dicho convenio.
</t>
    </r>
    <r>
      <rPr>
        <b/>
        <sz val="11"/>
        <color rgb="FF000000"/>
        <rFont val="Arial"/>
        <family val="2"/>
      </rPr>
      <t xml:space="preserve">No se cumplió con el plazo establecido en la acción de mejora, quedando VENCIDA.
</t>
    </r>
  </si>
  <si>
    <t>Las capacitacion en supervision contractual se realizo de manera exitosa es la sala situacional CITEL para todos los interesados en la entidad (Funcionarios, contratistas, supervisores)</t>
  </si>
  <si>
    <t>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t>
  </si>
  <si>
    <t>Actividad en construcción; se está ajustando el Manual de Supervisión para definir la supervisión compartida entre el líder del proceso contratante y el líder del Proceso de Gestión de Tecnología e Informática cuando aplique.</t>
  </si>
  <si>
    <r>
      <t xml:space="preserve">Acción establecida en el Plan de Mejoramiento suscrito el 23 de agosto de 2023,  como resultado de la denuncia 2022-252859-82111-D
La acción de mejora finaliza el 31 de Diciembre  de 2024
</t>
    </r>
    <r>
      <rPr>
        <sz val="11"/>
        <color rgb="FF000000"/>
        <rFont val="Arial"/>
        <family val="2"/>
      </rPr>
      <t>No se reportaron evidencias del avance reportado.</t>
    </r>
    <r>
      <rPr>
        <b/>
        <sz val="11"/>
        <color rgb="FF000000"/>
        <rFont val="Arial"/>
        <family val="2"/>
      </rPr>
      <t xml:space="preserve">
No se cumplió con el plazo establecido en la acción de mejora, quedando VENCIDA.
</t>
    </r>
  </si>
  <si>
    <r>
      <t xml:space="preserve">Acción establecida en el Plan de Mejoramiento suscrito el 23 de agosto de 2023,  como resultado de la denuncia 2022-252859-82111-D
La acción de mejora finaliza el 31 de Diciembre  de 2024
</t>
    </r>
    <r>
      <rPr>
        <sz val="11"/>
        <color rgb="FF000000"/>
        <rFont val="Arial"/>
        <family val="2"/>
      </rPr>
      <t xml:space="preserve">No se evidenció avance.
</t>
    </r>
    <r>
      <rPr>
        <b/>
        <sz val="11"/>
        <color rgb="FF000000"/>
        <rFont val="Arial"/>
        <family val="2"/>
      </rPr>
      <t xml:space="preserve">No se cumplió con el plazo establecido en la acción de mejora, quedando VENCIDA.
</t>
    </r>
  </si>
  <si>
    <t>Indicador en desarrollo; el procedimiento se encuentra en fase de revisión y ajuste para su posterior socialización.</t>
  </si>
  <si>
    <t xml:space="preserve">La actividad se encuentra en proceso; se adelanta la actualización del Manual de Supervisión MN-CO-02 para incorporar un apartado explícito sobre la normatividad aplicable al apoyo a la supervisión y su diferenciación frente a la interventoría.
</t>
  </si>
  <si>
    <t>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t>
  </si>
  <si>
    <t>Actividad en desarrollo; se trabaja en la actualización del Manual de Supervisión MN-CO-02 para asociar formalmente los formatos de informes de actividades, seguimiento, informes periódicos y finales.</t>
  </si>
  <si>
    <r>
      <t xml:space="preserve">Acción establecida en el Plan de Mejoramiento suscrito el 23 de agosto de 2023,  como resultado de la denuncia 2022-252859-82111-D
La acción de mejora finaliza el 31 de Diciembre  de 2024
</t>
    </r>
    <r>
      <rPr>
        <sz val="11"/>
        <color rgb="FF000000"/>
        <rFont val="Arial"/>
        <family val="2"/>
      </rPr>
      <t xml:space="preserve">No se evidenció avance.
</t>
    </r>
    <r>
      <rPr>
        <b/>
        <sz val="11"/>
        <color rgb="FF000000"/>
        <rFont val="Arial"/>
        <family val="2"/>
      </rPr>
      <t xml:space="preserve">
Por lo tanto, no se dio cumplimiento a la acción establecida en el Plan de Mejoramiento quedando la acción VENCIDA</t>
    </r>
  </si>
  <si>
    <t>Indicador no cumplido; actualmente se trabaja en la incorporación del punto de control dentro del procedimiento y el formato correspondiente.</t>
  </si>
  <si>
    <r>
      <t xml:space="preserve">Acción establecida en el Plan de Mejoramiento suscrito el 12 de enero de 2024 como resultado de la auditoría realizada a la vigencia 2022.
La acción de mejora finaliza el 31 de diciembre de 2024
</t>
    </r>
    <r>
      <rPr>
        <sz val="11"/>
        <color rgb="FF000000"/>
        <rFont val="Arial"/>
        <family val="2"/>
      </rPr>
      <t xml:space="preserve">No se evidenció avance.
</t>
    </r>
    <r>
      <rPr>
        <b/>
        <sz val="11"/>
        <color rgb="FF000000"/>
        <rFont val="Arial"/>
        <family val="2"/>
      </rPr>
      <t xml:space="preserve">
Por lo tanto, no se dio cumplimiento a la acción establecida en el Plan de Mejoramiento quedando VENCIDA.
</t>
    </r>
  </si>
  <si>
    <r>
      <t xml:space="preserve">Acción establecida en el Plan de Mejoramiento suscrito el 12 de enero de 2024 como resultado de la auditoría realizada a la vigencia 2022.
</t>
    </r>
    <r>
      <rPr>
        <b/>
        <sz val="11"/>
        <color rgb="FF000000"/>
        <rFont val="Arial"/>
        <family val="2"/>
      </rPr>
      <t xml:space="preserve">La acción de mejora finaliza el 31 de enero de 2024
</t>
    </r>
    <r>
      <rPr>
        <sz val="11"/>
        <color rgb="FF000000"/>
        <rFont val="Arial"/>
        <family val="2"/>
      </rPr>
      <t>Se evidenció el registro del cargue de la información descrita por el proceso, correspondiente al Formato del PAA, las adquisiciones del PAA y el cargue en SECOP II.</t>
    </r>
    <r>
      <rPr>
        <b/>
        <sz val="11"/>
        <color rgb="FF000000"/>
        <rFont val="Arial"/>
        <family val="2"/>
      </rPr>
      <t xml:space="preserve">
No se cumplió con el plazo establecido en la acción de mejora, quedando VENCIDA.
</t>
    </r>
  </si>
  <si>
    <r>
      <t xml:space="preserve">Acción establecida en el Plan de Mejoramiento suscrito el 12 de enero de 2024 como resultado de la auditoría realizada a la vigencia 2022.
La acción de mejora finalizó el 31 de enero de 2025
</t>
    </r>
    <r>
      <rPr>
        <sz val="11"/>
        <color rgb="FF000000"/>
        <rFont val="Arial"/>
        <family val="2"/>
      </rPr>
      <t xml:space="preserve">No se cargaron evidencias en el repositorio relacionada con las Actas del Comite de contratacion.
</t>
    </r>
    <r>
      <rPr>
        <b/>
        <sz val="11"/>
        <color rgb="FF000000"/>
        <rFont val="Arial"/>
        <family val="2"/>
      </rPr>
      <t xml:space="preserve">
No se cumplió con el plazo establecido en la acción de mejora, quedando VENCIDA.
</t>
    </r>
  </si>
  <si>
    <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evidenció avance.
</t>
    </r>
    <r>
      <rPr>
        <b/>
        <sz val="11"/>
        <color rgb="FF000000"/>
        <rFont val="Arial"/>
        <family val="2"/>
      </rPr>
      <t xml:space="preserve">No se cumplió con el plazo establecido en la acción de mejora, quedando VENCIDA.
</t>
    </r>
  </si>
  <si>
    <t>Actividad en proceso de ajuste; el Manual de Contratación se encuentra en revisión para incluir la obligatoriedad de justificar técnica, jurídica y financieramente las modificaciones contractuales.</t>
  </si>
  <si>
    <r>
      <t xml:space="preserve">Actividad en construcción; se adelanta la actualización del Manual de Supervisión para incorporar los formatos necesarios para el control de entrega de bienes y gestión de pagos.
</t>
    </r>
    <r>
      <rPr>
        <b/>
        <sz val="11"/>
        <color rgb="FF000000"/>
        <rFont val="Arial"/>
        <family val="2"/>
      </rPr>
      <t xml:space="preserve">
</t>
    </r>
  </si>
  <si>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No se evidenció avance.
</t>
    </r>
    <r>
      <rPr>
        <b/>
        <sz val="11"/>
        <color rgb="FF000000"/>
        <rFont val="Arial"/>
        <family val="2"/>
      </rPr>
      <t xml:space="preserve">No se cumplió con el plazo establecido en la acción de mejora, quedando VENCIDA.
</t>
    </r>
  </si>
  <si>
    <t>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t>
  </si>
  <si>
    <r>
      <rPr>
        <b/>
        <sz val="1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t>
    </r>
    <r>
      <rPr>
        <sz val="11"/>
        <rFont val="Arial"/>
        <family val="2"/>
      </rPr>
      <t xml:space="preserve">
</t>
    </r>
    <r>
      <rPr>
        <b/>
        <sz val="11"/>
        <rFont val="Arial"/>
        <family val="2"/>
      </rPr>
      <t xml:space="preserve">La acción de mejora finaliza el 30 de octubre de 2024.
</t>
    </r>
    <r>
      <rPr>
        <sz val="11"/>
        <rFont val="Arial"/>
        <family val="2"/>
      </rPr>
      <t xml:space="preserve">
Se verificó que, en el periodo anterior, se dio cumplimiento a la publicación completa y oportuna en la plataforma SECOP II de los contratos Nos. 010, 011, 012, 013, 014, 015, 016, 017, 018, 020, 021, 022, 023, 024, 025, 026, 027, 028 y 029 de 2023.</t>
    </r>
    <r>
      <rPr>
        <b/>
        <sz val="11"/>
        <rFont val="Arial"/>
        <family val="2"/>
      </rPr>
      <t xml:space="preserve">
Por lo anterior, la acción de mejora se encuentra cumplida.
</t>
    </r>
  </si>
  <si>
    <r>
      <rPr>
        <b/>
        <sz val="11"/>
        <rFont val="Arial"/>
        <family val="2"/>
      </rPr>
      <t>Acción establecida en el Plan de Mejoramiento suscrito el 16 de Octubre de 2024 Publicación extemporanea SECOP ll Denuncias 2024-298024-82111/ Radicado 2024ER0042791 del 05/03/2024 y 2024-298886-82111/ Radicado 2024ER0051970 del 13/03/2024</t>
    </r>
    <r>
      <rPr>
        <sz val="11"/>
        <rFont val="Arial"/>
        <family val="2"/>
      </rPr>
      <t xml:space="preserve">
</t>
    </r>
    <r>
      <rPr>
        <b/>
        <sz val="11"/>
        <rFont val="Arial"/>
        <family val="2"/>
      </rPr>
      <t>La acción de mejora finalizó el 30 de junio de 2025.</t>
    </r>
    <r>
      <rPr>
        <sz val="11"/>
        <rFont val="Arial"/>
        <family val="2"/>
      </rPr>
      <t xml:space="preserve">
No se evidenció avance.
</t>
    </r>
    <r>
      <rPr>
        <b/>
        <sz val="11"/>
        <rFont val="Arial"/>
        <family val="2"/>
      </rPr>
      <t xml:space="preserve">No se cumplió con el plazo establecido en la acción de mejora, quedando VENCIDA.
</t>
    </r>
  </si>
  <si>
    <t>Indicador en proceso; se adelanta la revisión y actualización de las políticas y procedimientos internos.</t>
  </si>
  <si>
    <r>
      <rPr>
        <b/>
        <sz val="1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t>
    </r>
    <r>
      <rPr>
        <sz val="11"/>
        <rFont val="Arial"/>
        <family val="2"/>
      </rPr>
      <t xml:space="preserve">No se evidenció avance.
</t>
    </r>
    <r>
      <rPr>
        <b/>
        <sz val="11"/>
        <rFont val="Arial"/>
        <family val="2"/>
      </rPr>
      <t xml:space="preserve">No se cumplió con el plazo establecido en la acción de mejora, quedando VENCIDA.
</t>
    </r>
  </si>
  <si>
    <r>
      <rPr>
        <b/>
        <sz val="1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t>
    </r>
    <r>
      <rPr>
        <sz val="11"/>
        <rFont val="Arial"/>
        <family val="2"/>
      </rPr>
      <t xml:space="preserve">
</t>
    </r>
    <r>
      <rPr>
        <b/>
        <sz val="11"/>
        <rFont val="Arial"/>
        <family val="2"/>
      </rPr>
      <t>La acción de mejora finaliza el 30 de diciembre de 2024.</t>
    </r>
    <r>
      <rPr>
        <sz val="11"/>
        <rFont val="Arial"/>
        <family val="2"/>
      </rPr>
      <t xml:space="preserve">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t>
    </r>
    <r>
      <rPr>
        <b/>
        <sz val="11"/>
        <rFont val="Arial"/>
        <family val="2"/>
      </rPr>
      <t xml:space="preserve">
No se cumplió con el plazo establecido en la acción de mejora, quedando VENCIDA.
</t>
    </r>
  </si>
  <si>
    <t>Indicador sin cumplimiento a la fecha; se trabaja en el ajuste del Manual de Contratación y del Procedimiento de Gestión Contractual para incluir esta verificación.</t>
  </si>
  <si>
    <t xml:space="preserve">Actividad en proceso; el Manual de Supervisión se encuentra en actualización para incluir revisiones periódicas de contratos de comodato y acciones de formación en normativas y buenas prácticas.
</t>
  </si>
  <si>
    <r>
      <rPr>
        <b/>
        <sz val="11"/>
        <color rgb="FF000000"/>
        <rFont val="Arial"/>
        <family val="2"/>
      </rPr>
      <t xml:space="preserve">Accion establecida en el plan de mejoramiento suscrito el 17 de diciembre de 2024, como resultado de la auditoria realizada a la vigencia 2023.
La acción finalizó el 31 de diciembre de 2025. 
</t>
    </r>
    <r>
      <rPr>
        <sz val="11"/>
        <color rgb="FF000000"/>
        <rFont val="Arial"/>
        <family val="2"/>
      </rPr>
      <t xml:space="preserve">No se evidenció reporte de avance.
</t>
    </r>
    <r>
      <rPr>
        <b/>
        <sz val="11"/>
        <color rgb="FF000000"/>
        <rFont val="Arial"/>
        <family val="2"/>
      </rPr>
      <t>Por lo tanto, no se ha dado cumplimiento a la acción establecida en el Plan de Mejoramiento.</t>
    </r>
    <r>
      <rPr>
        <sz val="11"/>
        <color rgb="FF000000"/>
        <rFont val="Arial"/>
        <family val="2"/>
      </rPr>
      <t xml:space="preserve">
</t>
    </r>
  </si>
  <si>
    <r>
      <rPr>
        <b/>
        <sz val="11"/>
        <color rgb="FF000000"/>
        <rFont val="Arial"/>
        <family val="2"/>
      </rPr>
      <t>Accion establecida en el plan de mejoramiento suscrito el 17 de diciembre de 2024, como resultado de la auditoria realizada a la vigencia 2023.
La acción finalizó el 31 de diciembre de 2025.</t>
    </r>
    <r>
      <rPr>
        <sz val="11"/>
        <color rgb="FF000000"/>
        <rFont val="Arial"/>
        <family val="2"/>
      </rPr>
      <t xml:space="preserve">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t>
    </r>
    <r>
      <rPr>
        <b/>
        <sz val="11"/>
        <color rgb="FF000000"/>
        <rFont val="Arial"/>
        <family val="2"/>
      </rPr>
      <t xml:space="preserve">
Por lo tanto, no se ha dado cumplimiento a la acción establecida en el Plan de Mejoramiento.</t>
    </r>
  </si>
  <si>
    <r>
      <rPr>
        <b/>
        <sz val="11"/>
        <color rgb="FF000000"/>
        <rFont val="Arial"/>
        <family val="2"/>
      </rPr>
      <t>Accion establecida en el plan de mejoramiento suscrito el 17 de diciembre de 2024, como resultado de la auditoria realizada a la vigencia 2023.
La acción finalizó el 31 de diciembre de 2025.</t>
    </r>
    <r>
      <rPr>
        <sz val="11"/>
        <color rgb="FF000000"/>
        <rFont val="Arial"/>
        <family val="2"/>
      </rPr>
      <t xml:space="preserve">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t>
    </r>
    <r>
      <rPr>
        <b/>
        <sz val="11"/>
        <color rgb="FF000000"/>
        <rFont val="Arial"/>
        <family val="2"/>
      </rPr>
      <t>Por lo tanto, no se ha dado cumplimiento a la acción establecida en el Plan de Mejoramiento.</t>
    </r>
  </si>
  <si>
    <r>
      <rPr>
        <b/>
        <sz val="11"/>
        <color rgb="FF000000"/>
        <rFont val="Arial"/>
        <family val="2"/>
      </rPr>
      <t>Accion establecida en el plan de mejoramiento suscrito el 17 de diciembre de 2024, como resultado de la auditoria realizada a la vigencia 2023.</t>
    </r>
    <r>
      <rPr>
        <sz val="11"/>
        <color rgb="FF000000"/>
        <rFont val="Arial"/>
        <family val="2"/>
      </rPr>
      <t xml:space="preserve">
</t>
    </r>
    <r>
      <rPr>
        <b/>
        <sz val="11"/>
        <color rgb="FF000000"/>
        <rFont val="Arial"/>
        <family val="2"/>
      </rPr>
      <t xml:space="preserve">
La acción finaliza el 31 de diciembre de 2025. </t>
    </r>
    <r>
      <rPr>
        <sz val="11"/>
        <color rgb="FF000000"/>
        <rFont val="Arial"/>
        <family val="2"/>
      </rPr>
      <t xml:space="preserve">
Se evidenció el formato del Plan Anual de Adquisiciones (PAA), el archivo en Excel con el detalle de las adquisiciones de la vigencia y la gestión de publicación correspondiente en la plataforma SECOP.
</t>
    </r>
    <r>
      <rPr>
        <b/>
        <sz val="11"/>
        <color rgb="FF000000"/>
        <rFont val="Arial"/>
        <family val="2"/>
      </rPr>
      <t xml:space="preserve">
Por lo tanto, no se ha dado cumplimiento a la acción establecida en el Plan de Mejoramiento.</t>
    </r>
    <r>
      <rPr>
        <sz val="11"/>
        <color rgb="FF000000"/>
        <rFont val="Arial"/>
        <family val="2"/>
      </rPr>
      <t xml:space="preserve">
</t>
    </r>
  </si>
  <si>
    <r>
      <rPr>
        <b/>
        <sz val="11"/>
        <color rgb="FF000000"/>
        <rFont val="Arial"/>
        <family val="2"/>
      </rPr>
      <t>Accion establecida en el plan de mejoramiento suscrito el 17 de diciembre de 2024, como resultado de la auditoria realizada a la vigencia 2023.
La acción finalizó el 30 de marzo de 2025</t>
    </r>
    <r>
      <rPr>
        <sz val="11"/>
        <color rgb="FF000000"/>
        <rFont val="Arial"/>
        <family val="2"/>
      </rPr>
      <t xml:space="preserve">. 
No se evidencia reporte de avance.
</t>
    </r>
    <r>
      <rPr>
        <b/>
        <sz val="11"/>
        <color rgb="FF000000"/>
        <rFont val="Arial"/>
        <family val="2"/>
      </rPr>
      <t xml:space="preserve">No se cumplió con el plazo establecido en la acción de mejora, quedando VENCIDA.
</t>
    </r>
    <r>
      <rPr>
        <sz val="11"/>
        <color rgb="FF000000"/>
        <rFont val="Arial"/>
        <family val="2"/>
      </rPr>
      <t xml:space="preserve">
</t>
    </r>
  </si>
  <si>
    <t xml:space="preserve">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
</t>
  </si>
  <si>
    <t>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t>
  </si>
  <si>
    <t>Se incluye información sobre la revisión con Planeacion y la publicación del plan para la vigencia 2026</t>
  </si>
  <si>
    <t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t>
  </si>
  <si>
    <t>Indicador en desarrollo; se encuentra en elaboración el formato y su articulación con el Procedimiento de Gestión Contractual.</t>
  </si>
  <si>
    <t xml:space="preserve">Actividad en desarrollo; se trabaja en el ajuste del Manual de Supervisión para incorporar las etapas pre y poscontractual, garantizando la idoneidad y trazabilidad de la gestión del supervisor.
</t>
  </si>
  <si>
    <t xml:space="preserve">Actividad en proceso; el Manual de Supervisión y Contratación se encuentra en revisión para incluir lineamientos claros sobre plazos contractuales, control de ejecuciones prolongadas y cierre dentro de la vigencia fiscal.
</t>
  </si>
  <si>
    <t>Indicador no cumplido; se está estructurando su inclusión como requisito dentro del procedimiento contractual.</t>
  </si>
  <si>
    <t xml:space="preserve">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
</t>
  </si>
  <si>
    <t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
</t>
  </si>
  <si>
    <t xml:space="preserve">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</si>
  <si>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
</t>
  </si>
  <si>
    <t xml:space="preserve">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</si>
  <si>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t>
  </si>
  <si>
    <t>Se adjunta información de lista de chequeo para contrataciones de la entidad</t>
  </si>
  <si>
    <t xml:space="preserve">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
</t>
  </si>
  <si>
    <t>Se requiere adjuntar evidencias para el cierre de la acción de mejora</t>
  </si>
  <si>
    <t xml:space="preserve">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</si>
  <si>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t>
  </si>
  <si>
    <t>Se remite pantallazo de repositorio digital 2026</t>
  </si>
  <si>
    <t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t>
  </si>
  <si>
    <t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actividad que se encuentra pendiente de ejecución conforme a los lineamientos de supervisión contractual y la normatividad vigente.
</t>
  </si>
  <si>
    <t xml:space="preserve">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</si>
  <si>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
</t>
  </si>
  <si>
    <t xml:space="preserve">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</si>
  <si>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
</t>
  </si>
  <si>
    <t xml:space="preserve">Actividad en construcción; se adelanta la incorporación de lineamientos claros para el seguimiento, control y reporte de la ejecución contractual en el Manual de Supervisión.
</t>
  </si>
  <si>
    <t>Indicador en proceso; se trabaja en la definición del procedimiento de seguimiento contractual por parte de los supervisores.</t>
  </si>
  <si>
    <t>Indicador en desarrollo; se adelanta la revisión normativa para la actualización y posterior socialización de los documentos.</t>
  </si>
  <si>
    <t xml:space="preserve">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
</t>
  </si>
  <si>
    <t xml:space="preserve">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
</t>
  </si>
  <si>
    <t xml:space="preserve">Actividad en proceso; se encuentra en revisión el Manual de Contratación y el Procedimiento PC-CO-01 para su actualización conforme a los lineamientos de Colombia Compra Eficiente.
</t>
  </si>
  <si>
    <t xml:space="preserve">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
</t>
  </si>
  <si>
    <t xml:space="preserve">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
</t>
  </si>
  <si>
    <t xml:space="preserve">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
</t>
  </si>
  <si>
    <t xml:space="preserve">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
</t>
  </si>
  <si>
    <t>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t>
  </si>
  <si>
    <t>Se incluye base en excel, no obstante no da cuenta de su publicación y seguimiento</t>
  </si>
  <si>
    <t xml:space="preserve">Actividad en desarrollo; el Manual de Supervisión e Interventoría se encuentra en proceso de actualización y estructuración para su posterior adopción y socialización.
</t>
  </si>
  <si>
    <t xml:space="preserve">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
</t>
  </si>
  <si>
    <t xml:space="preserve">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</si>
  <si>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t>
  </si>
  <si>
    <t xml:space="preserve">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
</t>
  </si>
  <si>
    <t xml:space="preserve">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
</t>
  </si>
  <si>
    <t xml:space="preserve">ACTIVIDAD CORRESPONDIENTE A GESTION FINANCIERA, REVISAR YA QUE GESTION CONTRACTUAL NO HA REALIZADO INFORMES DE COSTOS.  </t>
  </si>
  <si>
    <t>Pendiente de respuesta por Contractual</t>
  </si>
  <si>
    <t>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t>
  </si>
  <si>
    <t>No se realizó seguimiento</t>
  </si>
  <si>
    <r>
      <t xml:space="preserve">Acción establecida en el Plan de Mejoramiento suscrito el 10 de octubre de 2023,  como resultado de la denuncia 2022-249899-82111-D
La acción de mejora finaliza el 30 de Junio  de 2024
</t>
    </r>
    <r>
      <rPr>
        <sz val="11"/>
        <color rgb="FF000000"/>
        <rFont val="Arial"/>
        <family val="2"/>
      </rPr>
      <t xml:space="preserve">
No se reportó avance.
</t>
    </r>
    <r>
      <rPr>
        <b/>
        <sz val="11"/>
        <color rgb="FF000000"/>
        <rFont val="Arial"/>
        <family val="2"/>
      </rPr>
      <t xml:space="preserve">
No se cumplió con el plazo establecido en la acción de mejora, quedando VENCIDA.
</t>
    </r>
  </si>
  <si>
    <t>Se aporta como evidencia el formato de necesidad RUE 2.0, que soporta la implementación y fortalecimiento de los servicios tecnológicos institucionales.</t>
  </si>
  <si>
    <t>https://dnbcgovco-my.sharepoint.com/:f:/g/personal/planeacion_dnbc_gov_co/IgBrVWPM042YTo_4iT2tkw4QAfir0p78OawR0odu1yhtmJU?e=xX7mWf</t>
  </si>
  <si>
    <t>Se evidencia formato de necesidad para proceso contractual</t>
  </si>
  <si>
    <t>A la fecha no existe proceso formal de implementación de IPv6; se identifica la necesidad dentro del PETI 2026 para definir hoja de ruta y acciones de cumplimiento.</t>
  </si>
  <si>
    <t>El PETI se encuentra en proceso de actualización</t>
  </si>
  <si>
    <t>Se aporta como evidencia la Caracterización CT-TI versión 04 aprobada, que contiene la definición de factores críticos y de éxito del proceso.</t>
  </si>
  <si>
    <t>https://dnbcgovco-my.sharepoint.com/:f:/g/personal/planeacion_dnbc_gov_co/IgB5ud7b1mvzR6LEuE_muVtIAXnMfndxc-qfhTxTextcGU4?e=aHpPFN</t>
  </si>
  <si>
    <t>Se adjunta caracterizaicón del proceso en su versión 4 disponible desde marzo 2026</t>
  </si>
  <si>
    <t>Se adjunta cronograma de mesas de trabajo, Plan de Acción Consolidado 2026, tablero de indicadores y PETI 2026 como evidencia de ejecución, donde se definieron actividades pendientes, responsables, seguimiento y ruta de cumplimiento.</t>
  </si>
  <si>
    <t>https://dnbcgovco-my.sharepoint.com/:f:/g/personal/planeacion_dnbc_gov_co/IgDmXlHU6zXTQK9x9jp7Bf17AYtyFsp_fzNFqXJ4TC8E0I4?e=UeixIY</t>
  </si>
  <si>
    <t>Se incluye información de plan de acción y borrador de actualización de PETI 2026</t>
  </si>
  <si>
    <t>Se adjunta Plan de Mantenimiento 2026 como evidencia de avance, incluyendo cronograma, seguimiento y mecanismos de evaluación para medición del soporte técnico.</t>
  </si>
  <si>
    <t>https://dnbcgovco-my.sharepoint.com/:f:/g/personal/planeacion_dnbc_gov_co/IgAkffJz8RHCSoYwUGVrNivMARn_03lGJ2j6OJKB6h4Tx_Q?e=PyfV3P</t>
  </si>
  <si>
    <t>No se evidencia actividades relacionadas con el formulario en linea</t>
  </si>
  <si>
    <t>Se aporta como evidencia el Tablero de Indicadores y Fichas Técnicas Gestión TI V4, en el que se verificaron definición, fórmula, periodicidad, meta y mecanismos de seguimiento y evaluación de los indicadores del proceso.</t>
  </si>
  <si>
    <t>https://dnbcgovco-my.sharepoint.com/:f:/g/personal/planeacion_dnbc_gov_co/IgDf_bpELDOIR7zFIV5Lm8t-AWYhJoKta_hK3z5dyahHYDc?e=S0dGWc</t>
  </si>
  <si>
    <t>Se incluye matriz de indicadores de gestión TI. No obstante, no se evidencia análisis sobre su necesidad o no de actualización</t>
  </si>
  <si>
    <t>Se adjunta PETI 2026 actualizado como evidencia de avance, incorporando proyecto de estabilización de servicios tecnológicos, componentes de seguridad y privacidad de la información; documento pendiente de aprobación ante Comité Ejecutivo para su cierre definitivo.</t>
  </si>
  <si>
    <t>https://dnbcgovco-my.sharepoint.com/:f:/g/personal/planeacion_dnbc_gov_co/IgByxAMzp3aqQ5HOb0vu_2CmAa3iwxui5gO6Vlq6RRmJ5SE?e=311D2c</t>
  </si>
  <si>
    <t>Se incluye documnto borrador de PETI que debe ser sometido a aprobación del Comité directivo</t>
  </si>
  <si>
    <t>Se adjunta procedimiento PC-TI-01 versión 02 actualizado y aprobado, como soporte de la verificación y ajuste del flujo de ejecución del proceso de soporte técnico conforme al estado actual de la Entidad.</t>
  </si>
  <si>
    <t>https://dnbcgovco-my.sharepoint.com/:f:/g/personal/planeacion_dnbc_gov_co/IgCir8k3P8BgRZmofCbzcQlrAf1c0UuOVr2o522eV4Ri-aU?e=Bvugel</t>
  </si>
  <si>
    <t>Se incluye procedimiento vigente desde el mes de novimebre de 2025</t>
  </si>
  <si>
    <t>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t>
  </si>
  <si>
    <t>https://dnbcgovco-my.sharepoint.com/:f:/g/personal/planeacion_dnbc_gov_co/IgB2Hc7rjc5cSLW6JDNWnxtoAX0gibH-Pue_6-22TKuiQwE?e=5G5LKI</t>
  </si>
  <si>
    <t>Se incluyen correos de socializaicón sobre Manual de Seguridad de la Información. No obstante, no se ve fomento del uso de la nube pública</t>
  </si>
  <si>
    <t>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t>
  </si>
  <si>
    <t>https://dnbcgovco-my.sharepoint.com/:f:/g/personal/planeacion_dnbc_gov_co/IgDYKYtbSJHqRKKxnYGlnkqjASuDR0B5TfnyCatgEXvJ4L0?e=MPsND8</t>
  </si>
  <si>
    <t>Se incluye manual vigente desde 2022. Se requiere su revisión y actualización</t>
  </si>
  <si>
    <t>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t>
  </si>
  <si>
    <t>https://dnbcgovco-my.sharepoint.com/:f:/g/personal/planeacion_dnbc_gov_co/IgC3xOsSNj8IRIL11vaiFWcgAUu6Fkz2uB8R8KlqPRMkdhk?e=pJDNvr</t>
  </si>
  <si>
    <t>Se incluye documento de necesidad RUE y borrador de actualización del PETI</t>
  </si>
  <si>
    <t>Se adjunta informe del estado actual del servicio de telefonía fija, incluyendo diagnóstico de indisponibilidad, análisis técnico y gestión contractual en curso para modernización del servicio con solución PBX Cloud.</t>
  </si>
  <si>
    <t>https://dnbcgovco-my.sharepoint.com/:f:/g/personal/planeacion_dnbc_gov_co/IgAk6fLJg0L3T7u7NTfhiB24AX9HOMqac_J9nU9jpBPpXbM?e=swOIeZ</t>
  </si>
  <si>
    <t>Aunque s epresenta informe, no se encuentra evidencia que se socialice con el lider del proceso</t>
  </si>
  <si>
    <t>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t>
  </si>
  <si>
    <t>https://dnbcgovco-my.sharepoint.com/:f:/g/personal/planeacion_dnbc_gov_co/IgDPgT4NJ4SAS7wh-FIhINwWAfHEn8Nkvw5wZ9iOQqb9PVM?e=sUmTmO</t>
  </si>
  <si>
    <t xml:space="preserve">Se aporta formato de necesidad de RUE 2.0 </t>
  </si>
  <si>
    <t>Se adjunta Plan de Mantenimiento Preventivo y Correctivo de Hardware con cronograma de intervención, inventario de activos tecnológicos, actividades de mantenimiento ejecutadas y soportes de seguimiento de la ejecución del plan.</t>
  </si>
  <si>
    <t>https://dnbcgovco-my.sharepoint.com/:f:/g/personal/planeacion_dnbc_gov_co/IgBK7MOyXw-ATYsV1Iuv2huzAeA3ku4FKt64nuHd6idzX5A?e=bnfIJL</t>
  </si>
  <si>
    <t>Se incluye plan formulado por el enlace del proceso. Pendiente su implementación</t>
  </si>
  <si>
    <t>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t>
  </si>
  <si>
    <t>https://dnbcgovco-my.sharepoint.com/:f:/g/personal/planeacion_dnbc_gov_co/IgDlb5XVpxIKQb9rhhKt_5DuAUyINH0bab5kKjslSxoN9lU?e=8Qefwv</t>
  </si>
  <si>
    <t>Se evidencia ajustes en formulario web</t>
  </si>
  <si>
    <t>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t>
  </si>
  <si>
    <t>https://dnbcgovco-my.sharepoint.com/:f:/g/personal/planeacion_dnbc_gov_co/IgB-4M0M0QFBT5ksUFTt5vBYAbdJmXGZRaiLCyWSNAvgCFE?e=ylRHIq</t>
  </si>
  <si>
    <t>Se adjuntan soportes de implementación de acciones de mejora identificadas en el diagnóstico del Sistema de Información RUE, evidenciando priorización e incorporación de ajustes funcionales, de parametrización y generación de reportes.</t>
  </si>
  <si>
    <t>https://dnbcgovco-my.sharepoint.com/:f:/g/personal/planeacion_dnbc_gov_co/IgA1WVB7uTW2QLTZOFjiTgNNAQxQwmPr2UXQhBrvADIwGzQ?e=aCtqVh</t>
  </si>
  <si>
    <t>Se aporta formato de necesidad de RUE 2.0. No se tienen evidencias de su implementación.</t>
  </si>
  <si>
    <t>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t>
  </si>
  <si>
    <t>https://dnbcgovco-my.sharepoint.com/:f:/g/personal/planeacion_dnbc_gov_co/IgB1QMzvYiM7T5Z1lVGEpGUBAfoO-PzjS-O2nmKgLlfZ7C4?e=PsKfsW</t>
  </si>
  <si>
    <t>Se incluye tabla de información orfeo</t>
  </si>
  <si>
    <t>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t>
  </si>
  <si>
    <t>https://dnbcgovco-my.sharepoint.com/:f:/g/personal/planeacion_dnbc_gov_co/IgAtCeqwqYEQRIXhU30ZuIAEAVsnNHcEZANJN7txKIyHMSw?e=PL9djw</t>
  </si>
  <si>
    <t>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t>
  </si>
  <si>
    <t>https://dnbcgovco-my.sharepoint.com/:f:/g/personal/planeacion_dnbc_gov_co/IgBUD3iZOs8QQ6Rh_frPPKN-AbRW1E18fTjsmz3oSEmWYBU?e=RBKLAu</t>
  </si>
  <si>
    <t>Se evidencia soportes de ajustes en ORFEO y manual</t>
  </si>
  <si>
    <t>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t>
  </si>
  <si>
    <t>https://dnbcgovco-my.sharepoint.com/:f:/g/personal/planeacion_dnbc_gov_co/IgBOQpmYaQLLT4uY4rpPU70wAVfZbqgROgbCgr-Ejp6Bm-E?e=hc0q2y</t>
  </si>
  <si>
    <t>Se remite una imagen de Backup, más no se da información sobre politica de manejo</t>
  </si>
  <si>
    <t>No se evidencia realización de acciones</t>
  </si>
  <si>
    <r>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t>
    </r>
    <r>
      <rPr>
        <sz val="11"/>
        <color rgb="FF000000"/>
        <rFont val="Arial"/>
        <family val="2"/>
      </rPr>
      <t xml:space="preserve">No se evidenció avance.
</t>
    </r>
    <r>
      <rPr>
        <b/>
        <sz val="11"/>
        <color rgb="FF000000"/>
        <rFont val="Arial"/>
        <family val="2"/>
      </rPr>
      <t xml:space="preserve">
No se cumplió con el plazo establecido en la acción de mejora, quedando VENCIDA.
</t>
    </r>
  </si>
  <si>
    <r>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t>
    </r>
    <r>
      <rPr>
        <sz val="11"/>
        <color rgb="FF000000"/>
        <rFont val="Arial"/>
        <family val="2"/>
      </rPr>
      <t xml:space="preserve">
No se reportó avance.
</t>
    </r>
    <r>
      <rPr>
        <b/>
        <sz val="11"/>
        <color rgb="FF000000"/>
        <rFont val="Arial"/>
        <family val="2"/>
      </rPr>
      <t xml:space="preserve">
No se cumplió con el plazo establecido en la acción de mejora, quedando VENCIDA.
</t>
    </r>
  </si>
  <si>
    <r>
      <t xml:space="preserve">Acción establecida en el Plan de Mejoramiento suscrito el 15 de enero de 2024 como resultado de la auditoria realizada a la vigencia 2022
La acción de mejora finaliza el 31 de marzo de 2024
</t>
    </r>
    <r>
      <rPr>
        <sz val="11"/>
        <color rgb="FF000000"/>
        <rFont val="Arial"/>
        <family val="2"/>
      </rPr>
      <t xml:space="preserve">
No se evidenció avance.
</t>
    </r>
    <r>
      <rPr>
        <b/>
        <sz val="11"/>
        <color rgb="FF000000"/>
        <rFont val="Arial"/>
        <family val="2"/>
      </rPr>
      <t xml:space="preserve">
No se cumplió con el plazo establecido en la acción de mejora, quedando VENCIDA.
</t>
    </r>
  </si>
  <si>
    <t>Se adjunta expediente documental que soporta acciones encaminadas al mejoramiento del Sistema de Información RUE 2.0, evidenciando avances en actualización funcional, parametrización, arquitectura, generación de reportes e implementación de mejoras identificadas.</t>
  </si>
  <si>
    <t>https://dnbcgovco-my.sharepoint.com/:f:/g/personal/planeacion_dnbc_gov_co/IgBx92YBq26rRIJLL5Vbj3RRAVNouU3GXCuU37nZSwWMFAc?e=1rDc0W</t>
  </si>
  <si>
    <t>Se adjunta formato de necesidad de RUE 2.0</t>
  </si>
  <si>
    <t>Se aporta como evidencia la parametrización funcional del módulo de reportes de ORFEO NG, evidenciando generación de reportes detallados y oportunos sobre radicados, productividad, correspondencia y expedientes electrónicos, en cumplimiento de la acción de mejora.</t>
  </si>
  <si>
    <t>https://dnbcgovco-my.sharepoint.com/:f:/g/personal/planeacion_dnbc_gov_co/IgCNzwnnkkpRTaEBPMx0rOwFASu8lZZKfmwE_kJhjMBi4Do?e=8NVROU</t>
  </si>
  <si>
    <t>Se remite pantallazo de generación de reportes en ORFEO</t>
  </si>
  <si>
    <t>EFICACIA</t>
  </si>
  <si>
    <t>PLANEACIÓN ESTRATÉGICA</t>
  </si>
  <si>
    <t>CERRADO</t>
  </si>
  <si>
    <t>NO EFECTIVO</t>
  </si>
  <si>
    <t>TALENTO HUMANO</t>
  </si>
  <si>
    <t>TRANSPARENCIA, ACCESO A LA INFORMACIÓN PÚBLICA Y LUCHA CONTRA LA CORRUPCIÓN</t>
  </si>
  <si>
    <t>PARTICIPACIÓN CIUDADANA EN LA GESTIÓN PÚBLICA</t>
  </si>
  <si>
    <t>RACIONALIZACIÓN DE TRÁMITES</t>
  </si>
  <si>
    <t>SEGURIDAD DIGITAL</t>
  </si>
  <si>
    <t>MEJORA NORMATIVA</t>
  </si>
  <si>
    <t>CONTROL INTERNO</t>
  </si>
  <si>
    <t>SEGUIMIENTO Y EVALUACIÓN DEL DESEMPEÑO INSTITUCIONAL</t>
  </si>
  <si>
    <t xml:space="preserve">CONTROL DE CAMBIOS </t>
  </si>
  <si>
    <t>FECHA</t>
  </si>
  <si>
    <t>CAMBIO</t>
  </si>
  <si>
    <t>Emisión formato</t>
  </si>
  <si>
    <t>Actualización del formato con base en la estructura del Plan de Mejoramiento de la Contraloría General de la República, incorporando nuevas casillas para la implementación de las políticas de operación del procedimiento Formulación, Monitoreo y Seguimiento a Planes de Mejoramiento Internos y Externos, fortaleciendo el seguimiento, control, efectividad y cierre de los hallazgos</t>
  </si>
  <si>
    <t>ORIGEN</t>
  </si>
  <si>
    <t>HALLAZGO</t>
  </si>
  <si>
    <t>ACCIÓN</t>
  </si>
  <si>
    <t>PROCESO</t>
  </si>
  <si>
    <t>TIPO MODIFICACIÓN</t>
  </si>
  <si>
    <t>ESTADO ACCIÓN</t>
  </si>
  <si>
    <t>ESTADO HALLAZGO</t>
  </si>
  <si>
    <t>EFICACIA /EFECTIVIDAD</t>
  </si>
  <si>
    <t>Corrección</t>
  </si>
  <si>
    <t>Plazo</t>
  </si>
  <si>
    <t>Cerrado</t>
  </si>
  <si>
    <t>Auditoría externa</t>
  </si>
  <si>
    <t xml:space="preserve">Acción </t>
  </si>
  <si>
    <t>En avance</t>
  </si>
  <si>
    <t>Abierto</t>
  </si>
  <si>
    <t>PQRSD</t>
  </si>
  <si>
    <t xml:space="preserve">Acción preventiva </t>
  </si>
  <si>
    <t>Salida no conforme</t>
  </si>
  <si>
    <t>Acción de mejora</t>
  </si>
  <si>
    <t>Revisión SIGEC</t>
  </si>
  <si>
    <t>Evaluación de requisitos legales</t>
  </si>
  <si>
    <t>Formulación, actualización  y acompañamiento normativo y operativo</t>
  </si>
  <si>
    <t>Satisfacción del cliente</t>
  </si>
  <si>
    <t>Coordinación Operativa</t>
  </si>
  <si>
    <t>Resultado seuimiento indicadores</t>
  </si>
  <si>
    <t>Fortalecimiento Bomberil para la Respuesta</t>
  </si>
  <si>
    <t>Análisis de datos informes periodicos establecidos</t>
  </si>
  <si>
    <t>Inspección Vigilancia y Control</t>
  </si>
  <si>
    <t>Materialización de riesgo</t>
  </si>
  <si>
    <t>Gestión del Talento Humano</t>
  </si>
  <si>
    <t>Resulltado de prevención, preparación y respuesta ante emergencias</t>
  </si>
  <si>
    <t>Gestión de asuntos disciplinarios</t>
  </si>
  <si>
    <t>Resusultado de investigación de accidentes/incidentes…</t>
  </si>
  <si>
    <t>Gestión   Financiera</t>
  </si>
  <si>
    <t>Actos y condiciones inseguras</t>
  </si>
  <si>
    <t xml:space="preserve">Gestión Administrativa </t>
  </si>
  <si>
    <t>Informes de inspección SGSST y SGA</t>
  </si>
  <si>
    <t>Gestión Contractual</t>
  </si>
  <si>
    <t>Sugerencas presentadas por Servidores de la DNBC</t>
  </si>
  <si>
    <t>Gestión Jurídica</t>
  </si>
  <si>
    <t>Autoevaluación del proceso</t>
  </si>
  <si>
    <t>Gestión documental</t>
  </si>
  <si>
    <t>Gestión de tecnología informática</t>
  </si>
  <si>
    <t>Evaluación y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</si>
</sst>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0.0%"/>
  </numFmts>
  <fonts count="53" x14ac:knownFonts="1">
    <font>
      <sz val="11"/>
      <color theme="1"/>
      <name val="Calibri"/>
      <family val="2"/>
      <scheme val="minor"/>
    </font>
    <font>
      <sz val="10"/>
      <color theme="1"/>
      <name val="Arial"/>
      <family val="2"/>
    </font>
    <font>
      <sz val="10"/>
      <name val="Arial"/>
      <family val="2"/>
    </font>
    <font>
      <b/>
      <sz val="11"/>
      <name val="Arial"/>
      <family val="2"/>
    </font>
    <font>
      <b/>
      <sz val="10"/>
      <color theme="1"/>
      <name val="Arial"/>
      <family val="2"/>
    </font>
    <font>
      <b/>
      <sz val="11"/>
      <color theme="1"/>
      <name val="Arial"/>
      <family val="2"/>
    </font>
    <font>
      <sz val="12"/>
      <color theme="1"/>
      <name val="Arial"/>
      <family val="2"/>
    </font>
    <font>
      <b/>
      <sz val="26"/>
      <color theme="0"/>
      <name val="Arial"/>
      <family val="2"/>
    </font>
    <font>
      <b/>
      <sz val="24"/>
      <color theme="1"/>
      <name val="Arial"/>
      <family val="2"/>
    </font>
    <font>
      <b/>
      <sz val="18"/>
      <color theme="1"/>
      <name val="Arial"/>
      <family val="2"/>
    </font>
    <font>
      <b/>
      <sz val="20"/>
      <color theme="1"/>
      <name val="Arial"/>
      <family val="2"/>
    </font>
    <font>
      <sz val="28"/>
      <color theme="1"/>
      <name val="Arial"/>
      <family val="2"/>
    </font>
    <font>
      <sz val="11"/>
      <color theme="1"/>
      <name val="Arial"/>
      <family val="2"/>
    </font>
    <font>
      <b/>
      <sz val="36"/>
      <color theme="0"/>
      <name val="Arial"/>
      <family val="2"/>
    </font>
    <font>
      <b/>
      <sz val="11"/>
      <color theme="0"/>
      <name val="Arial"/>
      <family val="2"/>
    </font>
    <font>
      <sz val="11"/>
      <name val="Arial"/>
      <family val="2"/>
    </font>
    <font>
      <sz val="11"/>
      <color rgb="FF000000"/>
      <name val="Calibri"/>
      <family val="2"/>
      <scheme val="minor"/>
    </font>
    <font>
      <b/>
      <sz val="10"/>
      <name val="Arial"/>
      <family val="2"/>
    </font>
    <font>
      <u/>
      <sz val="11"/>
      <color theme="10"/>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indexed="8"/>
      <name val="Arial"/>
      <family val="2"/>
    </font>
    <font>
      <b/>
      <u/>
      <sz val="11"/>
      <color indexed="8"/>
      <name val="Arial"/>
      <family val="2"/>
    </font>
    <font>
      <b/>
      <u/>
      <sz val="11"/>
      <color indexed="8"/>
      <name val="Calibri"/>
      <family val="2"/>
      <scheme val="minor"/>
    </font>
    <font>
      <b/>
      <u/>
      <sz val="11"/>
      <color rgb="FF000000"/>
      <name val="Calibri"/>
      <family val="2"/>
      <scheme val="minor"/>
    </font>
    <font>
      <b/>
      <u/>
      <sz val="11"/>
      <name val="Calibri"/>
      <family val="2"/>
      <scheme val="minor"/>
    </font>
    <font>
      <b/>
      <sz val="11"/>
      <color indexed="8"/>
      <name val="Calibri"/>
      <family val="2"/>
      <scheme val="minor"/>
    </font>
    <font>
      <b/>
      <sz val="11"/>
      <color rgb="FF000000"/>
      <name val="Arial"/>
      <family val="2"/>
    </font>
    <font>
      <b/>
      <u/>
      <sz val="11"/>
      <color rgb="FF000000"/>
      <name val="Arial"/>
      <family val="2"/>
    </font>
    <font>
      <sz val="11"/>
      <color rgb="FF000000"/>
      <name val="Arial"/>
      <family val="2"/>
    </font>
    <font>
      <b/>
      <u/>
      <sz val="11"/>
      <color theme="1"/>
      <name val="Arial"/>
      <family val="2"/>
    </font>
    <font>
      <b/>
      <u/>
      <sz val="11"/>
      <color theme="1"/>
      <name val="Calibri"/>
      <family val="2"/>
      <scheme val="minor"/>
    </font>
    <font>
      <sz val="11"/>
      <color rgb="FFFF0000"/>
      <name val="Arial"/>
      <family val="2"/>
    </font>
    <font>
      <b/>
      <sz val="9"/>
      <color indexed="81"/>
      <name val="Tahoma"/>
      <family val="2"/>
    </font>
    <font>
      <sz val="9"/>
      <color indexed="81"/>
      <name val="Tahoma"/>
      <family val="2"/>
    </font>
    <font>
      <b/>
      <sz val="11"/>
      <color rgb="FFFF0000"/>
      <name val="Arial"/>
      <family val="2"/>
    </font>
    <font>
      <sz val="11"/>
      <color theme="0"/>
      <name val="Arial"/>
      <family val="2"/>
    </font>
    <font>
      <b/>
      <sz val="8"/>
      <color theme="0"/>
      <name val="Arial"/>
      <family val="2"/>
    </font>
    <font>
      <u/>
      <sz val="11"/>
      <color theme="10"/>
      <name val="Arial"/>
      <family val="2"/>
    </font>
    <font>
      <sz val="11"/>
      <color rgb="FF00B0F0"/>
      <name val="Arial"/>
      <family val="2"/>
    </font>
    <font>
      <sz val="11"/>
      <color theme="1"/>
      <name val="Arial"/>
    </font>
    <font>
      <sz val="9"/>
      <color theme="1"/>
      <name val="Arial"/>
      <family val="2"/>
    </font>
    <font>
      <sz val="11"/>
      <color rgb="FFFF0000"/>
      <name val="Arial"/>
    </font>
    <font>
      <sz val="11"/>
      <color rgb="FF000000"/>
      <name val="Arial"/>
    </font>
    <font>
      <b/>
      <sz val="11"/>
      <color theme="1"/>
      <name val="Arial"/>
    </font>
    <font>
      <u/>
      <sz val="11"/>
      <color rgb="FF000000"/>
      <name val="Arial"/>
    </font>
    <font>
      <sz val="11"/>
      <name val="Arial"/>
    </font>
    <font>
      <b/>
      <sz val="11"/>
      <color rgb="FF000000"/>
      <name val="Arial"/>
    </font>
    <font>
      <sz val="11"/>
      <color rgb="FF000000"/>
      <name val="Arial"/>
      <charset val="1"/>
    </font>
    <font>
      <sz val="11"/>
      <color theme="1"/>
      <name val="Arial"/>
      <charset val="1"/>
    </font>
    <font>
      <b/>
      <u/>
      <sz val="11"/>
      <color rgb="FF000000"/>
      <name val="Calibri"/>
      <scheme val="minor"/>
    </font>
    <font>
      <sz val="11"/>
      <color rgb="FF000000"/>
      <name val="Calibri"/>
      <scheme val="minor"/>
    </font>
  </fonts>
  <fills count="1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rgb="FFFFC000"/>
        <bgColor indexed="64"/>
      </patternFill>
    </fill>
    <fill>
      <patternFill patternType="solid">
        <fgColor rgb="FFFFE598"/>
        <bgColor rgb="FFFFE598"/>
      </patternFill>
    </fill>
    <fill>
      <patternFill patternType="solid">
        <fgColor theme="5" tint="0.59999389629810485"/>
        <bgColor indexed="64"/>
      </patternFill>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rgb="FF000000"/>
      </right>
      <top style="medium">
        <color indexed="64"/>
      </top>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1">
    <xf numFmtId="0" fontId="0" fillId="0" borderId="0"/>
    <xf numFmtId="0" fontId="1" fillId="0" borderId="0"/>
    <xf numFmtId="0" fontId="2" fillId="0" borderId="0"/>
    <xf numFmtId="0" fontId="18" fillId="0" borderId="0" applyNumberForma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1" fillId="0" borderId="0"/>
    <xf numFmtId="44" fontId="20" fillId="0" borderId="0" applyFont="0" applyFill="0" applyBorder="0" applyAlignment="0" applyProtection="0"/>
    <xf numFmtId="0" fontId="18" fillId="0" borderId="0" applyNumberFormat="0" applyFill="0" applyBorder="0" applyAlignment="0" applyProtection="0"/>
    <xf numFmtId="44" fontId="20" fillId="0" borderId="0" applyFont="0" applyFill="0" applyBorder="0" applyAlignment="0" applyProtection="0"/>
  </cellStyleXfs>
  <cellXfs count="318">
    <xf numFmtId="0" fontId="0" fillId="0" borderId="0" xfId="0"/>
    <xf numFmtId="0" fontId="0" fillId="0" borderId="0" xfId="0" applyAlignment="1">
      <alignment vertic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wrapText="1"/>
    </xf>
    <xf numFmtId="0" fontId="4" fillId="0" borderId="0" xfId="0" applyFont="1" applyAlignment="1">
      <alignment horizontal="center" vertical="center" wrapText="1"/>
    </xf>
    <xf numFmtId="0" fontId="4" fillId="0" borderId="0" xfId="0" applyFont="1" applyAlignment="1">
      <alignment horizontal="center"/>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xf numFmtId="0" fontId="1"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left" vertical="top"/>
    </xf>
    <xf numFmtId="0" fontId="4" fillId="0" borderId="0" xfId="0" applyFont="1" applyAlignment="1">
      <alignment horizontal="center" wrapText="1"/>
    </xf>
    <xf numFmtId="0" fontId="1" fillId="0" borderId="0" xfId="0" applyFont="1" applyAlignment="1">
      <alignment horizontal="center" wrapText="1"/>
    </xf>
    <xf numFmtId="0" fontId="2" fillId="0" borderId="0" xfId="0" applyFont="1" applyAlignment="1">
      <alignment wrapText="1"/>
    </xf>
    <xf numFmtId="0" fontId="0" fillId="0" borderId="11" xfId="0" applyBorder="1"/>
    <xf numFmtId="14" fontId="3" fillId="3" borderId="9" xfId="1" applyNumberFormat="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4" borderId="9" xfId="1" applyFont="1" applyFill="1" applyBorder="1" applyAlignment="1" applyProtection="1">
      <alignment horizontal="center" vertical="center" wrapText="1"/>
      <protection locked="0"/>
    </xf>
    <xf numFmtId="0" fontId="3" fillId="4" borderId="9" xfId="2" applyFont="1" applyFill="1" applyBorder="1" applyAlignment="1" applyProtection="1">
      <alignment horizontal="center" vertical="center" wrapText="1"/>
      <protection locked="0"/>
    </xf>
    <xf numFmtId="9" fontId="3" fillId="4" borderId="9" xfId="1" applyNumberFormat="1" applyFont="1" applyFill="1" applyBorder="1" applyAlignment="1" applyProtection="1">
      <alignment horizontal="center" vertical="center" wrapText="1"/>
      <protection locked="0"/>
    </xf>
    <xf numFmtId="14" fontId="5" fillId="3" borderId="9" xfId="1" applyNumberFormat="1" applyFont="1" applyFill="1" applyBorder="1" applyAlignment="1" applyProtection="1">
      <alignment horizontal="center" vertical="center" wrapText="1"/>
      <protection locked="0"/>
    </xf>
    <xf numFmtId="0" fontId="5" fillId="3" borderId="9" xfId="1" applyFont="1" applyFill="1" applyBorder="1" applyAlignment="1" applyProtection="1">
      <alignment horizontal="center" vertical="center" wrapText="1"/>
      <protection locked="0"/>
    </xf>
    <xf numFmtId="9" fontId="5" fillId="3" borderId="9" xfId="1" applyNumberFormat="1" applyFont="1" applyFill="1" applyBorder="1" applyAlignment="1" applyProtection="1">
      <alignment horizontal="center" vertical="center" wrapText="1"/>
      <protection locked="0"/>
    </xf>
    <xf numFmtId="9" fontId="5" fillId="4" borderId="9" xfId="1" applyNumberFormat="1" applyFont="1" applyFill="1" applyBorder="1" applyAlignment="1" applyProtection="1">
      <alignment horizontal="center" vertical="center" wrapText="1"/>
      <protection locked="0"/>
    </xf>
    <xf numFmtId="0" fontId="6" fillId="0" borderId="0" xfId="0" applyFont="1" applyAlignment="1">
      <alignment vertical="center"/>
    </xf>
    <xf numFmtId="0" fontId="11" fillId="0" borderId="0" xfId="0" applyFont="1" applyAlignment="1">
      <alignment vertical="center"/>
    </xf>
    <xf numFmtId="0" fontId="12" fillId="2" borderId="0" xfId="0" applyFont="1" applyFill="1" applyAlignment="1">
      <alignment vertical="center"/>
    </xf>
    <xf numFmtId="0" fontId="12" fillId="0" borderId="0" xfId="0" applyFont="1" applyAlignment="1">
      <alignment vertical="center"/>
    </xf>
    <xf numFmtId="0" fontId="12" fillId="0" borderId="0" xfId="0" applyFont="1" applyAlignment="1">
      <alignment vertical="center" wrapText="1"/>
    </xf>
    <xf numFmtId="15" fontId="12" fillId="0" borderId="5" xfId="0" applyNumberFormat="1" applyFont="1" applyBorder="1" applyAlignment="1">
      <alignment horizontal="center" vertical="center" wrapText="1"/>
    </xf>
    <xf numFmtId="0" fontId="15" fillId="0" borderId="6" xfId="0" applyFont="1" applyBorder="1" applyAlignment="1">
      <alignment horizontal="justify" vertical="center" wrapText="1"/>
    </xf>
    <xf numFmtId="9" fontId="12" fillId="0" borderId="6" xfId="0" applyNumberFormat="1" applyFont="1" applyBorder="1" applyAlignment="1">
      <alignment horizontal="center" vertical="center" wrapText="1"/>
    </xf>
    <xf numFmtId="0" fontId="12" fillId="0" borderId="7" xfId="0" applyFont="1" applyBorder="1" applyAlignment="1">
      <alignment horizontal="center" vertical="center" wrapText="1"/>
    </xf>
    <xf numFmtId="15" fontId="12" fillId="0" borderId="20" xfId="0" applyNumberFormat="1" applyFont="1" applyBorder="1" applyAlignment="1">
      <alignment horizontal="center"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21" xfId="0" applyFont="1" applyBorder="1" applyAlignme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wrapText="1"/>
    </xf>
    <xf numFmtId="0" fontId="16" fillId="0" borderId="0" xfId="0" applyFont="1"/>
    <xf numFmtId="0" fontId="15" fillId="6" borderId="1" xfId="0" applyFont="1" applyFill="1" applyBorder="1" applyAlignment="1">
      <alignment horizontal="left" vertical="center" wrapText="1"/>
    </xf>
    <xf numFmtId="0" fontId="12" fillId="0" borderId="4" xfId="0" applyFont="1" applyBorder="1" applyAlignment="1">
      <alignment horizontal="center"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4" fillId="5"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14" fontId="3" fillId="3" borderId="1" xfId="1" applyNumberFormat="1" applyFont="1" applyFill="1" applyBorder="1" applyAlignment="1" applyProtection="1">
      <alignment horizontal="center" vertical="center" wrapText="1"/>
      <protection locked="0"/>
    </xf>
    <xf numFmtId="0" fontId="3" fillId="3" borderId="1" xfId="1" applyFont="1" applyFill="1" applyBorder="1" applyAlignment="1" applyProtection="1">
      <alignment horizontal="center" vertical="center" wrapText="1"/>
      <protection locked="0"/>
    </xf>
    <xf numFmtId="0" fontId="3" fillId="4" borderId="1" xfId="1" applyFont="1" applyFill="1" applyBorder="1" applyAlignment="1" applyProtection="1">
      <alignment horizontal="center" vertical="center" wrapText="1"/>
      <protection locked="0"/>
    </xf>
    <xf numFmtId="0" fontId="3" fillId="4" borderId="1" xfId="2" applyFont="1" applyFill="1" applyBorder="1" applyAlignment="1" applyProtection="1">
      <alignment horizontal="center" vertical="center" wrapText="1"/>
      <protection locked="0"/>
    </xf>
    <xf numFmtId="9" fontId="3" fillId="4" borderId="1" xfId="1" applyNumberFormat="1" applyFont="1" applyFill="1" applyBorder="1" applyAlignment="1" applyProtection="1">
      <alignment horizontal="center" vertical="center" wrapText="1"/>
      <protection locked="0"/>
    </xf>
    <xf numFmtId="14" fontId="5" fillId="3" borderId="1" xfId="1" applyNumberFormat="1" applyFont="1" applyFill="1" applyBorder="1" applyAlignment="1" applyProtection="1">
      <alignment horizontal="center" vertical="center" wrapText="1"/>
      <protection locked="0"/>
    </xf>
    <xf numFmtId="0" fontId="5" fillId="3" borderId="1" xfId="1" applyFont="1" applyFill="1" applyBorder="1" applyAlignment="1" applyProtection="1">
      <alignment horizontal="center" vertical="center" wrapText="1"/>
      <protection locked="0"/>
    </xf>
    <xf numFmtId="9" fontId="5" fillId="3" borderId="1" xfId="1" applyNumberFormat="1" applyFont="1" applyFill="1" applyBorder="1" applyAlignment="1" applyProtection="1">
      <alignment horizontal="center" vertical="center" wrapText="1"/>
      <protection locked="0"/>
    </xf>
    <xf numFmtId="9" fontId="5" fillId="4" borderId="1" xfId="1" applyNumberFormat="1" applyFont="1" applyFill="1" applyBorder="1" applyAlignment="1" applyProtection="1">
      <alignment horizontal="center" vertical="center" wrapText="1"/>
      <protection locked="0"/>
    </xf>
    <xf numFmtId="0" fontId="12" fillId="6" borderId="1" xfId="0" applyFont="1" applyFill="1" applyBorder="1" applyAlignment="1">
      <alignment horizontal="center" vertical="center" wrapText="1"/>
    </xf>
    <xf numFmtId="15" fontId="12" fillId="6" borderId="1" xfId="0" applyNumberFormat="1" applyFont="1" applyFill="1" applyBorder="1" applyAlignment="1">
      <alignment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justify" vertical="center" wrapText="1"/>
    </xf>
    <xf numFmtId="9" fontId="12" fillId="0" borderId="1" xfId="0" applyNumberFormat="1" applyFont="1" applyBorder="1" applyAlignment="1">
      <alignment horizontal="center" vertical="center" wrapText="1"/>
    </xf>
    <xf numFmtId="15" fontId="12" fillId="0" borderId="1" xfId="0" applyNumberFormat="1" applyFont="1" applyBorder="1" applyAlignment="1">
      <alignment horizontal="center" vertical="center" wrapText="1"/>
    </xf>
    <xf numFmtId="0" fontId="18" fillId="0" borderId="1" xfId="3" applyBorder="1" applyAlignment="1">
      <alignment horizontal="justify" vertical="center" wrapText="1"/>
    </xf>
    <xf numFmtId="0" fontId="15"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center"/>
    </xf>
    <xf numFmtId="0" fontId="12" fillId="9" borderId="1" xfId="0" applyFont="1" applyFill="1" applyBorder="1" applyAlignment="1">
      <alignment horizontal="center" vertical="center" wrapText="1"/>
    </xf>
    <xf numFmtId="0" fontId="15" fillId="11" borderId="6" xfId="0" applyFont="1" applyFill="1" applyBorder="1" applyAlignment="1">
      <alignment horizontal="center" vertical="center" wrapText="1"/>
    </xf>
    <xf numFmtId="14" fontId="15" fillId="11" borderId="6" xfId="0" applyNumberFormat="1" applyFont="1" applyFill="1" applyBorder="1" applyAlignment="1">
      <alignment horizontal="center" vertical="center" wrapText="1"/>
    </xf>
    <xf numFmtId="1" fontId="15" fillId="11" borderId="6" xfId="0" applyNumberFormat="1" applyFont="1" applyFill="1" applyBorder="1" applyAlignment="1">
      <alignment horizontal="center" vertical="center" wrapText="1"/>
    </xf>
    <xf numFmtId="0" fontId="12" fillId="11" borderId="6" xfId="0" applyFont="1" applyFill="1" applyBorder="1" applyAlignment="1">
      <alignment horizontal="center" vertical="center" wrapText="1"/>
    </xf>
    <xf numFmtId="9" fontId="15" fillId="11" borderId="6" xfId="0" applyNumberFormat="1" applyFont="1" applyFill="1" applyBorder="1" applyAlignment="1">
      <alignment horizontal="center" vertical="center" wrapText="1"/>
    </xf>
    <xf numFmtId="0" fontId="15" fillId="11" borderId="1" xfId="0" applyFont="1" applyFill="1" applyBorder="1" applyAlignment="1">
      <alignment horizontal="left" vertical="center" wrapText="1"/>
    </xf>
    <xf numFmtId="0" fontId="15" fillId="11" borderId="1" xfId="0" applyFont="1" applyFill="1" applyBorder="1" applyAlignment="1">
      <alignment horizontal="justify" vertical="center" wrapText="1"/>
    </xf>
    <xf numFmtId="0" fontId="15" fillId="11" borderId="1" xfId="0" applyFont="1" applyFill="1" applyBorder="1" applyAlignment="1">
      <alignment horizontal="center" vertical="center" wrapText="1"/>
    </xf>
    <xf numFmtId="14" fontId="15" fillId="11" borderId="1" xfId="0" applyNumberFormat="1" applyFont="1" applyFill="1" applyBorder="1" applyAlignment="1">
      <alignment horizontal="center" vertical="center" wrapText="1"/>
    </xf>
    <xf numFmtId="1" fontId="15" fillId="11" borderId="1" xfId="0" applyNumberFormat="1"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5" fillId="12" borderId="6" xfId="0" applyFont="1" applyFill="1" applyBorder="1" applyAlignment="1">
      <alignment horizontal="center" vertical="center" wrapText="1"/>
    </xf>
    <xf numFmtId="0" fontId="12" fillId="12" borderId="6" xfId="0" applyFont="1" applyFill="1" applyBorder="1" applyAlignment="1">
      <alignment horizontal="center" vertical="center" wrapText="1"/>
    </xf>
    <xf numFmtId="0" fontId="15" fillId="12" borderId="1" xfId="0" applyFont="1" applyFill="1" applyBorder="1" applyAlignment="1">
      <alignment horizontal="left" vertical="center" wrapText="1"/>
    </xf>
    <xf numFmtId="0" fontId="15" fillId="12" borderId="1" xfId="0" applyFont="1" applyFill="1" applyBorder="1" applyAlignment="1">
      <alignment horizontal="center" vertical="center" wrapText="1"/>
    </xf>
    <xf numFmtId="14" fontId="15" fillId="12" borderId="1" xfId="0" applyNumberFormat="1" applyFont="1" applyFill="1" applyBorder="1" applyAlignment="1">
      <alignment horizontal="center" vertical="center" wrapText="1"/>
    </xf>
    <xf numFmtId="1" fontId="15" fillId="12"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14" fontId="3" fillId="3" borderId="18" xfId="1" applyNumberFormat="1" applyFont="1" applyFill="1" applyBorder="1" applyAlignment="1" applyProtection="1">
      <alignment horizontal="center" vertical="center" wrapText="1"/>
      <protection locked="0"/>
    </xf>
    <xf numFmtId="15" fontId="12" fillId="6" borderId="1" xfId="0" applyNumberFormat="1" applyFont="1" applyFill="1" applyBorder="1" applyAlignment="1">
      <alignment horizontal="center" vertical="center" wrapText="1"/>
    </xf>
    <xf numFmtId="0" fontId="15" fillId="10" borderId="1" xfId="0" applyFont="1" applyFill="1" applyBorder="1" applyAlignment="1">
      <alignment horizontal="left" vertical="center" wrapText="1"/>
    </xf>
    <xf numFmtId="0" fontId="15" fillId="10" borderId="1" xfId="0" applyFont="1" applyFill="1" applyBorder="1" applyAlignment="1">
      <alignment horizontal="center" vertical="center" wrapText="1"/>
    </xf>
    <xf numFmtId="14" fontId="15" fillId="10" borderId="1" xfId="0" applyNumberFormat="1" applyFont="1" applyFill="1" applyBorder="1" applyAlignment="1">
      <alignment horizontal="center" vertical="center" wrapText="1"/>
    </xf>
    <xf numFmtId="1" fontId="15" fillId="10" borderId="1" xfId="0" applyNumberFormat="1" applyFont="1" applyFill="1" applyBorder="1" applyAlignment="1">
      <alignment horizontal="center" vertical="center" wrapText="1"/>
    </xf>
    <xf numFmtId="0" fontId="12" fillId="10" borderId="1" xfId="0" applyFont="1" applyFill="1" applyBorder="1" applyAlignment="1">
      <alignment horizontal="center" vertical="center" wrapText="1"/>
    </xf>
    <xf numFmtId="0" fontId="33" fillId="12" borderId="1" xfId="0" applyFont="1" applyFill="1" applyBorder="1" applyAlignment="1">
      <alignment horizontal="center" vertical="center" wrapText="1"/>
    </xf>
    <xf numFmtId="0" fontId="33" fillId="11" borderId="1" xfId="0" applyFont="1" applyFill="1" applyBorder="1" applyAlignment="1">
      <alignment horizontal="center" vertical="center" wrapText="1"/>
    </xf>
    <xf numFmtId="0" fontId="12" fillId="12" borderId="1" xfId="0" applyFont="1" applyFill="1" applyBorder="1" applyAlignment="1">
      <alignment horizontal="left" vertical="center" wrapText="1"/>
    </xf>
    <xf numFmtId="14" fontId="12" fillId="12" borderId="1" xfId="0" applyNumberFormat="1" applyFont="1" applyFill="1" applyBorder="1" applyAlignment="1">
      <alignment horizontal="center" vertical="center" wrapText="1"/>
    </xf>
    <xf numFmtId="1" fontId="12" fillId="12" borderId="1" xfId="0" applyNumberFormat="1" applyFont="1" applyFill="1" applyBorder="1" applyAlignment="1">
      <alignment horizontal="center" vertical="center" wrapText="1"/>
    </xf>
    <xf numFmtId="15" fontId="0" fillId="6" borderId="1" xfId="0" applyNumberFormat="1" applyFill="1" applyBorder="1" applyAlignment="1">
      <alignment vertical="center" wrapText="1"/>
    </xf>
    <xf numFmtId="0" fontId="33" fillId="6" borderId="1" xfId="0" applyFont="1" applyFill="1" applyBorder="1" applyAlignment="1">
      <alignment horizontal="center" vertical="center" wrapText="1"/>
    </xf>
    <xf numFmtId="9" fontId="12" fillId="0" borderId="1" xfId="4" applyFont="1" applyBorder="1" applyAlignment="1">
      <alignment horizontal="center" vertical="center" wrapText="1"/>
    </xf>
    <xf numFmtId="0" fontId="38" fillId="5" borderId="1" xfId="0" applyFont="1" applyFill="1" applyBorder="1" applyAlignment="1">
      <alignment horizontal="center" vertical="center" wrapText="1"/>
    </xf>
    <xf numFmtId="0" fontId="12" fillId="12" borderId="1" xfId="0" applyFont="1" applyFill="1" applyBorder="1" applyAlignment="1">
      <alignment horizontal="justify" vertical="center" wrapText="1"/>
    </xf>
    <xf numFmtId="0" fontId="15" fillId="12" borderId="1" xfId="0" applyFont="1" applyFill="1" applyBorder="1" applyAlignment="1">
      <alignment horizontal="justify" vertical="center" wrapText="1"/>
    </xf>
    <xf numFmtId="0" fontId="15" fillId="10" borderId="1" xfId="0" applyFont="1" applyFill="1" applyBorder="1" applyAlignment="1">
      <alignment horizontal="justify" vertical="center" wrapText="1"/>
    </xf>
    <xf numFmtId="0" fontId="15" fillId="11" borderId="6" xfId="0" applyFont="1" applyFill="1" applyBorder="1" applyAlignment="1">
      <alignment horizontal="justify" vertical="center" wrapText="1"/>
    </xf>
    <xf numFmtId="0" fontId="15" fillId="12" borderId="6" xfId="0" applyFont="1" applyFill="1" applyBorder="1" applyAlignment="1">
      <alignment horizontal="justify" vertical="center" wrapText="1"/>
    </xf>
    <xf numFmtId="14" fontId="3" fillId="3" borderId="1"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4" borderId="1" xfId="2" applyFont="1" applyFill="1" applyBorder="1" applyAlignment="1">
      <alignment horizontal="center" vertical="center" wrapText="1"/>
    </xf>
    <xf numFmtId="9" fontId="3" fillId="4" borderId="1" xfId="1" applyNumberFormat="1" applyFont="1" applyFill="1" applyBorder="1" applyAlignment="1">
      <alignment horizontal="center" vertical="center" wrapText="1"/>
    </xf>
    <xf numFmtId="14" fontId="5" fillId="3" borderId="1" xfId="1" applyNumberFormat="1" applyFont="1" applyFill="1" applyBorder="1" applyAlignment="1">
      <alignment horizontal="center" vertical="center" wrapText="1"/>
    </xf>
    <xf numFmtId="0" fontId="5" fillId="3" borderId="1" xfId="1" applyFont="1" applyFill="1" applyBorder="1" applyAlignment="1">
      <alignment horizontal="center" vertical="center" wrapText="1"/>
    </xf>
    <xf numFmtId="9" fontId="5" fillId="3" borderId="1" xfId="1" applyNumberFormat="1" applyFont="1" applyFill="1" applyBorder="1" applyAlignment="1">
      <alignment horizontal="center" vertical="center" wrapText="1"/>
    </xf>
    <xf numFmtId="9" fontId="5" fillId="4" borderId="1" xfId="1" applyNumberFormat="1" applyFont="1" applyFill="1" applyBorder="1" applyAlignment="1">
      <alignment horizontal="center" vertical="center" wrapText="1"/>
    </xf>
    <xf numFmtId="14" fontId="3" fillId="3" borderId="18" xfId="1" applyNumberFormat="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4" borderId="9" xfId="1" applyFont="1" applyFill="1" applyBorder="1" applyAlignment="1">
      <alignment horizontal="center" vertical="center" wrapText="1"/>
    </xf>
    <xf numFmtId="0" fontId="3" fillId="4" borderId="9" xfId="2" applyFont="1" applyFill="1" applyBorder="1" applyAlignment="1">
      <alignment horizontal="center" vertical="center" wrapText="1"/>
    </xf>
    <xf numFmtId="9" fontId="3" fillId="4" borderId="9" xfId="1" applyNumberFormat="1" applyFont="1" applyFill="1" applyBorder="1" applyAlignment="1">
      <alignment horizontal="center" vertical="center" wrapText="1"/>
    </xf>
    <xf numFmtId="14" fontId="5" fillId="3" borderId="9" xfId="1" applyNumberFormat="1" applyFont="1" applyFill="1" applyBorder="1" applyAlignment="1">
      <alignment horizontal="center" vertical="center" wrapText="1"/>
    </xf>
    <xf numFmtId="0" fontId="5" fillId="3" borderId="9" xfId="1" applyFont="1" applyFill="1" applyBorder="1" applyAlignment="1">
      <alignment horizontal="center" vertical="center" wrapText="1"/>
    </xf>
    <xf numFmtId="9" fontId="5" fillId="3" borderId="9" xfId="1" applyNumberFormat="1" applyFont="1" applyFill="1" applyBorder="1" applyAlignment="1">
      <alignment horizontal="center" vertical="center" wrapText="1"/>
    </xf>
    <xf numFmtId="9" fontId="5" fillId="4" borderId="9" xfId="1" applyNumberFormat="1" applyFont="1" applyFill="1" applyBorder="1" applyAlignment="1">
      <alignment horizontal="center" vertical="center" wrapText="1"/>
    </xf>
    <xf numFmtId="14" fontId="3" fillId="3" borderId="9" xfId="1" applyNumberFormat="1" applyFont="1" applyFill="1" applyBorder="1" applyAlignment="1">
      <alignment horizontal="center" vertical="center" wrapText="1"/>
    </xf>
    <xf numFmtId="15" fontId="12"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2" fillId="0" borderId="1" xfId="0" applyFont="1" applyBorder="1" applyAlignment="1" applyProtection="1">
      <alignmen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11" borderId="1" xfId="0" applyFont="1" applyFill="1" applyBorder="1" applyAlignment="1">
      <alignment horizontal="justify" vertical="center" wrapText="1"/>
    </xf>
    <xf numFmtId="44" fontId="12" fillId="0" borderId="0" xfId="8" applyFont="1" applyAlignment="1">
      <alignment vertical="center"/>
    </xf>
    <xf numFmtId="14" fontId="12" fillId="0" borderId="1" xfId="4" applyNumberFormat="1" applyFont="1" applyBorder="1" applyAlignment="1">
      <alignment horizontal="center" vertical="center" wrapText="1"/>
    </xf>
    <xf numFmtId="9" fontId="12" fillId="0" borderId="1" xfId="0" applyNumberFormat="1" applyFont="1" applyBorder="1" applyAlignment="1" applyProtection="1">
      <alignment horizontal="center" vertical="center" wrapText="1"/>
      <protection locked="0"/>
    </xf>
    <xf numFmtId="9" fontId="12" fillId="0" borderId="1" xfId="4" applyFont="1" applyFill="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9" fontId="12" fillId="0" borderId="1" xfId="1" applyNumberFormat="1" applyFont="1" applyBorder="1" applyAlignment="1" applyProtection="1">
      <alignment horizontal="center" vertical="center"/>
      <protection locked="0"/>
    </xf>
    <xf numFmtId="0" fontId="12" fillId="0" borderId="1" xfId="1"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15" fontId="12" fillId="0" borderId="1" xfId="0" applyNumberFormat="1" applyFont="1" applyBorder="1" applyAlignment="1" applyProtection="1">
      <alignment horizontal="left" vertical="center" wrapText="1"/>
      <protection locked="0"/>
    </xf>
    <xf numFmtId="9" fontId="33" fillId="0" borderId="1" xfId="4" applyFont="1" applyFill="1" applyBorder="1" applyAlignment="1" applyProtection="1">
      <alignment horizontal="left" vertical="center" wrapText="1"/>
      <protection locked="0"/>
    </xf>
    <xf numFmtId="9" fontId="40" fillId="0" borderId="1" xfId="4" applyFont="1" applyFill="1" applyBorder="1" applyAlignment="1" applyProtection="1">
      <alignment horizontal="left" vertical="center" wrapText="1"/>
      <protection locked="0"/>
    </xf>
    <xf numFmtId="9" fontId="12" fillId="0" borderId="1" xfId="4" applyFont="1" applyFill="1" applyBorder="1" applyAlignment="1" applyProtection="1">
      <alignment horizontal="left" vertical="center" wrapText="1"/>
      <protection locked="0"/>
    </xf>
    <xf numFmtId="0" fontId="39" fillId="0" borderId="1" xfId="3" applyFont="1" applyFill="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9" fontId="39" fillId="0" borderId="1" xfId="3" applyNumberFormat="1" applyFont="1" applyFill="1" applyBorder="1" applyAlignment="1" applyProtection="1">
      <alignment horizontal="left" vertical="center" wrapText="1"/>
      <protection locked="0"/>
    </xf>
    <xf numFmtId="9" fontId="12" fillId="0" borderId="1" xfId="0" applyNumberFormat="1" applyFont="1" applyBorder="1" applyAlignment="1" applyProtection="1">
      <alignment horizontal="left" vertical="center" wrapText="1"/>
      <protection locked="0"/>
    </xf>
    <xf numFmtId="0" fontId="12" fillId="0" borderId="1" xfId="7" applyFont="1" applyBorder="1" applyAlignment="1" applyProtection="1">
      <alignment horizontal="left" vertical="center" wrapText="1"/>
      <protection locked="0"/>
    </xf>
    <xf numFmtId="0" fontId="12" fillId="0" borderId="1" xfId="7" applyFont="1" applyBorder="1" applyAlignment="1" applyProtection="1">
      <alignment horizontal="center" vertical="center" wrapText="1"/>
      <protection locked="0"/>
    </xf>
    <xf numFmtId="0" fontId="39" fillId="0" borderId="1" xfId="3" applyFont="1" applyFill="1" applyBorder="1" applyAlignment="1">
      <alignment horizontal="left" vertical="center" wrapText="1"/>
    </xf>
    <xf numFmtId="14" fontId="12" fillId="0" borderId="1" xfId="1" applyNumberFormat="1" applyFont="1" applyBorder="1" applyAlignment="1" applyProtection="1">
      <alignment horizontal="center" vertical="center" wrapText="1"/>
      <protection locked="0"/>
    </xf>
    <xf numFmtId="9" fontId="12" fillId="0" borderId="1" xfId="1" applyNumberFormat="1" applyFont="1" applyBorder="1" applyAlignment="1" applyProtection="1">
      <alignment horizontal="center" vertical="center" wrapText="1"/>
      <protection locked="0"/>
    </xf>
    <xf numFmtId="164" fontId="12" fillId="0" borderId="1" xfId="4" applyNumberFormat="1" applyFont="1" applyFill="1" applyBorder="1" applyAlignment="1" applyProtection="1">
      <alignment horizontal="center" vertical="center" wrapText="1"/>
      <protection locked="0"/>
    </xf>
    <xf numFmtId="0" fontId="12" fillId="0" borderId="1" xfId="3" applyFont="1" applyFill="1" applyBorder="1" applyAlignment="1" applyProtection="1">
      <alignment horizontal="left" vertical="center" wrapText="1"/>
      <protection locked="0"/>
    </xf>
    <xf numFmtId="15" fontId="28" fillId="0" borderId="1" xfId="0" applyNumberFormat="1" applyFont="1" applyBorder="1" applyAlignment="1" applyProtection="1">
      <alignment horizontal="left" vertical="center" wrapText="1"/>
      <protection locked="0"/>
    </xf>
    <xf numFmtId="15" fontId="12" fillId="8" borderId="1" xfId="0" applyNumberFormat="1" applyFont="1" applyFill="1" applyBorder="1" applyAlignment="1">
      <alignment horizontal="center" vertical="center" wrapText="1"/>
    </xf>
    <xf numFmtId="15" fontId="30" fillId="0" borderId="1" xfId="0" applyNumberFormat="1" applyFont="1" applyBorder="1" applyAlignment="1">
      <alignment horizontal="center" vertical="center" wrapText="1"/>
    </xf>
    <xf numFmtId="0" fontId="39" fillId="0" borderId="1" xfId="3" applyFont="1" applyBorder="1" applyAlignment="1">
      <alignment horizontal="justify" vertical="center" wrapText="1"/>
    </xf>
    <xf numFmtId="9" fontId="12" fillId="0" borderId="1" xfId="4" applyFont="1" applyBorder="1" applyAlignment="1">
      <alignment horizontal="left" vertical="center" wrapText="1"/>
    </xf>
    <xf numFmtId="9" fontId="12" fillId="11" borderId="1" xfId="4" applyFont="1" applyFill="1" applyBorder="1" applyAlignment="1">
      <alignment horizontal="center" vertical="center" wrapText="1"/>
    </xf>
    <xf numFmtId="0" fontId="12" fillId="0" borderId="1" xfId="4" applyNumberFormat="1" applyFont="1" applyBorder="1" applyAlignment="1">
      <alignment horizontal="left" vertical="center" wrapText="1"/>
    </xf>
    <xf numFmtId="0" fontId="41" fillId="0" borderId="1" xfId="4" applyNumberFormat="1" applyFont="1" applyBorder="1" applyAlignment="1">
      <alignment horizontal="left" vertical="center" wrapText="1"/>
    </xf>
    <xf numFmtId="0" fontId="12" fillId="0" borderId="1" xfId="4" applyNumberFormat="1" applyFont="1" applyBorder="1" applyAlignment="1">
      <alignment horizontal="center" vertical="center" wrapText="1"/>
    </xf>
    <xf numFmtId="0" fontId="42" fillId="12" borderId="1" xfId="0" applyFont="1" applyFill="1" applyBorder="1" applyAlignment="1">
      <alignment horizontal="center" vertical="center" wrapText="1"/>
    </xf>
    <xf numFmtId="9" fontId="12" fillId="2" borderId="1" xfId="4" applyFont="1" applyFill="1" applyBorder="1" applyAlignment="1">
      <alignment horizontal="center" vertical="center" wrapText="1"/>
    </xf>
    <xf numFmtId="14" fontId="12" fillId="2" borderId="1" xfId="4" applyNumberFormat="1" applyFont="1" applyFill="1" applyBorder="1" applyAlignment="1">
      <alignment horizontal="center" vertical="center" wrapText="1"/>
    </xf>
    <xf numFmtId="9" fontId="12" fillId="9" borderId="1" xfId="4" applyFont="1" applyFill="1" applyBorder="1" applyAlignment="1">
      <alignment horizontal="center" vertical="center" wrapText="1"/>
    </xf>
    <xf numFmtId="14" fontId="12" fillId="0" borderId="1" xfId="4" applyNumberFormat="1" applyFont="1" applyFill="1" applyBorder="1" applyAlignment="1">
      <alignment horizontal="center" vertical="center" wrapText="1"/>
    </xf>
    <xf numFmtId="9" fontId="12" fillId="0" borderId="1" xfId="4" applyFont="1" applyFill="1" applyBorder="1" applyAlignment="1">
      <alignment horizontal="center" vertical="center" wrapText="1"/>
    </xf>
    <xf numFmtId="9" fontId="12" fillId="13" borderId="1" xfId="4" applyFont="1" applyFill="1" applyBorder="1" applyAlignment="1">
      <alignment horizontal="center" vertical="center" wrapText="1"/>
    </xf>
    <xf numFmtId="9" fontId="41" fillId="2" borderId="1" xfId="4" applyFont="1" applyFill="1" applyBorder="1" applyAlignment="1">
      <alignment horizontal="center" vertical="center" wrapText="1"/>
    </xf>
    <xf numFmtId="0" fontId="41" fillId="0" borderId="0" xfId="0" applyFont="1" applyAlignment="1">
      <alignment vertical="center"/>
    </xf>
    <xf numFmtId="9" fontId="45" fillId="4" borderId="1" xfId="1" applyNumberFormat="1" applyFont="1" applyFill="1" applyBorder="1" applyAlignment="1" applyProtection="1">
      <alignment horizontal="center" vertical="center" wrapText="1"/>
      <protection locked="0"/>
    </xf>
    <xf numFmtId="9" fontId="41" fillId="0" borderId="1" xfId="4" applyFont="1" applyBorder="1" applyAlignment="1">
      <alignment horizontal="center" vertical="center" wrapText="1"/>
    </xf>
    <xf numFmtId="9" fontId="6" fillId="13" borderId="1" xfId="4" applyFont="1" applyFill="1" applyBorder="1" applyAlignment="1">
      <alignment horizontal="center" vertical="center" wrapText="1"/>
    </xf>
    <xf numFmtId="9" fontId="41" fillId="0" borderId="1" xfId="4" applyFont="1" applyFill="1" applyBorder="1" applyAlignment="1">
      <alignment horizontal="center" vertical="center" wrapText="1"/>
    </xf>
    <xf numFmtId="0" fontId="18" fillId="0" borderId="1" xfId="9" applyFill="1" applyBorder="1" applyAlignment="1" applyProtection="1">
      <alignment horizontal="left" vertical="center" wrapText="1"/>
      <protection locked="0"/>
    </xf>
    <xf numFmtId="0" fontId="41" fillId="3" borderId="1" xfId="0" applyFont="1" applyFill="1" applyBorder="1" applyAlignment="1">
      <alignment horizontal="center" vertical="center" wrapText="1"/>
    </xf>
    <xf numFmtId="0" fontId="47" fillId="6" borderId="1" xfId="0" applyFont="1" applyFill="1" applyBorder="1" applyAlignment="1">
      <alignment horizontal="justify" vertical="center" wrapText="1"/>
    </xf>
    <xf numFmtId="0" fontId="47" fillId="6" borderId="1" xfId="0" applyFont="1" applyFill="1" applyBorder="1" applyAlignment="1">
      <alignment horizontal="left" vertical="center" wrapText="1"/>
    </xf>
    <xf numFmtId="15" fontId="41" fillId="6" borderId="1" xfId="0" applyNumberFormat="1" applyFont="1" applyFill="1" applyBorder="1" applyAlignment="1">
      <alignment vertical="center" wrapText="1"/>
    </xf>
    <xf numFmtId="0" fontId="41" fillId="6" borderId="1" xfId="0" applyFont="1" applyFill="1" applyBorder="1" applyAlignment="1">
      <alignment horizontal="center" vertical="center" wrapText="1"/>
    </xf>
    <xf numFmtId="9" fontId="44" fillId="0" borderId="31" xfId="0" applyNumberFormat="1" applyFont="1" applyBorder="1" applyAlignment="1">
      <alignment vertical="center" wrapText="1"/>
    </xf>
    <xf numFmtId="0" fontId="44" fillId="0" borderId="31" xfId="0" applyFont="1" applyBorder="1" applyAlignment="1">
      <alignment vertical="center" wrapText="1"/>
    </xf>
    <xf numFmtId="14" fontId="44" fillId="0" borderId="31" xfId="0" applyNumberFormat="1" applyFont="1" applyBorder="1" applyAlignment="1">
      <alignment vertical="center" wrapText="1"/>
    </xf>
    <xf numFmtId="9" fontId="44" fillId="0" borderId="31" xfId="0" applyNumberFormat="1" applyFont="1" applyBorder="1" applyAlignment="1">
      <alignment horizontal="center" vertical="center" wrapText="1"/>
    </xf>
    <xf numFmtId="0" fontId="44" fillId="0" borderId="31" xfId="0" applyFont="1" applyBorder="1" applyAlignment="1">
      <alignment horizontal="center" vertical="center" wrapText="1"/>
    </xf>
    <xf numFmtId="14" fontId="44" fillId="0" borderId="31" xfId="0" applyNumberFormat="1" applyFont="1" applyBorder="1" applyAlignment="1">
      <alignment horizontal="center" vertical="center" wrapText="1"/>
    </xf>
    <xf numFmtId="0" fontId="44" fillId="14" borderId="31" xfId="0" applyFont="1" applyFill="1" applyBorder="1" applyAlignment="1">
      <alignment horizontal="center" vertical="center" wrapText="1"/>
    </xf>
    <xf numFmtId="9" fontId="12" fillId="15" borderId="1" xfId="4" applyFont="1" applyFill="1" applyBorder="1" applyAlignment="1">
      <alignment horizontal="center" vertical="center" wrapText="1"/>
    </xf>
    <xf numFmtId="9" fontId="30" fillId="2" borderId="1" xfId="4" applyFont="1" applyFill="1" applyBorder="1" applyAlignment="1">
      <alignment horizontal="center" vertical="center" wrapText="1"/>
    </xf>
    <xf numFmtId="14" fontId="12" fillId="16" borderId="1" xfId="4" applyNumberFormat="1" applyFont="1" applyFill="1" applyBorder="1" applyAlignment="1">
      <alignment horizontal="center" vertical="center" wrapText="1"/>
    </xf>
    <xf numFmtId="9" fontId="12" fillId="16" borderId="1" xfId="4" applyFont="1" applyFill="1" applyBorder="1" applyAlignment="1">
      <alignment horizontal="center" vertical="center" wrapText="1"/>
    </xf>
    <xf numFmtId="0" fontId="41" fillId="8" borderId="1" xfId="4" applyNumberFormat="1" applyFont="1" applyFill="1" applyBorder="1" applyAlignment="1">
      <alignment horizontal="left" vertical="center" wrapText="1"/>
    </xf>
    <xf numFmtId="14" fontId="12" fillId="0" borderId="0" xfId="0" applyNumberFormat="1" applyFont="1" applyAlignment="1">
      <alignment horizontal="center" vertical="center"/>
    </xf>
    <xf numFmtId="0" fontId="44" fillId="14" borderId="31" xfId="0" applyFont="1" applyFill="1" applyBorder="1" applyAlignment="1">
      <alignment horizontal="center" wrapText="1"/>
    </xf>
    <xf numFmtId="9" fontId="12" fillId="0" borderId="1" xfId="4" applyFont="1" applyFill="1" applyBorder="1" applyAlignment="1">
      <alignment horizontal="left" vertical="center" wrapText="1"/>
    </xf>
    <xf numFmtId="0" fontId="30" fillId="2" borderId="1" xfId="0" applyFont="1" applyFill="1" applyBorder="1" applyAlignment="1">
      <alignment horizontal="center" vertical="center" wrapText="1"/>
    </xf>
    <xf numFmtId="0" fontId="30" fillId="0" borderId="1" xfId="0" applyFont="1" applyBorder="1" applyAlignment="1">
      <alignment horizontal="center" vertical="center" wrapText="1"/>
    </xf>
    <xf numFmtId="9" fontId="44" fillId="2" borderId="1" xfId="4" applyFont="1" applyFill="1" applyBorder="1" applyAlignment="1">
      <alignment horizontal="center" vertical="center" wrapText="1"/>
    </xf>
    <xf numFmtId="9" fontId="12" fillId="0" borderId="3" xfId="4" applyFont="1" applyBorder="1" applyAlignment="1">
      <alignment horizontal="center" vertical="center" wrapText="1"/>
    </xf>
    <xf numFmtId="9" fontId="41" fillId="0" borderId="33" xfId="4" applyFont="1" applyFill="1" applyBorder="1" applyAlignment="1">
      <alignment horizontal="center" vertical="center" wrapText="1"/>
    </xf>
    <xf numFmtId="0" fontId="50" fillId="2" borderId="0" xfId="0" applyFont="1" applyFill="1" applyAlignment="1">
      <alignment horizontal="center" vertical="center" wrapText="1"/>
    </xf>
    <xf numFmtId="9" fontId="12" fillId="0" borderId="2" xfId="4" applyFont="1" applyFill="1" applyBorder="1" applyAlignment="1">
      <alignment horizontal="center" vertical="center" wrapText="1"/>
    </xf>
    <xf numFmtId="0" fontId="49" fillId="0" borderId="32" xfId="0" applyFont="1" applyBorder="1" applyAlignment="1">
      <alignment horizontal="center" vertical="center" wrapText="1"/>
    </xf>
    <xf numFmtId="9" fontId="44" fillId="0" borderId="1" xfId="4" applyFont="1" applyFill="1" applyBorder="1" applyAlignment="1">
      <alignment horizontal="center" vertical="center" wrapText="1"/>
    </xf>
    <xf numFmtId="9" fontId="12" fillId="0" borderId="33" xfId="4" applyFont="1" applyBorder="1" applyAlignment="1">
      <alignment horizontal="center" vertical="center" wrapText="1"/>
    </xf>
    <xf numFmtId="9" fontId="41" fillId="0" borderId="32" xfId="4" applyFont="1" applyFill="1" applyBorder="1" applyAlignment="1">
      <alignment horizontal="center" vertical="center" wrapText="1"/>
    </xf>
    <xf numFmtId="9" fontId="12" fillId="0" borderId="6" xfId="4" applyFont="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wrapText="1"/>
    </xf>
    <xf numFmtId="9" fontId="12" fillId="2" borderId="32" xfId="4" applyFont="1" applyFill="1" applyBorder="1" applyAlignment="1">
      <alignment horizontal="center" vertical="center" wrapText="1"/>
    </xf>
    <xf numFmtId="0" fontId="0" fillId="2" borderId="32" xfId="0" applyFill="1" applyBorder="1" applyAlignment="1">
      <alignment wrapText="1"/>
    </xf>
    <xf numFmtId="0" fontId="0" fillId="0" borderId="32" xfId="0" applyBorder="1" applyAlignment="1">
      <alignment wrapText="1"/>
    </xf>
    <xf numFmtId="14" fontId="12" fillId="0" borderId="2" xfId="4" applyNumberFormat="1" applyFont="1" applyBorder="1" applyAlignment="1">
      <alignment horizontal="center" vertical="center" wrapText="1"/>
    </xf>
    <xf numFmtId="9" fontId="12" fillId="2" borderId="2" xfId="4" applyFont="1" applyFill="1" applyBorder="1" applyAlignment="1">
      <alignment horizontal="center" vertical="center" wrapText="1"/>
    </xf>
    <xf numFmtId="0" fontId="49" fillId="2" borderId="0" xfId="0" applyFont="1" applyFill="1" applyAlignment="1">
      <alignment vertical="center" wrapText="1"/>
    </xf>
    <xf numFmtId="14" fontId="12" fillId="2" borderId="2" xfId="4" applyNumberFormat="1" applyFont="1" applyFill="1" applyBorder="1" applyAlignment="1">
      <alignment horizontal="center" vertical="center" wrapText="1"/>
    </xf>
    <xf numFmtId="9" fontId="41" fillId="0" borderId="6" xfId="4" applyFont="1" applyFill="1" applyBorder="1" applyAlignment="1">
      <alignment horizontal="center" vertical="center" wrapText="1"/>
    </xf>
    <xf numFmtId="9" fontId="12" fillId="2" borderId="6" xfId="4" applyFont="1" applyFill="1" applyBorder="1" applyAlignment="1">
      <alignment horizontal="center" vertical="center" wrapText="1"/>
    </xf>
    <xf numFmtId="9" fontId="41" fillId="2" borderId="6" xfId="4" applyFont="1" applyFill="1" applyBorder="1" applyAlignment="1">
      <alignment horizontal="center" vertical="center" wrapText="1"/>
    </xf>
    <xf numFmtId="0" fontId="12" fillId="0" borderId="1" xfId="4" applyNumberFormat="1" applyFont="1" applyFill="1" applyBorder="1" applyAlignment="1">
      <alignment horizontal="center" vertical="center" wrapText="1"/>
    </xf>
    <xf numFmtId="15" fontId="52" fillId="6" borderId="1" xfId="0" applyNumberFormat="1" applyFont="1" applyFill="1" applyBorder="1" applyAlignment="1">
      <alignment vertical="center" wrapText="1"/>
    </xf>
    <xf numFmtId="15" fontId="30" fillId="6" borderId="1" xfId="0" applyNumberFormat="1" applyFont="1" applyFill="1" applyBorder="1" applyAlignment="1">
      <alignment vertical="center" wrapText="1"/>
    </xf>
    <xf numFmtId="0" fontId="49" fillId="0" borderId="0" xfId="0" applyFont="1" applyAlignment="1">
      <alignment wrapText="1"/>
    </xf>
    <xf numFmtId="0" fontId="41" fillId="0" borderId="1" xfId="4" applyNumberFormat="1" applyFont="1" applyFill="1" applyBorder="1" applyAlignment="1">
      <alignment horizontal="left" vertical="center" wrapText="1"/>
    </xf>
    <xf numFmtId="0" fontId="46" fillId="0" borderId="31" xfId="0" applyFont="1" applyBorder="1" applyAlignment="1">
      <alignment vertical="center" wrapText="1"/>
    </xf>
    <xf numFmtId="9" fontId="5" fillId="4" borderId="17" xfId="1" applyNumberFormat="1" applyFont="1" applyFill="1" applyBorder="1" applyAlignment="1" applyProtection="1">
      <alignment horizontal="center" vertical="center" wrapText="1"/>
      <protection locked="0"/>
    </xf>
    <xf numFmtId="9" fontId="5" fillId="4" borderId="18" xfId="1" applyNumberFormat="1" applyFont="1" applyFill="1" applyBorder="1" applyAlignment="1" applyProtection="1">
      <alignment horizontal="center" vertical="center" wrapText="1"/>
      <protection locked="0"/>
    </xf>
    <xf numFmtId="0" fontId="7" fillId="2" borderId="0" xfId="0" applyFont="1" applyFill="1" applyAlignment="1">
      <alignment horizontal="center" vertical="center"/>
    </xf>
    <xf numFmtId="0" fontId="13" fillId="5" borderId="15"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16"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8" fillId="2" borderId="15" xfId="0" applyFont="1" applyFill="1" applyBorder="1" applyAlignment="1">
      <alignment horizontal="center" vertical="center"/>
    </xf>
    <xf numFmtId="0" fontId="8" fillId="2" borderId="0" xfId="0" applyFont="1" applyFill="1" applyAlignment="1">
      <alignment horizontal="center" vertical="center"/>
    </xf>
    <xf numFmtId="0" fontId="8" fillId="2" borderId="16"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18" xfId="0" applyFont="1" applyFill="1" applyBorder="1" applyAlignment="1">
      <alignment horizontal="center" vertical="center"/>
    </xf>
    <xf numFmtId="14" fontId="10" fillId="2" borderId="10" xfId="0" applyNumberFormat="1" applyFont="1" applyFill="1" applyBorder="1" applyAlignment="1">
      <alignment horizontal="center" vertical="center"/>
    </xf>
    <xf numFmtId="14" fontId="10" fillId="2" borderId="11" xfId="0" applyNumberFormat="1" applyFont="1" applyFill="1" applyBorder="1" applyAlignment="1">
      <alignment horizontal="center" vertical="center"/>
    </xf>
    <xf numFmtId="14" fontId="10" fillId="2" borderId="12" xfId="0" applyNumberFormat="1" applyFont="1" applyFill="1" applyBorder="1" applyAlignment="1">
      <alignment horizontal="center" vertical="center"/>
    </xf>
    <xf numFmtId="14" fontId="10" fillId="2" borderId="13" xfId="0" applyNumberFormat="1" applyFont="1" applyFill="1" applyBorder="1" applyAlignment="1">
      <alignment horizontal="center" vertical="center"/>
    </xf>
    <xf numFmtId="14" fontId="10" fillId="2" borderId="8" xfId="0" applyNumberFormat="1" applyFont="1" applyFill="1" applyBorder="1" applyAlignment="1">
      <alignment horizontal="center" vertical="center"/>
    </xf>
    <xf numFmtId="14" fontId="10" fillId="2" borderId="14" xfId="0" applyNumberFormat="1" applyFont="1" applyFill="1" applyBorder="1" applyAlignment="1">
      <alignment horizontal="center" vertical="center"/>
    </xf>
    <xf numFmtId="0" fontId="10" fillId="7" borderId="15" xfId="0" applyFont="1" applyFill="1" applyBorder="1" applyAlignment="1">
      <alignment horizontal="center" vertical="center" wrapText="1"/>
    </xf>
    <xf numFmtId="0" fontId="10" fillId="7" borderId="0" xfId="0" applyFont="1" applyFill="1" applyAlignment="1">
      <alignment horizontal="center" vertical="center" wrapText="1"/>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8" xfId="0" applyFont="1" applyFill="1" applyBorder="1" applyAlignment="1">
      <alignment horizontal="center" vertical="center"/>
    </xf>
    <xf numFmtId="9" fontId="5" fillId="4" borderId="17" xfId="1" applyNumberFormat="1" applyFont="1" applyFill="1" applyBorder="1" applyAlignment="1">
      <alignment horizontal="center" vertical="center" wrapText="1"/>
    </xf>
    <xf numFmtId="9" fontId="5" fillId="4" borderId="18" xfId="1" applyNumberFormat="1" applyFont="1" applyFill="1" applyBorder="1" applyAlignment="1">
      <alignment horizontal="center" vertical="center" wrapText="1"/>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24" xfId="0" applyFont="1" applyBorder="1" applyAlignment="1">
      <alignment horizontal="center" vertical="center"/>
    </xf>
    <xf numFmtId="0" fontId="17" fillId="0" borderId="13" xfId="0" applyFont="1" applyBorder="1" applyAlignment="1">
      <alignment horizontal="center" vertical="center"/>
    </xf>
    <xf numFmtId="0" fontId="17" fillId="0" borderId="8" xfId="0" applyFont="1" applyBorder="1" applyAlignment="1">
      <alignment horizontal="center" vertical="center"/>
    </xf>
    <xf numFmtId="0" fontId="17" fillId="0" borderId="26" xfId="0" applyFont="1" applyBorder="1" applyAlignment="1">
      <alignment horizontal="center" vertical="center"/>
    </xf>
    <xf numFmtId="0" fontId="2" fillId="0" borderId="17"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xf>
    <xf numFmtId="0" fontId="2" fillId="0" borderId="27" xfId="0" applyFont="1" applyBorder="1" applyAlignment="1">
      <alignment horizontal="center"/>
    </xf>
    <xf numFmtId="0" fontId="2" fillId="0" borderId="22"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16" fillId="0" borderId="22" xfId="0" applyFont="1" applyBorder="1" applyAlignment="1">
      <alignment horizontal="center"/>
    </xf>
    <xf numFmtId="0" fontId="16" fillId="0" borderId="28" xfId="0" applyFont="1" applyBorder="1" applyAlignment="1">
      <alignment horizontal="center"/>
    </xf>
    <xf numFmtId="0" fontId="16" fillId="0" borderId="29" xfId="0" applyFont="1" applyBorder="1" applyAlignment="1">
      <alignment horizontal="center"/>
    </xf>
    <xf numFmtId="0" fontId="2" fillId="0" borderId="2" xfId="0" applyFont="1" applyBorder="1" applyAlignment="1">
      <alignment horizontal="center"/>
    </xf>
    <xf numFmtId="0" fontId="2" fillId="0" borderId="30" xfId="0" applyFont="1" applyBorder="1" applyAlignment="1">
      <alignment horizontal="center"/>
    </xf>
    <xf numFmtId="0" fontId="2" fillId="0" borderId="3" xfId="0" applyFont="1" applyBorder="1" applyAlignment="1">
      <alignment horizontal="center"/>
    </xf>
    <xf numFmtId="0" fontId="16" fillId="0" borderId="2" xfId="0" applyFont="1" applyBorder="1" applyAlignment="1">
      <alignment horizontal="center"/>
    </xf>
    <xf numFmtId="0" fontId="16" fillId="0" borderId="30" xfId="0" applyFont="1" applyBorder="1" applyAlignment="1">
      <alignment horizontal="center"/>
    </xf>
    <xf numFmtId="0" fontId="16" fillId="0" borderId="3" xfId="0" applyFont="1" applyBorder="1" applyAlignment="1">
      <alignment horizontal="center"/>
    </xf>
    <xf numFmtId="14" fontId="2" fillId="0" borderId="2" xfId="0" applyNumberFormat="1" applyFont="1" applyBorder="1" applyAlignment="1">
      <alignment horizontal="center"/>
    </xf>
    <xf numFmtId="14" fontId="2" fillId="0" borderId="30" xfId="0" applyNumberFormat="1" applyFont="1" applyBorder="1" applyAlignment="1">
      <alignment horizontal="center"/>
    </xf>
    <xf numFmtId="14" fontId="2" fillId="0" borderId="3" xfId="0" applyNumberFormat="1" applyFont="1" applyBorder="1" applyAlignment="1">
      <alignment horizontal="center"/>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 xfId="0" applyFont="1" applyBorder="1" applyAlignment="1">
      <alignment horizontal="center" vertical="center" wrapText="1"/>
    </xf>
    <xf numFmtId="0" fontId="16" fillId="0" borderId="2" xfId="0" applyFont="1" applyBorder="1" applyAlignment="1">
      <alignment horizontal="center" vertical="center"/>
    </xf>
    <xf numFmtId="0" fontId="16" fillId="0" borderId="30" xfId="0" applyFont="1" applyBorder="1" applyAlignment="1">
      <alignment horizontal="center" vertical="center"/>
    </xf>
    <xf numFmtId="0" fontId="16" fillId="0" borderId="3" xfId="0" applyFont="1" applyBorder="1" applyAlignment="1">
      <alignment horizontal="center" vertical="center"/>
    </xf>
    <xf numFmtId="15" fontId="12" fillId="0" borderId="1" xfId="0" applyNumberFormat="1" applyFont="1" applyFill="1" applyBorder="1" applyAlignment="1">
      <alignment horizontal="center" vertical="center" wrapText="1"/>
    </xf>
    <xf numFmtId="15" fontId="41" fillId="0" borderId="1" xfId="0" applyNumberFormat="1" applyFont="1" applyFill="1" applyBorder="1" applyAlignment="1">
      <alignment horizontal="center" vertical="center" wrapText="1"/>
    </xf>
    <xf numFmtId="0" fontId="12" fillId="0" borderId="0" xfId="0" applyFont="1" applyFill="1" applyAlignment="1">
      <alignment horizontal="center" vertical="center"/>
    </xf>
    <xf numFmtId="0" fontId="8" fillId="0" borderId="15" xfId="0" applyFont="1" applyFill="1" applyBorder="1" applyAlignment="1">
      <alignment horizontal="center" vertical="center"/>
    </xf>
    <xf numFmtId="0" fontId="15"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12" fillId="0" borderId="0" xfId="0" applyFont="1" applyFill="1" applyAlignment="1">
      <alignment vertical="center"/>
    </xf>
  </cellXfs>
  <cellStyles count="11">
    <cellStyle name="Hipervínculo" xfId="3" builtinId="8"/>
    <cellStyle name="Hyperlink" xfId="9" xr:uid="{03450A7A-DEAF-45F8-9556-C210C9518994}"/>
    <cellStyle name="Moneda" xfId="8" builtinId="4"/>
    <cellStyle name="Moneda 2" xfId="10" xr:uid="{FFEC52CE-3458-4C71-A574-DE1D795B3E52}"/>
    <cellStyle name="Normal" xfId="0" builtinId="0"/>
    <cellStyle name="Normal 2" xfId="1" xr:uid="{00000000-0005-0000-0000-000001000000}"/>
    <cellStyle name="Normal 2 2" xfId="2" xr:uid="{00000000-0005-0000-0000-000002000000}"/>
    <cellStyle name="Normal 2 3" xfId="7" xr:uid="{106AC373-560C-4FD8-9386-AAD3226439DB}"/>
    <cellStyle name="Normal 5" xfId="6" xr:uid="{FCA47F12-157B-40DE-9938-365A1ACDDE96}"/>
    <cellStyle name="Porcentaje" xfId="4" builtinId="5"/>
    <cellStyle name="Porcentaje 2" xfId="5" xr:uid="{5240A9F2-373F-4B09-9C1F-DDA5886D7241}"/>
  </cellStyles>
  <dxfs count="208">
    <dxf>
      <fill>
        <patternFill>
          <bgColor indexed="13"/>
        </patternFill>
      </fill>
    </dxf>
    <dxf>
      <fill>
        <patternFill>
          <bgColor indexed="10"/>
        </patternFill>
      </fill>
    </dxf>
    <dxf>
      <fill>
        <patternFill>
          <bgColor indexed="50"/>
        </patternFill>
      </fill>
    </dxf>
    <dxf>
      <fill>
        <patternFill>
          <bgColor indexed="13"/>
        </patternFill>
      </fill>
    </dxf>
    <dxf>
      <fill>
        <patternFill>
          <bgColor indexed="10"/>
        </patternFill>
      </fill>
    </dxf>
    <dxf>
      <fill>
        <patternFill>
          <bgColor indexed="50"/>
        </patternFill>
      </fill>
    </dxf>
    <dxf>
      <font>
        <b val="0"/>
        <i val="0"/>
      </font>
      <fill>
        <patternFill>
          <bgColor theme="7" tint="0.39994506668294322"/>
        </patternFill>
      </fill>
    </dxf>
    <dxf>
      <font>
        <b val="0"/>
        <i val="0"/>
        <u val="none"/>
        <color theme="0"/>
      </font>
      <fill>
        <patternFill>
          <bgColor rgb="FF00B05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u val="none"/>
        <color theme="2"/>
      </font>
    </dxf>
    <dxf>
      <font>
        <b val="0"/>
        <i val="0"/>
        <u val="none"/>
        <color theme="2" tint="-9.9948118533890809E-2"/>
      </font>
      <fill>
        <patternFill>
          <bgColor theme="2"/>
        </patternFill>
      </fill>
    </dxf>
    <dxf>
      <font>
        <b val="0"/>
        <i val="0"/>
        <u val="none"/>
        <color theme="5"/>
      </font>
      <fill>
        <patternFill>
          <bgColor theme="5" tint="0.39994506668294322"/>
        </patternFill>
      </fill>
    </dxf>
    <dxf>
      <font>
        <b val="0"/>
        <i val="0"/>
        <color theme="4" tint="-0.24994659260841701"/>
      </font>
      <fill>
        <patternFill>
          <bgColor theme="4" tint="-0.24994659260841701"/>
        </patternFill>
      </fill>
    </dxf>
    <dxf>
      <font>
        <b val="0"/>
        <i val="0"/>
        <color theme="0"/>
      </font>
      <fill>
        <patternFill>
          <bgColor theme="4" tint="-0.24994659260841701"/>
        </patternFill>
      </fill>
    </dxf>
    <dxf>
      <font>
        <b val="0"/>
        <i val="0"/>
        <color theme="0"/>
      </font>
      <fill>
        <patternFill>
          <bgColor theme="3" tint="0.59996337778862885"/>
        </patternFill>
      </fill>
    </dxf>
    <dxf>
      <font>
        <b val="0"/>
        <i val="0"/>
        <color theme="0"/>
      </font>
      <fill>
        <patternFill>
          <bgColor theme="9" tint="-0.24994659260841701"/>
        </patternFill>
      </fill>
    </dxf>
    <dxf>
      <fill>
        <patternFill>
          <bgColor rgb="FF92D050"/>
        </patternFill>
      </fill>
    </dxf>
    <dxf>
      <fill>
        <patternFill>
          <bgColor rgb="FFFFFF00"/>
        </patternFill>
      </fill>
    </dxf>
    <dxf>
      <fill>
        <patternFill>
          <bgColor rgb="FFFF0000"/>
        </patternFill>
      </fill>
    </dxf>
    <dxf>
      <fill>
        <patternFill>
          <bgColor rgb="FF00B0F0"/>
        </patternFill>
      </fill>
    </dxf>
    <dxf>
      <font>
        <color rgb="FF006100"/>
      </font>
      <fill>
        <patternFill>
          <bgColor rgb="FFC6EFCE"/>
        </patternFill>
      </fill>
    </dxf>
    <dxf>
      <font>
        <color rgb="FF9C0006"/>
      </font>
      <fill>
        <patternFill>
          <bgColor rgb="FFFFC7CE"/>
        </patternFill>
      </fill>
    </dxf>
    <dxf>
      <fill>
        <patternFill>
          <bgColor indexed="10"/>
        </patternFill>
      </fill>
    </dxf>
    <dxf>
      <fill>
        <patternFill>
          <bgColor indexed="13"/>
        </patternFill>
      </fill>
    </dxf>
    <dxf>
      <fill>
        <patternFill>
          <bgColor indexed="50"/>
        </patternFill>
      </fill>
    </dxf>
    <dxf>
      <font>
        <b val="0"/>
        <i val="0"/>
      </font>
      <fill>
        <patternFill>
          <bgColor theme="7" tint="0.39994506668294322"/>
        </patternFill>
      </fill>
    </dxf>
    <dxf>
      <font>
        <b val="0"/>
        <i val="0"/>
        <u val="none"/>
        <color theme="0"/>
      </font>
      <fill>
        <patternFill>
          <bgColor rgb="FF00B050"/>
        </patternFill>
      </fill>
    </dxf>
    <dxf>
      <font>
        <b val="0"/>
        <i val="0"/>
        <u val="none"/>
        <color theme="0"/>
      </font>
      <fill>
        <patternFill>
          <bgColor rgb="FF00B050"/>
        </patternFill>
      </fill>
    </dxf>
    <dxf>
      <font>
        <b val="0"/>
        <i val="0"/>
      </font>
      <fill>
        <patternFill>
          <bgColor theme="7" tint="0.3999450666829432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0"/>
      </font>
      <fill>
        <patternFill>
          <bgColor theme="4" tint="-0.24994659260841701"/>
        </patternFill>
      </fill>
    </dxf>
    <dxf>
      <font>
        <b val="0"/>
        <i val="0"/>
        <color theme="0"/>
      </font>
      <fill>
        <patternFill>
          <bgColor theme="3" tint="0.59996337778862885"/>
        </patternFill>
      </fill>
    </dxf>
    <dxf>
      <font>
        <b val="0"/>
        <i val="0"/>
        <color theme="0"/>
      </font>
      <fill>
        <patternFill>
          <bgColor theme="9" tint="-0.24994659260841701"/>
        </patternFill>
      </fill>
    </dxf>
    <dxf>
      <font>
        <color rgb="FF9C0006"/>
      </font>
      <fill>
        <patternFill>
          <bgColor rgb="FFFFC7CE"/>
        </patternFill>
      </fill>
    </dxf>
    <dxf>
      <font>
        <b val="0"/>
        <i val="0"/>
        <strike val="0"/>
        <u val="none"/>
        <color theme="2"/>
      </font>
    </dxf>
    <dxf>
      <font>
        <b val="0"/>
        <i val="0"/>
        <u val="none"/>
        <color theme="2" tint="-9.9948118533890809E-2"/>
      </font>
      <fill>
        <patternFill>
          <bgColor theme="2"/>
        </patternFill>
      </fill>
    </dxf>
    <dxf>
      <font>
        <b val="0"/>
        <i val="0"/>
        <color theme="4" tint="-0.24994659260841701"/>
      </font>
      <fill>
        <patternFill>
          <bgColor theme="4" tint="-0.24994659260841701"/>
        </patternFill>
      </fill>
    </dxf>
    <dxf>
      <font>
        <b val="0"/>
        <i val="0"/>
        <u val="none"/>
        <color theme="5"/>
      </font>
      <fill>
        <patternFill>
          <bgColor theme="5" tint="0.39994506668294322"/>
        </patternFill>
      </fill>
    </dxf>
    <dxf>
      <font>
        <b val="0"/>
        <i val="0"/>
        <color theme="4" tint="-0.24994659260841701"/>
      </font>
      <fill>
        <patternFill>
          <bgColor theme="4" tint="-0.24994659260841701"/>
        </patternFill>
      </fill>
    </dxf>
    <dxf>
      <font>
        <b val="0"/>
        <i val="0"/>
        <color theme="0"/>
      </font>
      <fill>
        <patternFill>
          <bgColor theme="4" tint="-0.24994659260841701"/>
        </patternFill>
      </fill>
    </dxf>
    <dxf>
      <font>
        <b val="0"/>
        <i val="0"/>
        <color theme="0"/>
      </font>
      <fill>
        <patternFill>
          <bgColor theme="3" tint="0.59996337778862885"/>
        </patternFill>
      </fill>
    </dxf>
    <dxf>
      <font>
        <b val="0"/>
        <i val="0"/>
        <color theme="0"/>
      </font>
      <fill>
        <patternFill>
          <bgColor theme="9" tint="-0.24994659260841701"/>
        </patternFill>
      </fill>
    </dxf>
    <dxf>
      <font>
        <color rgb="FF9C0006"/>
      </font>
      <fill>
        <patternFill>
          <bgColor rgb="FFFFC7CE"/>
        </patternFill>
      </fill>
    </dxf>
    <dxf>
      <font>
        <b val="0"/>
        <i val="0"/>
        <strike val="0"/>
        <u val="none"/>
        <color theme="2"/>
      </font>
    </dxf>
    <dxf>
      <font>
        <b val="0"/>
        <i val="0"/>
        <u val="none"/>
        <color theme="2" tint="-9.9948118533890809E-2"/>
      </font>
      <fill>
        <patternFill>
          <bgColor theme="2"/>
        </patternFill>
      </fill>
    </dxf>
    <dxf>
      <font>
        <b val="0"/>
        <i val="0"/>
        <u val="none"/>
        <color theme="5"/>
      </font>
      <fill>
        <patternFill>
          <bgColor theme="5" tint="0.39994506668294322"/>
        </patternFill>
      </fill>
    </dxf>
    <dxf>
      <font>
        <color rgb="FF9C5700"/>
      </font>
      <fill>
        <patternFill>
          <bgColor rgb="FFFFEB9C"/>
        </patternFill>
      </fill>
    </dxf>
    <dxf>
      <font>
        <color rgb="FF9C0006"/>
      </font>
      <fill>
        <patternFill>
          <bgColor rgb="FFFFC7CE"/>
        </patternFill>
      </fill>
    </dxf>
    <dxf>
      <fill>
        <patternFill>
          <bgColor rgb="FF00B0F0"/>
        </patternFill>
      </fill>
    </dxf>
    <dxf>
      <fill>
        <patternFill>
          <bgColor rgb="FFFF0000"/>
        </patternFill>
      </fill>
    </dxf>
    <dxf>
      <fill>
        <patternFill>
          <bgColor rgb="FFFFFF00"/>
        </patternFill>
      </fill>
    </dxf>
    <dxf>
      <fill>
        <patternFill>
          <bgColor rgb="FF92D050"/>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bgColor rgb="FF00B0F0"/>
        </patternFill>
      </fill>
    </dxf>
    <dxf>
      <fill>
        <patternFill>
          <bgColor rgb="FFFF0000"/>
        </patternFill>
      </fill>
    </dxf>
    <dxf>
      <fill>
        <patternFill>
          <bgColor rgb="FFFFFF00"/>
        </patternFill>
      </fill>
    </dxf>
    <dxf>
      <fill>
        <patternFill>
          <bgColor rgb="FF92D05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00B0F0"/>
        </patternFill>
      </fill>
    </dxf>
    <dxf>
      <fill>
        <patternFill>
          <bgColor rgb="FFFFFF00"/>
        </patternFill>
      </fill>
    </dxf>
    <dxf>
      <fill>
        <patternFill>
          <bgColor rgb="FF92D050"/>
        </patternFill>
      </fill>
    </dxf>
    <dxf>
      <fill>
        <patternFill>
          <bgColor rgb="FFFF0000"/>
        </patternFill>
      </fill>
    </dxf>
    <dxf>
      <fill>
        <patternFill>
          <bgColor rgb="FF00B0F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rgb="FF92D050"/>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rgb="FFFFFF00"/>
        </patternFill>
      </fill>
    </dxf>
    <dxf>
      <fill>
        <patternFill>
          <bgColor rgb="FF92D050"/>
        </patternFill>
      </fill>
    </dxf>
    <dxf>
      <fill>
        <patternFill>
          <bgColor rgb="FFFF0000"/>
        </patternFill>
      </fill>
    </dxf>
    <dxf>
      <fill>
        <patternFill>
          <bgColor rgb="FF00B0F0"/>
        </patternFill>
      </fill>
    </dxf>
    <dxf>
      <fill>
        <patternFill>
          <bgColor rgb="FFFF0000"/>
        </patternFill>
      </fill>
    </dxf>
    <dxf>
      <fill>
        <patternFill>
          <bgColor rgb="FF92D050"/>
        </patternFill>
      </fill>
    </dxf>
    <dxf>
      <fill>
        <patternFill>
          <bgColor rgb="FFFFFF00"/>
        </patternFill>
      </fill>
    </dxf>
    <dxf>
      <fill>
        <patternFill>
          <bgColor rgb="FF00B0F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rgb="FF92D050"/>
        </patternFill>
      </fill>
    </dxf>
    <dxf>
      <fill>
        <patternFill>
          <bgColor rgb="FFFFFF00"/>
        </patternFill>
      </fill>
    </dxf>
    <dxf>
      <fill>
        <patternFill>
          <bgColor rgb="FFFF0000"/>
        </patternFill>
      </fill>
    </dxf>
    <dxf>
      <fill>
        <patternFill>
          <bgColor rgb="FF00B0F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rgb="FF00B0F0"/>
        </patternFill>
      </fill>
    </dxf>
    <dxf>
      <fill>
        <patternFill>
          <bgColor rgb="FFFF0000"/>
        </patternFill>
      </fill>
    </dxf>
    <dxf>
      <fill>
        <patternFill>
          <bgColor rgb="FFFFFF00"/>
        </patternFill>
      </fill>
    </dxf>
    <dxf>
      <fill>
        <patternFill>
          <bgColor rgb="FF92D050"/>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ill>
        <patternFill>
          <bgColor rgb="FF00B0F0"/>
        </patternFill>
      </fill>
    </dxf>
    <dxf>
      <fill>
        <patternFill>
          <bgColor rgb="FFFF0000"/>
        </patternFill>
      </fill>
    </dxf>
    <dxf>
      <fill>
        <patternFill>
          <bgColor rgb="FFFFFF00"/>
        </patternFill>
      </fill>
    </dxf>
    <dxf>
      <fill>
        <patternFill>
          <bgColor rgb="FF92D050"/>
        </patternFill>
      </fill>
    </dxf>
    <dxf>
      <font>
        <color rgb="FF006100"/>
      </font>
      <fill>
        <patternFill>
          <bgColor rgb="FFC6EFCE"/>
        </patternFill>
      </fill>
    </dxf>
    <dxf>
      <fill>
        <patternFill>
          <bgColor indexed="10"/>
        </patternFill>
      </fill>
    </dxf>
    <dxf>
      <fill>
        <patternFill>
          <bgColor indexed="50"/>
        </patternFill>
      </fill>
    </dxf>
    <dxf>
      <fill>
        <patternFill>
          <bgColor indexed="13"/>
        </patternFill>
      </fill>
    </dxf>
    <dxf>
      <font>
        <b val="0"/>
        <i val="0"/>
        <u val="none"/>
        <color theme="0"/>
      </font>
      <fill>
        <patternFill>
          <bgColor rgb="FF00B050"/>
        </patternFill>
      </fill>
    </dxf>
    <dxf>
      <font>
        <b val="0"/>
        <i val="0"/>
      </font>
      <fill>
        <patternFill>
          <bgColor theme="7" tint="0.3999450666829432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val="0"/>
        <i val="0"/>
        <color theme="0"/>
      </font>
      <fill>
        <patternFill>
          <bgColor theme="3" tint="0.59996337778862885"/>
        </patternFill>
      </fill>
    </dxf>
    <dxf>
      <font>
        <b val="0"/>
        <i val="0"/>
        <color theme="0"/>
      </font>
      <fill>
        <patternFill>
          <bgColor theme="4" tint="-0.24994659260841701"/>
        </patternFill>
      </fill>
    </dxf>
    <dxf>
      <font>
        <b val="0"/>
        <i val="0"/>
        <color theme="4" tint="-0.24994659260841701"/>
      </font>
      <fill>
        <patternFill>
          <bgColor theme="4" tint="-0.24994659260841701"/>
        </patternFill>
      </fill>
    </dxf>
    <dxf>
      <font>
        <color rgb="FF9C0006"/>
      </font>
      <fill>
        <patternFill>
          <bgColor rgb="FFFFC7CE"/>
        </patternFill>
      </fill>
    </dxf>
    <dxf>
      <font>
        <b val="0"/>
        <i val="0"/>
        <u val="none"/>
        <color theme="5"/>
      </font>
      <fill>
        <patternFill>
          <bgColor theme="5" tint="0.39994506668294322"/>
        </patternFill>
      </fill>
    </dxf>
    <dxf>
      <font>
        <b val="0"/>
        <i val="0"/>
        <u val="none"/>
        <color theme="2" tint="-9.9948118533890809E-2"/>
      </font>
      <fill>
        <patternFill>
          <bgColor theme="2"/>
        </patternFill>
      </fill>
    </dxf>
    <dxf>
      <font>
        <b val="0"/>
        <i val="0"/>
        <strike val="0"/>
        <u val="none"/>
        <color theme="2"/>
      </font>
    </dxf>
    <dxf>
      <font>
        <b val="0"/>
        <i val="0"/>
        <color theme="0"/>
      </font>
      <fill>
        <patternFill>
          <bgColor theme="9" tint="-0.2499465926084170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00B0F0"/>
        </patternFill>
      </fill>
    </dxf>
    <dxf>
      <fill>
        <patternFill>
          <bgColor rgb="FFFF0000"/>
        </patternFill>
      </fill>
    </dxf>
    <dxf>
      <fill>
        <patternFill>
          <bgColor rgb="FFFFFF00"/>
        </patternFill>
      </fill>
    </dxf>
    <dxf>
      <fill>
        <patternFill>
          <bgColor rgb="FF92D050"/>
        </patternFill>
      </fill>
    </dxf>
    <dxf>
      <fill>
        <patternFill>
          <bgColor indexed="13"/>
        </patternFill>
      </fill>
    </dxf>
    <dxf>
      <fill>
        <patternFill>
          <bgColor indexed="50"/>
        </patternFill>
      </fill>
    </dxf>
    <dxf>
      <fill>
        <patternFill>
          <bgColor indexed="10"/>
        </patternFill>
      </fill>
    </dxf>
    <dxf>
      <fill>
        <patternFill>
          <bgColor indexed="50"/>
        </patternFill>
      </fill>
    </dxf>
    <dxf>
      <fill>
        <patternFill>
          <bgColor indexed="13"/>
        </patternFill>
      </fill>
    </dxf>
    <dxf>
      <fill>
        <patternFill>
          <bgColor indexed="10"/>
        </patternFill>
      </fill>
    </dxf>
    <dxf>
      <font>
        <b val="0"/>
        <i val="0"/>
      </font>
      <fill>
        <patternFill>
          <bgColor theme="7" tint="0.39994506668294322"/>
        </patternFill>
      </fill>
    </dxf>
    <dxf>
      <font>
        <b val="0"/>
        <i val="0"/>
        <u val="none"/>
        <color theme="0"/>
      </font>
      <fill>
        <patternFill>
          <bgColor rgb="FF00B05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val="0"/>
        <i val="0"/>
        <color theme="0"/>
      </font>
      <fill>
        <patternFill>
          <bgColor theme="9" tint="-0.24994659260841701"/>
        </patternFill>
      </fill>
    </dxf>
    <dxf>
      <font>
        <b val="0"/>
        <i val="0"/>
        <color theme="0"/>
      </font>
      <fill>
        <patternFill>
          <bgColor theme="3" tint="0.59996337778862885"/>
        </patternFill>
      </fill>
    </dxf>
    <dxf>
      <font>
        <b val="0"/>
        <i val="0"/>
        <color theme="0"/>
      </font>
      <fill>
        <patternFill>
          <bgColor theme="4" tint="-0.24994659260841701"/>
        </patternFill>
      </fill>
    </dxf>
    <dxf>
      <font>
        <b val="0"/>
        <i val="0"/>
        <u val="none"/>
        <color theme="5"/>
      </font>
      <fill>
        <patternFill>
          <bgColor theme="5" tint="0.39994506668294322"/>
        </patternFill>
      </fill>
    </dxf>
    <dxf>
      <font>
        <b val="0"/>
        <i val="0"/>
        <u val="none"/>
        <color theme="2" tint="-9.9948118533890809E-2"/>
      </font>
      <fill>
        <patternFill>
          <bgColor theme="2"/>
        </patternFill>
      </fill>
    </dxf>
    <dxf>
      <font>
        <b val="0"/>
        <i val="0"/>
        <strike val="0"/>
        <u val="none"/>
        <color theme="2"/>
      </font>
    </dxf>
    <dxf>
      <font>
        <color rgb="FF9C0006"/>
      </font>
      <fill>
        <patternFill>
          <bgColor rgb="FFFFC7CE"/>
        </patternFill>
      </fill>
    </dxf>
    <dxf>
      <font>
        <b val="0"/>
        <i val="0"/>
        <color theme="4" tint="-0.24994659260841701"/>
      </font>
      <fill>
        <patternFill>
          <bgColor theme="4" tint="-0.24994659260841701"/>
        </patternFill>
      </fill>
    </dxf>
    <dxf>
      <fill>
        <patternFill>
          <bgColor rgb="FFFFFF00"/>
        </patternFill>
      </fill>
    </dxf>
    <dxf>
      <fill>
        <patternFill>
          <bgColor rgb="FFFF0000"/>
        </patternFill>
      </fill>
    </dxf>
    <dxf>
      <fill>
        <patternFill>
          <bgColor rgb="FF00B0F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rgb="FF92D050"/>
        </patternFill>
      </fill>
    </dxf>
    <dxf>
      <fill>
        <patternFill>
          <bgColor indexed="50"/>
        </patternFill>
      </fill>
    </dxf>
    <dxf>
      <fill>
        <patternFill>
          <bgColor indexed="10"/>
        </patternFill>
      </fill>
    </dxf>
    <dxf>
      <fill>
        <patternFill>
          <bgColor indexed="13"/>
        </patternFill>
      </fill>
    </dxf>
    <dxf>
      <font>
        <color rgb="FF9C5700"/>
      </font>
      <fill>
        <patternFill>
          <bgColor rgb="FFFFEB9C"/>
        </patternFill>
      </fill>
    </dxf>
    <dxf>
      <font>
        <color rgb="FF006100"/>
      </font>
      <fill>
        <patternFill>
          <bgColor rgb="FFC6EFCE"/>
        </patternFill>
      </fill>
    </dxf>
    <dxf>
      <fill>
        <patternFill>
          <bgColor rgb="FF00B0F0"/>
        </patternFill>
      </fill>
    </dxf>
    <dxf>
      <fill>
        <patternFill>
          <bgColor rgb="FFFF0000"/>
        </patternFill>
      </fill>
    </dxf>
    <dxf>
      <fill>
        <patternFill>
          <bgColor rgb="FFFFFF00"/>
        </patternFill>
      </fill>
    </dxf>
    <dxf>
      <font>
        <color rgb="FF9C0006"/>
      </font>
      <fill>
        <patternFill>
          <bgColor rgb="FFFFC7CE"/>
        </patternFill>
      </fill>
    </dxf>
    <dxf>
      <fill>
        <patternFill>
          <bgColor rgb="FF92D050"/>
        </patternFill>
      </fill>
    </dxf>
    <dxf>
      <fill>
        <patternFill>
          <bgColor indexed="50"/>
        </patternFill>
      </fill>
    </dxf>
    <dxf>
      <fill>
        <patternFill>
          <bgColor indexed="10"/>
        </patternFill>
      </fill>
    </dxf>
    <dxf>
      <fill>
        <patternFill>
          <bgColor indexed="13"/>
        </patternFill>
      </fill>
    </dxf>
    <dxf>
      <alignment vertical="center" readingOrder="0"/>
    </dxf>
    <dxf>
      <alignment wrapText="1" readingOrder="0"/>
    </dxf>
    <dxf>
      <alignment wrapText="1" readingOrder="0"/>
    </dxf>
    <dxf>
      <alignment wrapText="1" readingOrder="0"/>
    </dxf>
    <dxf>
      <alignment wrapText="0" readingOrder="0"/>
    </dxf>
    <dxf>
      <alignment wrapText="0" readingOrder="0"/>
    </dxf>
    <dxf>
      <alignment wrapText="0" readingOrder="0"/>
    </dxf>
    <dxf>
      <alignment wrapText="1" readingOrder="0"/>
    </dxf>
    <dxf>
      <alignment wrapText="1" readingOrder="0"/>
    </dxf>
    <dxf>
      <alignment wrapText="1" readingOrder="0"/>
    </dxf>
  </dxfs>
  <tableStyles count="0" defaultTableStyle="TableStyleMedium2" defaultPivotStyle="PivotStyleLight16"/>
  <colors>
    <mruColors>
      <color rgb="FFFB6D7B"/>
      <color rgb="FFFF3300"/>
      <color rgb="FF33CCFF"/>
      <color rgb="FF0099FF"/>
      <color rgb="FF00FFFF"/>
      <color rgb="FF99FF66"/>
      <color rgb="FF99FFCC"/>
      <color rgb="FF00FF99"/>
      <color rgb="FF00FF00"/>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819729</xdr:colOff>
      <xdr:row>0</xdr:row>
      <xdr:rowOff>127000</xdr:rowOff>
    </xdr:from>
    <xdr:to>
      <xdr:col>5</xdr:col>
      <xdr:colOff>990891</xdr:colOff>
      <xdr:row>4</xdr:row>
      <xdr:rowOff>56723</xdr:rowOff>
    </xdr:to>
    <xdr:pic>
      <xdr:nvPicPr>
        <xdr:cNvPr id="2" name="Imagen 1">
          <a:extLst>
            <a:ext uri="{FF2B5EF4-FFF2-40B4-BE49-F238E27FC236}">
              <a16:creationId xmlns:a16="http://schemas.microsoft.com/office/drawing/2014/main" id="{D65EC202-BCC0-209C-BFD7-42A54FBECF0F}"/>
            </a:ext>
          </a:extLst>
        </xdr:cNvPr>
        <xdr:cNvPicPr>
          <a:picLocks noChangeAspect="1"/>
        </xdr:cNvPicPr>
      </xdr:nvPicPr>
      <xdr:blipFill>
        <a:blip xmlns:r="http://schemas.openxmlformats.org/officeDocument/2006/relationships" r:embed="rId1"/>
        <a:stretch>
          <a:fillRect/>
        </a:stretch>
      </xdr:blipFill>
      <xdr:spPr>
        <a:xfrm>
          <a:off x="6615547" y="127000"/>
          <a:ext cx="1604227" cy="12920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127000</xdr:rowOff>
    </xdr:from>
    <xdr:to>
      <xdr:col>0</xdr:col>
      <xdr:colOff>1354530</xdr:colOff>
      <xdr:row>4</xdr:row>
      <xdr:rowOff>56723</xdr:rowOff>
    </xdr:to>
    <xdr:pic>
      <xdr:nvPicPr>
        <xdr:cNvPr id="2" name="Imagen 1">
          <a:extLst>
            <a:ext uri="{FF2B5EF4-FFF2-40B4-BE49-F238E27FC236}">
              <a16:creationId xmlns:a16="http://schemas.microsoft.com/office/drawing/2014/main" id="{C71B5C09-9010-40E9-828F-E3621215D2C8}"/>
            </a:ext>
          </a:extLst>
        </xdr:cNvPr>
        <xdr:cNvPicPr>
          <a:picLocks noChangeAspect="1"/>
        </xdr:cNvPicPr>
      </xdr:nvPicPr>
      <xdr:blipFill>
        <a:blip xmlns:r="http://schemas.openxmlformats.org/officeDocument/2006/relationships" r:embed="rId1"/>
        <a:stretch>
          <a:fillRect/>
        </a:stretch>
      </xdr:blipFill>
      <xdr:spPr>
        <a:xfrm>
          <a:off x="3867729" y="127000"/>
          <a:ext cx="1352353" cy="13089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nbcgovco-my.sharepoint.com/Users/admin/Downloads/20190630_instrumento_de_acciones_de_mejor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d.docs.live.net/e8ceaa42fd38595a/Escritorio/Direcci&#243;n%20%20Nacional%20De%20Bombero%20de%20Colombia/PMI/20260610%20FO-MC-02-01%20FORMATO%20FORMULACI&#211;N%5eJ%20MONITOREO%20Y%20SEGUIM%20PM%20INTERNOS%20Y%20EXTERNOS%2021052026%20(2).xlsx" TargetMode="External"/><Relationship Id="rId1" Type="http://schemas.openxmlformats.org/officeDocument/2006/relationships/externalLinkPath" Target="https://d.docs.live.net/e8ceaa42fd38595a/Escritorio/Direcci&#243;n%20%20Nacional%20De%20Bombero%20de%20Colombia/PMI/20260610%20FO-MC-02-01%20FORMATO%20FORMULACI&#211;N%5eJ%20MONITOREO%20Y%20SEGUIM%20PM%20INTERNOS%20Y%20EXTERNOS%202105202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MENTO"/>
      <sheetName val="cerradas"/>
      <sheetName val="bd"/>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llazgos"/>
      <sheetName val="PLAN DE MEJORAMIENTO"/>
      <sheetName val="Hoja1"/>
      <sheetName val="ACTIVIDADES"/>
      <sheetName val="LISTA"/>
      <sheetName val="CONTROL DE CAMBIOS"/>
      <sheetName val="BBDD"/>
    </sheetNames>
    <sheetDataSet>
      <sheetData sheetId="0"/>
      <sheetData sheetId="1"/>
      <sheetData sheetId="2"/>
      <sheetData sheetId="3">
        <row r="9">
          <cell r="B9" t="str">
            <v>DG_AC01</v>
          </cell>
          <cell r="C9" t="str">
            <v>Verificar que en el Acta de Comité Técnico que incluya el cumplimiento de los requisitos técnicos, financieros y jurídicos contenidos en la Resolución que establece la urgencia manifiesta</v>
          </cell>
          <cell r="D9" t="str">
            <v>Acta de Comité Técnico y los anexoss</v>
          </cell>
          <cell r="E9">
            <v>1</v>
          </cell>
          <cell r="F9">
            <v>46023</v>
          </cell>
          <cell r="G9">
            <v>46387</v>
          </cell>
          <cell r="H9">
            <v>54</v>
          </cell>
          <cell r="I9" t="str">
            <v>00. Dirección General (Secretaria Técnica)</v>
          </cell>
          <cell r="J9" t="str">
            <v>Auditoria Financiera 2024</v>
          </cell>
          <cell r="K9">
            <v>0</v>
          </cell>
          <cell r="L9" t="str">
            <v>Actividad pendiente de realización</v>
          </cell>
          <cell r="N9">
            <v>46153</v>
          </cell>
          <cell r="O9" t="str">
            <v>Sin avance en la actividad</v>
          </cell>
          <cell r="P9">
            <v>0</v>
          </cell>
          <cell r="Q9" t="str">
            <v>EJECUCIÓN</v>
          </cell>
        </row>
        <row r="10">
          <cell r="B10" t="str">
            <v>SE_AC01</v>
          </cell>
          <cell r="C10" t="str">
            <v>Seguimiento mensual en la plataforma PIIP de los recursos de Inversión.</v>
          </cell>
          <cell r="D10" t="str">
            <v>Reportes mensuales realizados en la plataformaPIIP del DNP</v>
          </cell>
          <cell r="E10">
            <v>12</v>
          </cell>
          <cell r="F10">
            <v>45658</v>
          </cell>
          <cell r="G10">
            <v>46022</v>
          </cell>
          <cell r="H10">
            <v>54</v>
          </cell>
          <cell r="I10" t="str">
            <v>00. Subdirección Estretegica y de Coordinación Bomberil</v>
          </cell>
          <cell r="J10" t="str">
            <v>Seguimiento Historico CGR</v>
          </cell>
          <cell r="K10">
            <v>1</v>
          </cell>
          <cell r="L10" t="e">
            <v>#VALUE!</v>
          </cell>
          <cell r="N10">
            <v>46153</v>
          </cell>
          <cell r="O10" t="str">
            <v>No se registra eviencias</v>
          </cell>
          <cell r="P10">
            <v>0</v>
          </cell>
          <cell r="Q10" t="str">
            <v>EJECUCIÓN</v>
          </cell>
        </row>
        <row r="11">
          <cell r="B11" t="str">
            <v>SE_AC02</v>
          </cell>
          <cell r="C11" t="str">
            <v xml:space="preserve">Analizar en el marco del comité técnico los criterios de priorización para los municipios que tienen menos de 20000 habitantes </v>
          </cell>
          <cell r="D11" t="str">
            <v>Acta Comité Técnico según realizadas en la vigencia</v>
          </cell>
          <cell r="E11">
            <v>100</v>
          </cell>
          <cell r="F11">
            <v>46023</v>
          </cell>
          <cell r="G11">
            <v>46387</v>
          </cell>
          <cell r="H11">
            <v>54</v>
          </cell>
          <cell r="I11" t="str">
            <v>00. Subdirección Estretegica y de Coordinación Bomberil</v>
          </cell>
          <cell r="J11" t="str">
            <v>Auditoria Financiera 2024</v>
          </cell>
          <cell r="N11">
            <v>46153</v>
          </cell>
          <cell r="O11" t="str">
            <v>No se registra seguimiento</v>
          </cell>
          <cell r="P11">
            <v>0</v>
          </cell>
          <cell r="Q11" t="str">
            <v>EJECUCIÓN</v>
          </cell>
        </row>
        <row r="12">
          <cell r="B12" t="str">
            <v>PE_A1</v>
          </cell>
          <cell r="C12" t="str">
            <v xml:space="preserve">Realizar el Procedimiento para la generación del PAA </v>
          </cell>
          <cell r="D12" t="str">
            <v xml:space="preserve">Procedimiento Generado.  </v>
          </cell>
          <cell r="E12">
            <v>1</v>
          </cell>
          <cell r="F12">
            <v>44409</v>
          </cell>
          <cell r="G12">
            <v>44438</v>
          </cell>
          <cell r="H12">
            <v>4.3500000000000005</v>
          </cell>
          <cell r="I12" t="str">
            <v>01. Planeación Estratégica</v>
          </cell>
          <cell r="J12" t="str">
            <v>Acción Cumplida Pendiente evaluación tercera Linea</v>
          </cell>
          <cell r="K12">
            <v>1</v>
          </cell>
          <cell r="L12" t="str">
            <v>Se generó por parte del Planeación Estratégica, el  procedimiento denominado Formulacion y seguimiento Plan Anual de Adquisiones, codigo: PC-PE-01 Version 1. El procedimiento Actualmente se encuentra en V3.</v>
          </cell>
          <cell r="M12" t="str">
            <v>https://dnbcgovco-my.sharepoint.com/:b:/g/personal/planeacion_dnbc_gov_co/IQDNdvWv1y91Tp4Dh16MArLvAdjffmzNDv9k9_c3is0NPQs?e=nxlmmL</v>
          </cell>
          <cell r="N12">
            <v>46153</v>
          </cell>
          <cell r="O12" t="str">
            <v xml:space="preserve">Se evidencia creación de procedimiento PC-PE-FSP-01 Formulación Seguimiento Plan Anual Adquisiciones y posteriores actualizaciones. </v>
          </cell>
          <cell r="P12">
            <v>1</v>
          </cell>
          <cell r="Q12" t="str">
            <v>CUMPLIDO</v>
          </cell>
        </row>
        <row r="13">
          <cell r="B13" t="str">
            <v>PE_A2</v>
          </cell>
          <cell r="C13" t="str">
            <v>Generar el PAA conforme a los lineamientos establecidos por Colombia Compra Eficiente, indicando los procesos que se adelantaran, responsables, fechas de inicio y finalización, cuantia, tipo de proceso, reponsables de generar estudios entre otros.</v>
          </cell>
          <cell r="D13" t="str">
            <v>PAA constituido</v>
          </cell>
          <cell r="E13">
            <v>1</v>
          </cell>
          <cell r="F13">
            <v>44409</v>
          </cell>
          <cell r="G13">
            <v>44742</v>
          </cell>
          <cell r="H13">
            <v>49.35</v>
          </cell>
          <cell r="I13" t="str">
            <v>01. Planeación Estratégica</v>
          </cell>
          <cell r="J13" t="str">
            <v>Acción Cumplida Pendiente evaluación tercera Linea</v>
          </cell>
          <cell r="K13">
            <v>1</v>
          </cell>
          <cell r="L13" t="str">
            <v xml:space="preserve">Durante la vigencia 2022 se realizaron ejercicios para la construcción de formatos que capturaran información acorde a lineamientos de CCE. En PAA 2026 fue publicado acorde con el formato construido </v>
          </cell>
          <cell r="M13" t="str">
            <v>https://dnbc.gov.co/plan-anual-de-adquisiciones/</v>
          </cell>
          <cell r="N13">
            <v>46153</v>
          </cell>
          <cell r="O13" t="str">
            <v>Se evidencia publicación reciente de PAA</v>
          </cell>
          <cell r="P13">
            <v>1</v>
          </cell>
          <cell r="Q13" t="str">
            <v>CUMPLIDO</v>
          </cell>
        </row>
        <row r="14">
          <cell r="B14" t="str">
            <v>PE_A3</v>
          </cell>
          <cell r="C14" t="str">
            <v>Realizar seguimiento mensual al PAA, y presentarlo a la Alta Dirección para la respectiva toma de decisiones.</v>
          </cell>
          <cell r="D14" t="str">
            <v>Informes de seguimiento</v>
          </cell>
          <cell r="E14">
            <v>12</v>
          </cell>
          <cell r="F14">
            <v>44409</v>
          </cell>
          <cell r="G14">
            <v>44742</v>
          </cell>
          <cell r="H14">
            <v>49.35</v>
          </cell>
          <cell r="I14" t="str">
            <v>01. Planeación Estratégica</v>
          </cell>
          <cell r="J14" t="str">
            <v>Acción Cumplida Pendiente evaluación tercera Linea</v>
          </cell>
          <cell r="K14">
            <v>1</v>
          </cell>
          <cell r="L14" t="str">
            <v>Durante las vigencias 2022 y 2023 se presentaron informes de seguimiento al PAA en los comités de contratación. 
Esta actividad sigue contemplada en el procedimiento vigente</v>
          </cell>
          <cell r="M14" t="str">
            <v>https://dnbcgovco-my.sharepoint.com/:b:/g/personal/planeacion_dnbc_gov_co/IQDNdvWv1y91Tp4Dh16MArLvAdjffmzNDv9k9_c3is0NPQs?e=nxlmmL</v>
          </cell>
          <cell r="N14">
            <v>46153</v>
          </cell>
          <cell r="O14" t="str">
            <v>Se evidencia documentación de la actividad en el procedimiento. Se ha realizado seguimientos durante 2026 en matriz de gestión contractual</v>
          </cell>
          <cell r="P14">
            <v>1</v>
          </cell>
          <cell r="Q14" t="str">
            <v>CUMPLIDO</v>
          </cell>
        </row>
        <row r="15">
          <cell r="B15" t="str">
            <v>PE_A4</v>
          </cell>
          <cell r="C15" t="e">
            <v>#VALUE!</v>
          </cell>
          <cell r="D15" t="str">
            <v xml:space="preserve">Reportes de seguimientos  de la ejecucion presupestal de los gastos de funcionamiento (Semáforo) y los gastos de inversion (Cadena de Valor), realizados y presentados a la Alta Direccion y a Gestión Contractual </v>
          </cell>
          <cell r="E15">
            <v>12</v>
          </cell>
          <cell r="F15">
            <v>44409</v>
          </cell>
          <cell r="G15">
            <v>44742</v>
          </cell>
          <cell r="H15">
            <v>49.35</v>
          </cell>
          <cell r="I15" t="str">
            <v>01. Planeación Estratégica</v>
          </cell>
          <cell r="J15" t="str">
            <v>Acción Cumplida Pendiente evaluación tercera Linea</v>
          </cell>
          <cell r="K15">
            <v>1</v>
          </cell>
          <cell r="L15" t="str">
            <v>Durante las vigencias 2022 y 2023 se presentaron informes de seguimiento al  en los comités directivos. 
Esta actividad sigue realizandose y se ha realizado durante el primer trimestre de la vigencia 2026</v>
          </cell>
          <cell r="M15" t="str">
            <v>https://dnbcgovco-my.sharepoint.com/:f:/g/personal/planeacion_dnbc_gov_co/IgAwRNaujcVWS71Oq-WCF_AGAcRdBSypMFYYtevfmuGwQSg?e=uNwP8x</v>
          </cell>
          <cell r="N15">
            <v>46153</v>
          </cell>
          <cell r="O15" t="str">
            <v>Se evidencian actas de comité directivo</v>
          </cell>
          <cell r="P15">
            <v>1</v>
          </cell>
          <cell r="Q15" t="str">
            <v>CUMPLIDO</v>
          </cell>
        </row>
        <row r="16">
          <cell r="B16" t="str">
            <v>PE_A5</v>
          </cell>
          <cell r="C16" t="str">
            <v>Socializar a los funcionarios y contratistas la matriz de roles y usuarios</v>
          </cell>
          <cell r="D16" t="str">
            <v>Socialización de la matriz de roles y usuarios</v>
          </cell>
          <cell r="E16">
            <v>1</v>
          </cell>
          <cell r="F16">
            <v>44866</v>
          </cell>
          <cell r="G16">
            <v>44957</v>
          </cell>
          <cell r="H16">
            <v>13.5</v>
          </cell>
          <cell r="I16" t="str">
            <v>01. Planeación Estratégica</v>
          </cell>
          <cell r="K16">
            <v>0</v>
          </cell>
          <cell r="L16" t="str">
            <v>Se realiza actualización de la SEGREGACION DE ROLES, compartida con el comité directivo y socailziada a travez de correo electrónico con los procesos (personal de planta y contratistas). Vigencia 2024</v>
          </cell>
          <cell r="N16">
            <v>46153</v>
          </cell>
          <cell r="O16" t="str">
            <v>No se registra seguimiento</v>
          </cell>
          <cell r="P16">
            <v>0</v>
          </cell>
          <cell r="Q16" t="str">
            <v>EJECUCIÓN</v>
          </cell>
        </row>
        <row r="17">
          <cell r="B17" t="str">
            <v>PE_A6</v>
          </cell>
          <cell r="C17" t="str">
            <v xml:space="preserve">Asignar por parte de la Alta Dirección los recursos económicos  para la implementación, sostenibilidad y mejoramiento  del SG-SST </v>
          </cell>
          <cell r="D17" t="str">
            <v>Documento de asignación de Recursos (Desagregación presupuestal)</v>
          </cell>
          <cell r="E17" t="str">
            <v>1</v>
          </cell>
          <cell r="F17">
            <v>44927</v>
          </cell>
          <cell r="G17">
            <v>45016</v>
          </cell>
          <cell r="H17">
            <v>13.5</v>
          </cell>
          <cell r="I17" t="str">
            <v>01. Planeación Estratégica</v>
          </cell>
          <cell r="J17" t="str">
            <v>Continua abierta por tener actividades Gestion de talento humano</v>
          </cell>
          <cell r="K17">
            <v>1</v>
          </cell>
          <cell r="L17" t="str">
            <v>En 2023 se presentó desagregación presupuestal con recursos destinados a SST</v>
          </cell>
          <cell r="N17">
            <v>46153</v>
          </cell>
          <cell r="O17" t="str">
            <v>No se registra seguimiento</v>
          </cell>
          <cell r="P17">
            <v>0</v>
          </cell>
          <cell r="Q17" t="str">
            <v>EJECUCIÓN</v>
          </cell>
        </row>
        <row r="18">
          <cell r="B18" t="str">
            <v>PE_A7</v>
          </cell>
          <cell r="C18" t="str">
            <v>Cumplir con los términos de la Circular anual emitida por el Ministerio de Hacienda y Crédito Público para la presentación del anteproyecto de presupuesto 2025</v>
          </cell>
          <cell r="D18" t="str">
            <v>Anteproyecto remitido</v>
          </cell>
          <cell r="E18">
            <v>1</v>
          </cell>
          <cell r="F18">
            <v>45280</v>
          </cell>
          <cell r="G18">
            <v>45838</v>
          </cell>
          <cell r="H18">
            <v>82.5</v>
          </cell>
          <cell r="I18" t="str">
            <v>01. Planeación Estratégica</v>
          </cell>
          <cell r="J18" t="str">
            <v>Seguimiento Historico CGR</v>
          </cell>
          <cell r="K18">
            <v>1</v>
          </cell>
          <cell r="L18" t="e">
            <v>#VALUE!</v>
          </cell>
          <cell r="M18" t="str">
            <v>https://dnbcgovco-my.sharepoint.com/:f:/g/personal/planeacion_dnbc_gov_co/IgAwRNaujcVWS71Oq-WCF_AGAfs5QChUDiIf3u_UJWQL4d4?e=4XXkdM</v>
          </cell>
          <cell r="N18">
            <v>46153</v>
          </cell>
          <cell r="O18" t="str">
            <v>Se evidencia remisión oportuna de anteproyecto de presupuesto. Se formula procedimiento donde se documentan actividades</v>
          </cell>
          <cell r="P18">
            <v>1</v>
          </cell>
          <cell r="Q18" t="str">
            <v>CUMPLIDO</v>
          </cell>
        </row>
        <row r="19">
          <cell r="B19" t="str">
            <v>PE_A8</v>
          </cell>
          <cell r="C19" t="str">
            <v xml:space="preserve">Solicitar a la Contraloría General de la República dar traslado del hallazgo al Municipio Bello Antioquia, por ser de su competencia. </v>
          </cell>
          <cell r="D19" t="str">
            <v>Oficio de solicitud de traslado</v>
          </cell>
          <cell r="E19">
            <v>1</v>
          </cell>
          <cell r="F19">
            <v>45280</v>
          </cell>
          <cell r="G19">
            <v>45291</v>
          </cell>
          <cell r="H19">
            <v>1.65</v>
          </cell>
          <cell r="I19" t="str">
            <v>01. Planeación Estratégica</v>
          </cell>
          <cell r="J19" t="str">
            <v>Seguimiento Historico CGR</v>
          </cell>
          <cell r="K19">
            <v>1</v>
          </cell>
          <cell r="L19" t="e">
            <v>#VALUE!</v>
          </cell>
          <cell r="N19">
            <v>46153</v>
          </cell>
          <cell r="O19" t="str">
            <v>Cumplida en seguimiento diciembre 2025</v>
          </cell>
          <cell r="P19">
            <v>1</v>
          </cell>
          <cell r="Q19" t="str">
            <v>CUMPLIDO</v>
          </cell>
        </row>
        <row r="20">
          <cell r="B20" t="str">
            <v>PE_A9</v>
          </cell>
          <cell r="C20" t="str">
            <v>Diseñar circular mediante la cual se establezcan fechas y requisitos para gestionar Vigencias Futuras por parte de la Entidad</v>
          </cell>
          <cell r="D20" t="str">
            <v>Circular remitida</v>
          </cell>
          <cell r="E20">
            <v>1</v>
          </cell>
          <cell r="F20">
            <v>45280</v>
          </cell>
          <cell r="G20">
            <v>45473</v>
          </cell>
          <cell r="H20">
            <v>28.5</v>
          </cell>
          <cell r="I20" t="str">
            <v>01. Planeación Estratégica</v>
          </cell>
          <cell r="J20" t="str">
            <v>Seguimiento Historico CGR</v>
          </cell>
          <cell r="K20">
            <v>1</v>
          </cell>
          <cell r="L20" t="e">
            <v>#VALUE!</v>
          </cell>
          <cell r="N20">
            <v>46153</v>
          </cell>
          <cell r="O20" t="str">
            <v>Cumplida en seguimiento diciembre 2025</v>
          </cell>
          <cell r="P20">
            <v>1</v>
          </cell>
          <cell r="Q20" t="str">
            <v>CUMPLIDO</v>
          </cell>
        </row>
        <row r="21">
          <cell r="B21" t="str">
            <v>PE_A10</v>
          </cell>
          <cell r="C21" t="str">
            <v>Realizar seguimiento a la circular vigencia futuras  y presentarlo al Comité de Contratación para la toma de decisiones</v>
          </cell>
          <cell r="D21" t="str">
            <v>Seguimiento realizado y socializado</v>
          </cell>
          <cell r="E21">
            <v>7</v>
          </cell>
          <cell r="F21">
            <v>45280</v>
          </cell>
          <cell r="G21">
            <v>45688</v>
          </cell>
          <cell r="H21">
            <v>60.150000000000006</v>
          </cell>
          <cell r="I21" t="str">
            <v>01. Planeación Estratégica</v>
          </cell>
          <cell r="J21" t="str">
            <v>Seguimiento Historico CGR</v>
          </cell>
          <cell r="K21">
            <v>1</v>
          </cell>
          <cell r="L21" t="e">
            <v>#VALUE!</v>
          </cell>
          <cell r="N21">
            <v>46153</v>
          </cell>
          <cell r="O21" t="str">
            <v>Cumplida en seguimiento diciembre 2025</v>
          </cell>
          <cell r="P21">
            <v>1</v>
          </cell>
          <cell r="Q21" t="str">
            <v>CUMPLIDO</v>
          </cell>
        </row>
        <row r="22">
          <cell r="B22" t="str">
            <v>PE_A11</v>
          </cell>
          <cell r="C22" t="str">
            <v>Presentar para consideración y aprobación el anteproyecto de presupuesto al Comité Directivo, previo a las fechas establecidas por MHCP</v>
          </cell>
          <cell r="D22" t="str">
            <v>Acta Comité directivo</v>
          </cell>
          <cell r="E22">
            <v>1</v>
          </cell>
          <cell r="F22">
            <v>46082</v>
          </cell>
          <cell r="G22">
            <v>46106</v>
          </cell>
          <cell r="H22">
            <v>3.6</v>
          </cell>
          <cell r="I22" t="str">
            <v>01. Planeación Estratégica</v>
          </cell>
          <cell r="J22" t="str">
            <v>Auditoria Financiera 2024</v>
          </cell>
          <cell r="K22">
            <v>1</v>
          </cell>
          <cell r="L22" t="str">
            <v>En comité del 26 de marzo de 2026, se presentó anteproyecto de presupuesto para validación del comité directivo</v>
          </cell>
          <cell r="M22" t="str">
            <v>https://dnbcgovco-my.sharepoint.com/:f:/g/personal/planeacion_dnbc_gov_co/IgAwRNaujcVWS71Oq-WCF_AGAfs5QChUDiIf3u_UJWQL4d4?e=4XXkdM</v>
          </cell>
          <cell r="N22">
            <v>46153</v>
          </cell>
          <cell r="O22" t="str">
            <v>Se evidencia acta de comité directivo</v>
          </cell>
          <cell r="P22">
            <v>1</v>
          </cell>
          <cell r="Q22" t="str">
            <v>CUMPLIDO</v>
          </cell>
        </row>
        <row r="23">
          <cell r="B23" t="str">
            <v>PE_A12</v>
          </cell>
          <cell r="C23" t="str">
            <v>Solicitar trimestralmente al Presidente de la junta nacional de bomberos, la convocatoria en atención a lo establecido en la Artículo 6° del Decreto 352 del 04 de Marzo de 2013</v>
          </cell>
          <cell r="D23" t="str">
            <v>Comunicación</v>
          </cell>
          <cell r="E23">
            <v>4</v>
          </cell>
          <cell r="F23">
            <v>46023</v>
          </cell>
          <cell r="G23">
            <v>46387</v>
          </cell>
          <cell r="H23">
            <v>54</v>
          </cell>
          <cell r="I23" t="str">
            <v>01. Planeación Estratégica</v>
          </cell>
          <cell r="J23" t="str">
            <v>Auditoria Financiera 2024</v>
          </cell>
          <cell r="K23">
            <v>0.25</v>
          </cell>
          <cell r="L23" t="str">
            <v>Se adjunta convocatoria para primer trimestre de la Junta de bomberos</v>
          </cell>
          <cell r="M23" t="str">
            <v>https://dnbcgovco-my.sharepoint.com/:f:/g/personal/planeacion_dnbc_gov_co/IgAwRNaujcVWS71Oq-WCF_AGAfs5QChUDiIf3u_UJWQL4d4?e=4XXkdM</v>
          </cell>
          <cell r="N23">
            <v>46153</v>
          </cell>
          <cell r="O23" t="str">
            <v>Se evidencia convocatoria de primer trimestre 2026 de la junta de bomberos</v>
          </cell>
          <cell r="P23">
            <v>0.25</v>
          </cell>
          <cell r="Q23" t="str">
            <v>EJECUCIÓN</v>
          </cell>
        </row>
        <row r="24">
          <cell r="B24" t="str">
            <v>PE_A13</v>
          </cell>
          <cell r="C24" t="str">
            <v>Automatizar el recordatorio de fecha de presentación y envio de Anteproyecto</v>
          </cell>
          <cell r="D24" t="str">
            <v>Correo electronico que incluye fechas</v>
          </cell>
          <cell r="E24">
            <v>1</v>
          </cell>
          <cell r="F24">
            <v>46097</v>
          </cell>
          <cell r="G24">
            <v>46108</v>
          </cell>
          <cell r="H24">
            <v>1.65</v>
          </cell>
          <cell r="I24" t="str">
            <v>01. Planeación Estratégica</v>
          </cell>
          <cell r="J24" t="str">
            <v>Auditoria Financiera 2024</v>
          </cell>
          <cell r="K24">
            <v>1</v>
          </cell>
          <cell r="L24" t="str">
            <v>Se incluye en procedimiento fechas establecidas para la presentación del anteproyecto de presupuesto</v>
          </cell>
          <cell r="M24" t="str">
            <v>https://dnbcgovco-my.sharepoint.com/:f:/g/personal/planeacion_dnbc_gov_co/IgAwRNaujcVWS71Oq-WCF_AGAfs5QChUDiIf3u_UJWQL4d4?e=4XXkdM</v>
          </cell>
          <cell r="N24">
            <v>46153</v>
          </cell>
          <cell r="O24" t="str">
            <v>Se evidencia tiempos en el procedimiento de programación presupuestal</v>
          </cell>
          <cell r="P24">
            <v>1</v>
          </cell>
          <cell r="Q24" t="str">
            <v>CUMPLIDO</v>
          </cell>
        </row>
        <row r="25">
          <cell r="B25" t="str">
            <v>PE_A14</v>
          </cell>
          <cell r="C25" t="str">
            <v>Realizar seguimiento mensual a la ejecución presupuestal y presentarlo en Comité Directivo para que se establezcan las respectivas directrices para mejorar la ejecución presupuestal</v>
          </cell>
          <cell r="D25" t="str">
            <v>Acta de Comité y Anexos</v>
          </cell>
          <cell r="E25">
            <v>12</v>
          </cell>
          <cell r="F25">
            <v>46023</v>
          </cell>
          <cell r="G25">
            <v>46387</v>
          </cell>
          <cell r="H25">
            <v>54</v>
          </cell>
          <cell r="I25" t="str">
            <v>01. Planeación Estratégica</v>
          </cell>
          <cell r="J25" t="str">
            <v>Auditoria Financiera 2024</v>
          </cell>
          <cell r="K25">
            <v>0.25</v>
          </cell>
          <cell r="L25" t="str">
            <v>Se presenta seguimiento a la ejecución presupuestal y se presenta en comités directivos. Se adjuntan actas del primer trimestre</v>
          </cell>
          <cell r="M25" t="str">
            <v>https://dnbcgovco-my.sharepoint.com/:f:/g/personal/planeacion_dnbc_gov_co/IgAwRNaujcVWS71Oq-WCF_AGAfs5QChUDiIf3u_UJWQL4d4?e=4XXkdM</v>
          </cell>
          <cell r="N25">
            <v>46153</v>
          </cell>
          <cell r="O25" t="str">
            <v>Se evidencian actas de seguimiento primer trimestre</v>
          </cell>
          <cell r="P25">
            <v>0.25</v>
          </cell>
          <cell r="Q25" t="str">
            <v>EJECUCIÓN</v>
          </cell>
        </row>
        <row r="26">
          <cell r="B26" t="str">
            <v>GC_AC1</v>
          </cell>
          <cell r="C26" t="e">
            <v>#VALUE!</v>
          </cell>
          <cell r="D26" t="str">
            <v xml:space="preserve">No. De actualizaciones realizadas/No de requerimientos estipulados en el Anexo 2 de la Resolución 1519 de 2020 MINTIC </v>
          </cell>
          <cell r="E26">
            <v>1</v>
          </cell>
          <cell r="F26">
            <v>44510</v>
          </cell>
          <cell r="G26">
            <v>44561</v>
          </cell>
          <cell r="H26">
            <v>7.6499999999999995</v>
          </cell>
          <cell r="I26" t="str">
            <v>02. Gestión de Comunicaciones</v>
          </cell>
          <cell r="K26">
            <v>1</v>
          </cell>
          <cell r="L26" t="e">
            <v>#VALUE!</v>
          </cell>
          <cell r="M26" t="str">
            <v>https://dnbc.gov.co/transparencia-y-acceso-a-la-informacion-publica/</v>
          </cell>
          <cell r="N26">
            <v>46153</v>
          </cell>
          <cell r="O26" t="str">
            <v>Se adjunta pabtallazo de pagina web donde se evidencia la creación del portal de transparencia</v>
          </cell>
          <cell r="P26">
            <v>1</v>
          </cell>
          <cell r="Q26" t="str">
            <v>CUMPLIDO</v>
          </cell>
        </row>
        <row r="27">
          <cell r="B27" t="str">
            <v>GC_AC2</v>
          </cell>
          <cell r="C27" t="str">
            <v xml:space="preserve">Socializar el procedimiento de publicación, actualización o eliminación de contenido en el portal web de la Entidad a los enlaces de cada uno de los procesos de la Entidad. </v>
          </cell>
          <cell r="D27" t="str">
            <v>Socializaciones realizadas</v>
          </cell>
          <cell r="E27">
            <v>1</v>
          </cell>
          <cell r="F27">
            <v>46023</v>
          </cell>
          <cell r="G27">
            <v>46142</v>
          </cell>
          <cell r="H27">
            <v>17.849999999999998</v>
          </cell>
          <cell r="I27" t="str">
            <v>02. Gestión de Comunicaciones</v>
          </cell>
          <cell r="K27">
            <v>1</v>
          </cell>
          <cell r="L27" t="str">
            <v xml:space="preserve">Se informa que la socialización esta planmteada para el día martes 28 de abril </v>
          </cell>
          <cell r="N27">
            <v>46153</v>
          </cell>
          <cell r="O27" t="str">
            <v>Se evidencia socialización el día 28 de abril</v>
          </cell>
          <cell r="P27">
            <v>1</v>
          </cell>
          <cell r="Q27" t="str">
            <v>CUMPLIDO</v>
          </cell>
        </row>
        <row r="28">
          <cell r="B28" t="str">
            <v>GC_AC3</v>
          </cell>
          <cell r="C28" t="str">
            <v xml:space="preserve">Incluir el link de procesos y procedimeintos en el menu de Transparencia y Acceso a la informacion publica del sitio web de la Entidad.  </v>
          </cell>
          <cell r="D28" t="str">
            <v xml:space="preserve">Link creado </v>
          </cell>
          <cell r="E28">
            <v>1</v>
          </cell>
          <cell r="F28">
            <v>44510</v>
          </cell>
          <cell r="G28">
            <v>44561</v>
          </cell>
          <cell r="H28">
            <v>7.6499999999999995</v>
          </cell>
          <cell r="I28" t="str">
            <v>02. Gestión de Comunicaciones</v>
          </cell>
          <cell r="K28">
            <v>1</v>
          </cell>
          <cell r="L28" t="str">
            <v>Se informa que ya se encuentra el link de procesos y procedimientos en el menu de transparencia y acceso a la información.</v>
          </cell>
          <cell r="M28" t="e">
            <v>#VALUE!</v>
          </cell>
          <cell r="N28">
            <v>46153</v>
          </cell>
          <cell r="O28" t="str">
            <v>Se evidencia pantallazo de transparencia dodne en el numeral 1.9 se da link a documentos del sistema de gestión de la entidad</v>
          </cell>
          <cell r="P28">
            <v>1</v>
          </cell>
          <cell r="Q28" t="str">
            <v>CUMPLIDO</v>
          </cell>
        </row>
        <row r="29">
          <cell r="B29" t="str">
            <v>GC_AC4</v>
          </cell>
          <cell r="C29" t="str">
            <v>Formular procedimiento para evaluación de canales externos de comunicación</v>
          </cell>
          <cell r="D29" t="str">
            <v>Procedimiento Formulado</v>
          </cell>
          <cell r="E29">
            <v>1</v>
          </cell>
          <cell r="F29">
            <v>46082</v>
          </cell>
          <cell r="G29">
            <v>46295</v>
          </cell>
          <cell r="H29">
            <v>31.35</v>
          </cell>
          <cell r="I29" t="str">
            <v>02. Gestión de Comunicaciones</v>
          </cell>
          <cell r="K29">
            <v>0</v>
          </cell>
          <cell r="L29" t="str">
            <v xml:space="preserve">Se informa que esta en etapa de elaboración </v>
          </cell>
          <cell r="N29">
            <v>46153</v>
          </cell>
          <cell r="O29" t="str">
            <v>No ha dado inicio a la ejecución</v>
          </cell>
          <cell r="P29">
            <v>0</v>
          </cell>
          <cell r="Q29" t="str">
            <v>EJECUCIÓN</v>
          </cell>
        </row>
        <row r="30">
          <cell r="B30" t="str">
            <v>GC_AC5</v>
          </cell>
          <cell r="C30" t="str">
            <v>Actualizar el procedimiento de publicación de información en página web , con la inclusion de una accion critica de control (ACC) que indique "Verificar con el enlace responsable de la solicitud, la validéz y oportunidad de la información publicada."</v>
          </cell>
          <cell r="D30" t="str">
            <v>Procedimiento de publicación de información en página web actualizado</v>
          </cell>
          <cell r="E30">
            <v>1</v>
          </cell>
          <cell r="F30">
            <v>46082</v>
          </cell>
          <cell r="G30">
            <v>46203</v>
          </cell>
          <cell r="H30">
            <v>17.849999999999998</v>
          </cell>
          <cell r="I30" t="str">
            <v>02. Gestión de Comunicaciones</v>
          </cell>
          <cell r="K30">
            <v>0</v>
          </cell>
          <cell r="L30" t="str">
            <v xml:space="preserve">Se informa que esta en etapa de elaboración </v>
          </cell>
          <cell r="N30">
            <v>46153</v>
          </cell>
          <cell r="O30" t="str">
            <v>No ha dado inicio a la ejecución</v>
          </cell>
          <cell r="P30">
            <v>0</v>
          </cell>
          <cell r="Q30" t="str">
            <v>EJECUCIÓN</v>
          </cell>
        </row>
        <row r="31">
          <cell r="B31" t="str">
            <v>MC_AC1</v>
          </cell>
          <cell r="C31" t="str">
            <v xml:space="preserve">Realizar el acompañamiento metodológico a cada uno de los enlaces de proceso para la actualización de los procedimientos de su proceso. </v>
          </cell>
          <cell r="D31" t="str">
            <v>No de acompañamientos realizados/ sobre numero de procesos de la DNBC*100</v>
          </cell>
          <cell r="E31">
            <v>1</v>
          </cell>
          <cell r="F31">
            <v>46023</v>
          </cell>
          <cell r="G31">
            <v>46203</v>
          </cell>
          <cell r="H31">
            <v>26.85</v>
          </cell>
          <cell r="I31" t="str">
            <v>03. Gestión de Análisis y Mejora Continua</v>
          </cell>
          <cell r="J31" t="str">
            <v>Acción Cumplida Pendiente evaluación tercera Linea</v>
          </cell>
          <cell r="K31">
            <v>1</v>
          </cell>
          <cell r="L31" t="str">
            <v>Se realizó mesa de trabajo de acompañamientos  con los procesos  en temas de Indicadores, Riesgos de Gestión, Documentación SIGE, Plan de mejora, PAAC, Referentes Estratégicos, Plan de Acción</v>
          </cell>
          <cell r="M31" t="str">
            <v>https://dnbcgovco-my.sharepoint.com/:f:/g/personal/planeacion_dnbc_gov_co/IgDYe2GS_ayPSIaWtvQYv0qbAc8IxdnR2DbMxEMLmfk0p8A?e=smqHjg</v>
          </cell>
          <cell r="N31">
            <v>46153</v>
          </cell>
          <cell r="O31" t="str">
            <v>Se adjuntan actas de acompañamiento primer trimestre</v>
          </cell>
          <cell r="P31">
            <v>1</v>
          </cell>
          <cell r="Q31" t="str">
            <v>CUMPLIDO</v>
          </cell>
        </row>
        <row r="32">
          <cell r="B32" t="str">
            <v>MC_AC2</v>
          </cell>
          <cell r="C32" t="str">
            <v xml:space="preserve">Socializar Políticas de operación del procedimiento de Planes de Mejora para implementación </v>
          </cell>
          <cell r="D32" t="str">
            <v xml:space="preserve">Socialización del procedimiento </v>
          </cell>
          <cell r="E32">
            <v>1</v>
          </cell>
          <cell r="F32">
            <v>46023</v>
          </cell>
          <cell r="G32">
            <v>46112</v>
          </cell>
          <cell r="H32">
            <v>13.5</v>
          </cell>
          <cell r="I32" t="str">
            <v>03. Gestión de Análisis y Mejora Continua</v>
          </cell>
          <cell r="J32" t="str">
            <v>Acción Cumplida Pendiente evaluación tercera Linea</v>
          </cell>
          <cell r="K32">
            <v>1</v>
          </cell>
          <cell r="L32" t="str">
            <v>Durante el primer trimestre de la vigencia 2026 se actualizó el procedimiento y se socializó</v>
          </cell>
          <cell r="M32" t="str">
            <v>https://dnbcgovco-my.sharepoint.com/:f:/g/personal/planeacion_dnbc_gov_co/IgDYe2GS_ayPSIaWtvQYv0qbAc8IxdnR2DbMxEMLmfk0p8A?e=smqHjg</v>
          </cell>
          <cell r="N32">
            <v>46153</v>
          </cell>
          <cell r="O32" t="str">
            <v>Se evidencia socialización del 6 de marzo de 2026</v>
          </cell>
          <cell r="P32">
            <v>1</v>
          </cell>
          <cell r="Q32" t="str">
            <v>CUMPLIDO</v>
          </cell>
        </row>
        <row r="33">
          <cell r="B33" t="str">
            <v>MC_AC3</v>
          </cell>
          <cell r="C33" t="str">
            <v xml:space="preserve">Presentar informess de autoevaluación semestrales acotrde con Plan de acción
</v>
          </cell>
          <cell r="D33" t="str">
            <v>Informe semestral</v>
          </cell>
          <cell r="E33">
            <v>2</v>
          </cell>
          <cell r="F33">
            <v>46023</v>
          </cell>
          <cell r="G33">
            <v>46387</v>
          </cell>
          <cell r="H33">
            <v>54</v>
          </cell>
          <cell r="I33" t="str">
            <v>03. Gestión de Análisis y Mejora Continua</v>
          </cell>
          <cell r="J33" t="str">
            <v>Acción Cumplida Pendiente evaluación tercera Linea</v>
          </cell>
          <cell r="K33">
            <v>0</v>
          </cell>
          <cell r="L33" t="str">
            <v>Actividad reformulada con periodicidad semestral</v>
          </cell>
          <cell r="N33">
            <v>46153</v>
          </cell>
          <cell r="O33" t="str">
            <v>Pendiente de inicio de ejecución</v>
          </cell>
          <cell r="P33">
            <v>0</v>
          </cell>
          <cell r="Q33" t="str">
            <v>EJECUCIÓN</v>
          </cell>
        </row>
        <row r="34">
          <cell r="B34" t="str">
            <v>MC_AC4</v>
          </cell>
          <cell r="C34" t="str">
            <v>Verificación del cumplimiento del procedimiento Planes de Mejora Código: PC-MC-02</v>
          </cell>
          <cell r="D34" t="str">
            <v>Informes de Verificación</v>
          </cell>
          <cell r="E34">
            <v>2</v>
          </cell>
          <cell r="F34">
            <v>46023</v>
          </cell>
          <cell r="G34">
            <v>46387</v>
          </cell>
          <cell r="H34">
            <v>54</v>
          </cell>
          <cell r="I34" t="str">
            <v>03. Gestión de Análisis y Mejora Continua</v>
          </cell>
          <cell r="J34" t="str">
            <v>Acción Cumplida Pendiente evaluación tercera Linea</v>
          </cell>
          <cell r="K34">
            <v>0</v>
          </cell>
          <cell r="L34" t="str">
            <v>Actividad reformulada con periodicidad semestral</v>
          </cell>
          <cell r="N34">
            <v>46153</v>
          </cell>
          <cell r="O34" t="str">
            <v>Pendiente de inicio de ejecución</v>
          </cell>
          <cell r="P34">
            <v>0</v>
          </cell>
          <cell r="Q34" t="str">
            <v>EJECUCIÓN</v>
          </cell>
        </row>
        <row r="35">
          <cell r="B35" t="str">
            <v>MC_AC5</v>
          </cell>
          <cell r="C35" t="str">
            <v>Realizar monitoreo constante a toda la normatividad relacionada con los estandares y directrices para la publicar la informacion señalada en la Ley 1712 de 2014</v>
          </cell>
          <cell r="D35" t="str">
            <v xml:space="preserve">Numero de monitoreos realizados  </v>
          </cell>
          <cell r="E35">
            <v>4</v>
          </cell>
          <cell r="F35">
            <v>46023</v>
          </cell>
          <cell r="G35">
            <v>46387</v>
          </cell>
          <cell r="H35">
            <v>54</v>
          </cell>
          <cell r="I35" t="str">
            <v>03. Gestión de Análisis y Mejora Continua</v>
          </cell>
          <cell r="J35" t="str">
            <v>Acción Cumplida Pendiente evaluación tercera Linea</v>
          </cell>
          <cell r="K35">
            <v>0</v>
          </cell>
          <cell r="L35" t="str">
            <v>Se encuentra en elaboración el informe del primer trimestre</v>
          </cell>
          <cell r="N35">
            <v>46153</v>
          </cell>
          <cell r="O35" t="str">
            <v>Sin evidencia de inicio de la actividad</v>
          </cell>
          <cell r="P35">
            <v>0</v>
          </cell>
          <cell r="Q35" t="str">
            <v>EJECUCIÓN</v>
          </cell>
        </row>
        <row r="36">
          <cell r="B36" t="str">
            <v>MC_AC6</v>
          </cell>
          <cell r="C36" t="str">
            <v xml:space="preserve">Actualizar el mapa de riesgo de acuerdo al monitoreo que realizan los enlaces de los procesos. </v>
          </cell>
          <cell r="D36" t="str">
            <v xml:space="preserve">Mapa de Riesgos actualizado </v>
          </cell>
          <cell r="E36">
            <v>1</v>
          </cell>
          <cell r="F36">
            <v>46082</v>
          </cell>
          <cell r="G36">
            <v>46234</v>
          </cell>
          <cell r="H36">
            <v>22.5</v>
          </cell>
          <cell r="I36" t="str">
            <v>03. Gestión de Análisis y Mejora Continua</v>
          </cell>
          <cell r="J36" t="str">
            <v>Acción Cumplida Pendiente evaluación tercera Linea</v>
          </cell>
          <cell r="K36">
            <v>0</v>
          </cell>
          <cell r="L36" t="str">
            <v>Actividad planteada para el segundo trimestre de la vigencia 2026</v>
          </cell>
          <cell r="N36">
            <v>46153</v>
          </cell>
          <cell r="O36" t="str">
            <v>Sin evidencia de inicio de la actividad</v>
          </cell>
          <cell r="P36">
            <v>0</v>
          </cell>
          <cell r="Q36" t="str">
            <v>EJECUCIÓN</v>
          </cell>
        </row>
        <row r="37">
          <cell r="B37" t="str">
            <v>MC_AC7</v>
          </cell>
          <cell r="C37" t="str">
            <v>Realizar la evaluacion de la documentacion del sistema, principalmente evaluar la aplicación adecuada de las principales actividades de control</v>
          </cell>
          <cell r="D37" t="str">
            <v xml:space="preserve">Informe de resultado de la evaluacion de la documentacion del sistema </v>
          </cell>
          <cell r="E37">
            <v>1</v>
          </cell>
          <cell r="F37">
            <v>46023</v>
          </cell>
          <cell r="G37">
            <v>46387</v>
          </cell>
          <cell r="H37">
            <v>54</v>
          </cell>
          <cell r="I37" t="str">
            <v>03. Gestión de Análisis y Mejora Continua</v>
          </cell>
          <cell r="J37" t="str">
            <v>Acción Cumplida Pendiente evaluación tercera Linea</v>
          </cell>
          <cell r="K37">
            <v>0</v>
          </cell>
          <cell r="L37" t="str">
            <v>Actividad reformulada con periodicidad semestral</v>
          </cell>
          <cell r="N37">
            <v>46153</v>
          </cell>
          <cell r="O37" t="str">
            <v>Pendiente de inicio de ejecución</v>
          </cell>
          <cell r="P37">
            <v>0</v>
          </cell>
          <cell r="Q37" t="str">
            <v>EJECUCIÓN</v>
          </cell>
        </row>
        <row r="38">
          <cell r="B38" t="str">
            <v>MC_AC8</v>
          </cell>
          <cell r="C38" t="str">
            <v xml:space="preserve">Realizar informes de monitoreo de los riegos de corrupción  presentando la  evaluación a los controles establecidos </v>
          </cell>
          <cell r="D38" t="str">
            <v xml:space="preserve">Informes de monitoreo </v>
          </cell>
          <cell r="E38">
            <v>3</v>
          </cell>
          <cell r="F38">
            <v>46023</v>
          </cell>
          <cell r="G38">
            <v>46387</v>
          </cell>
          <cell r="H38">
            <v>54</v>
          </cell>
          <cell r="I38" t="str">
            <v>03. Gestión de Análisis y Mejora Continua</v>
          </cell>
          <cell r="J38" t="str">
            <v>Acción Cumplida Pendiente evaluación tercera Linea</v>
          </cell>
          <cell r="K38">
            <v>0</v>
          </cell>
          <cell r="L38" t="str">
            <v>Actividad planteada para el segundo trimestre de la vigencia 2026</v>
          </cell>
          <cell r="N38">
            <v>46153</v>
          </cell>
          <cell r="O38" t="str">
            <v>Sin evidencia de inicio de la actividad</v>
          </cell>
          <cell r="P38">
            <v>0</v>
          </cell>
          <cell r="Q38" t="str">
            <v>EJECUCIÓN</v>
          </cell>
        </row>
        <row r="39">
          <cell r="B39" t="str">
            <v>MC_AC9</v>
          </cell>
          <cell r="C39" t="str">
            <v>Monitorear la formulación y ejecución de las acciones derivadas de los planes de mejora</v>
          </cell>
          <cell r="D39" t="str">
            <v xml:space="preserve">Informes de monitoreos </v>
          </cell>
          <cell r="E39">
            <v>4</v>
          </cell>
          <cell r="F39">
            <v>46023</v>
          </cell>
          <cell r="G39">
            <v>46387</v>
          </cell>
          <cell r="H39">
            <v>54</v>
          </cell>
          <cell r="I39" t="str">
            <v>03. Gestión de Análisis y Mejora Continua</v>
          </cell>
          <cell r="K39">
            <v>0.25</v>
          </cell>
          <cell r="L39" t="str">
            <v>Se realiza durante el mes de abril el primer monitoreo de planes de mejora, así como la aprobación de su reformulación en Comité de Control Interno</v>
          </cell>
          <cell r="M39" t="str">
            <v>https://dnbcgovco-my.sharepoint.com/:f:/g/personal/planeacion_dnbc_gov_co/IgDKtjIGM6TQRZiRK4q944amAfUlNwm8Q9aLRceFhhl58t8?e=gvQ8Yn</v>
          </cell>
          <cell r="N39">
            <v>46153</v>
          </cell>
          <cell r="O39" t="str">
            <v>Se realiza durante el mes de abril el primer monitoreo de planes de mejora, así como la aprobación de su reformulación en Comité de Control Interno</v>
          </cell>
          <cell r="P39">
            <v>0.25</v>
          </cell>
          <cell r="Q39" t="str">
            <v>EJECUCIÓN</v>
          </cell>
        </row>
        <row r="40">
          <cell r="B40" t="str">
            <v>MC_AC10</v>
          </cell>
          <cell r="C40" t="str">
            <v xml:space="preserve">Actualizar el manual de gestión de riesgo de la entidad </v>
          </cell>
          <cell r="D40" t="str">
            <v>Manual actualizado</v>
          </cell>
          <cell r="E40">
            <v>1</v>
          </cell>
          <cell r="F40">
            <v>46082</v>
          </cell>
          <cell r="G40">
            <v>46234</v>
          </cell>
          <cell r="H40">
            <v>22.5</v>
          </cell>
          <cell r="I40" t="str">
            <v>03. Gestión de Análisis y Mejora Continua</v>
          </cell>
          <cell r="K40">
            <v>0</v>
          </cell>
          <cell r="L40" t="str">
            <v>Actividad planteada para el segundo trimestre de la vigencia 2026</v>
          </cell>
          <cell r="N40">
            <v>46153</v>
          </cell>
          <cell r="O40" t="str">
            <v>Sin evidencia de inicio de la actividad</v>
          </cell>
          <cell r="P40">
            <v>0</v>
          </cell>
          <cell r="Q40" t="str">
            <v>EJECUCIÓN</v>
          </cell>
        </row>
        <row r="41">
          <cell r="B41" t="str">
            <v>MC_AC11</v>
          </cell>
          <cell r="C41" t="str">
            <v>Realizar informe sobre actualización de la documentación del sistema</v>
          </cell>
          <cell r="D41" t="str">
            <v>Informe realizado</v>
          </cell>
          <cell r="E41">
            <v>1</v>
          </cell>
          <cell r="F41">
            <v>46023</v>
          </cell>
          <cell r="G41">
            <v>46387</v>
          </cell>
          <cell r="H41">
            <v>54</v>
          </cell>
          <cell r="I41" t="str">
            <v>03. Gestión de Análisis y Mejora Continua</v>
          </cell>
          <cell r="J41" t="str">
            <v>Acción Cumplida Pendiente evaluación tercera Linea</v>
          </cell>
          <cell r="K41">
            <v>0</v>
          </cell>
          <cell r="L41" t="str">
            <v>Actividad reformulada con periodicidad semestral</v>
          </cell>
          <cell r="N41">
            <v>46153</v>
          </cell>
          <cell r="O41" t="str">
            <v>Pendiente de inicio de ejecución</v>
          </cell>
          <cell r="P41">
            <v>0</v>
          </cell>
          <cell r="Q41" t="str">
            <v>EJECUCIÓN</v>
          </cell>
        </row>
        <row r="42">
          <cell r="B42" t="str">
            <v>AU_AC1</v>
          </cell>
          <cell r="C42" t="str">
            <v>Reportar de manera periodica a los lideres del proceso las PQRSD con su respectivo estado, con el fin de que estos inicien las acciones pertinentes con funcionarios y contratistas</v>
          </cell>
          <cell r="D42" t="str">
            <v>Reportes de control a líderes de proceso</v>
          </cell>
          <cell r="E42">
            <v>12</v>
          </cell>
          <cell r="F42">
            <v>46023</v>
          </cell>
          <cell r="G42">
            <v>46357</v>
          </cell>
          <cell r="H42">
            <v>49.5</v>
          </cell>
          <cell r="I42" t="str">
            <v>05. Gestión de Atención al Usuario</v>
          </cell>
          <cell r="L42" t="str">
            <v>Se informaron alertas mensuales a través de correo electrónico a los líderes de procesos</v>
          </cell>
          <cell r="M42" t="e">
            <v>#VALUE!</v>
          </cell>
          <cell r="N42">
            <v>46153</v>
          </cell>
          <cell r="O42" t="str">
            <v>Se evidencian reportes del primer trimestre del año</v>
          </cell>
          <cell r="P42">
            <v>0.25</v>
          </cell>
          <cell r="Q42" t="str">
            <v>EJECUCIÓN</v>
          </cell>
        </row>
        <row r="43">
          <cell r="B43" t="str">
            <v>AU_AC2</v>
          </cell>
          <cell r="C43" t="str">
            <v>Requerir a los contratistas o funcionarios que tienen PQRSD por responder para que realicen la respuesta oportuna dentro de los tiempos de ley y que cuenten con la respectiva evidencia.</v>
          </cell>
          <cell r="D43" t="str">
            <v>Captura cierre especifico ORFEO</v>
          </cell>
          <cell r="E43">
            <v>1</v>
          </cell>
          <cell r="F43">
            <v>46082</v>
          </cell>
          <cell r="G43">
            <v>46357</v>
          </cell>
          <cell r="H43">
            <v>40.5</v>
          </cell>
          <cell r="I43" t="str">
            <v>05. Gestión de Atención al Usuario</v>
          </cell>
          <cell r="L43" t="e">
            <v>#VALUE!</v>
          </cell>
          <cell r="N43">
            <v>46153</v>
          </cell>
          <cell r="O43" t="str">
            <v>Se debe revisar la ejecución de está actividad con los lideres de proceso acorde con la observación del proceso</v>
          </cell>
          <cell r="P43">
            <v>0</v>
          </cell>
          <cell r="Q43" t="str">
            <v>EJECUCIÓN</v>
          </cell>
        </row>
        <row r="44">
          <cell r="B44" t="str">
            <v>AU_AC3</v>
          </cell>
          <cell r="C44" t="e">
            <v>#VALUE!</v>
          </cell>
          <cell r="D44" t="str">
            <v>Nº Requeriemintos ejecutados/ Nª de requerimientos requeridos * 100</v>
          </cell>
          <cell r="E44">
            <v>1</v>
          </cell>
          <cell r="F44">
            <v>44459</v>
          </cell>
          <cell r="G44">
            <v>44561</v>
          </cell>
          <cell r="H44">
            <v>15.15</v>
          </cell>
          <cell r="I44" t="str">
            <v>05. Gestión de Atención al Usuario</v>
          </cell>
          <cell r="K44">
            <v>1</v>
          </cell>
          <cell r="L44" t="str">
            <v xml:space="preserve">Esta acción registrada en el año 2021, se ejecutó en la vigencia 2025, parametrizando en el Sistema de gestión documental ORFEO el tipo de documento que ingresa, así como el tipo de PQRSD y sus tiempos de respuesta. </v>
          </cell>
          <cell r="M44" t="e">
            <v>#VALUE!</v>
          </cell>
          <cell r="N44">
            <v>46153</v>
          </cell>
          <cell r="O44" t="str">
            <v>ORFEO ya se encuentra parametrizado</v>
          </cell>
          <cell r="P44">
            <v>1</v>
          </cell>
          <cell r="Q44" t="str">
            <v>CUMPLIDO</v>
          </cell>
        </row>
        <row r="45">
          <cell r="B45" t="str">
            <v>AU_AC4</v>
          </cell>
          <cell r="C45" t="str">
            <v>Verificar e informar mensualmente el estado de las PQRSD vencidas</v>
          </cell>
          <cell r="D45" t="str">
            <v>Numero de revisiones realizadas / Numero de informes presentados * 100</v>
          </cell>
          <cell r="E45">
            <v>1</v>
          </cell>
          <cell r="F45">
            <v>44470</v>
          </cell>
          <cell r="G45">
            <v>44592</v>
          </cell>
          <cell r="H45">
            <v>18</v>
          </cell>
          <cell r="I45" t="str">
            <v>05. Gestión de Atención al Usuario</v>
          </cell>
          <cell r="K45">
            <v>1</v>
          </cell>
          <cell r="L45" t="str">
            <v>Se informaron alertas e informes mensuales a través de correo electrónico a los líderes de procesos indicando el estado de las PQRSD</v>
          </cell>
          <cell r="M45" t="e">
            <v>#VALUE!</v>
          </cell>
          <cell r="N45">
            <v>46153</v>
          </cell>
          <cell r="O45" t="str">
            <v>Se evidencian reportes del primer trimestre del año</v>
          </cell>
          <cell r="P45">
            <v>1</v>
          </cell>
          <cell r="Q45" t="str">
            <v>CUMPLIDO</v>
          </cell>
        </row>
        <row r="46">
          <cell r="B46" t="str">
            <v>AU_AC5</v>
          </cell>
          <cell r="C46" t="e">
            <v>#VALUE!</v>
          </cell>
          <cell r="D46" t="str">
            <v>Procedimiento actualizado</v>
          </cell>
          <cell r="E46">
            <v>1</v>
          </cell>
          <cell r="F46">
            <v>46023</v>
          </cell>
          <cell r="G46">
            <v>46387</v>
          </cell>
          <cell r="H46">
            <v>54</v>
          </cell>
          <cell r="I46" t="str">
            <v>05. Gestión de Atención al Usuario</v>
          </cell>
          <cell r="K46">
            <v>1</v>
          </cell>
          <cell r="L46" t="str">
            <v>El procedimiento mencionado se actualizó en la vigencia 2025</v>
          </cell>
          <cell r="M46" t="e">
            <v>#VALUE!</v>
          </cell>
          <cell r="N46">
            <v>46153</v>
          </cell>
          <cell r="O46" t="str">
            <v>Procedimiento se encuentra actualizado y socializado con los requerimientos establecidos en la descripción del hallazgo. Se identifica la politica 5,64</v>
          </cell>
          <cell r="P46">
            <v>1</v>
          </cell>
          <cell r="Q46" t="str">
            <v>CUMPLIDO</v>
          </cell>
        </row>
        <row r="47">
          <cell r="B47" t="str">
            <v>AU_AC6</v>
          </cell>
          <cell r="C47" t="str">
            <v xml:space="preserve">Generar estrategias de fortalecimiento o sensibilizaciones  a los procesos responsables de dar la maayora de  las respuestas a PQRSD en politcias de operación del respectivo procedimiento </v>
          </cell>
          <cell r="D47" t="str">
            <v xml:space="preserve">Estrategias o sensibilizaciones realizadas </v>
          </cell>
          <cell r="E47">
            <v>12</v>
          </cell>
          <cell r="F47">
            <v>46023</v>
          </cell>
          <cell r="G47">
            <v>46387</v>
          </cell>
          <cell r="H47">
            <v>54</v>
          </cell>
          <cell r="I47" t="str">
            <v>05. Gestión de Atención al Usuario</v>
          </cell>
          <cell r="L47" t="str">
            <v xml:space="preserve">Se realizan estrategias de sensibilización a funcionarios y contratistas para que conozcan la importancia de la respuesta a las PQRSD y sus responsabilidades como servidores públicos. </v>
          </cell>
          <cell r="M47" t="e">
            <v>#VALUE!</v>
          </cell>
          <cell r="N47">
            <v>46153</v>
          </cell>
          <cell r="O47" t="str">
            <v>Se adjuntan correos de socialización de la cartilla de manejo de PQRSD del primer trimestre del año</v>
          </cell>
          <cell r="P47">
            <v>0.25</v>
          </cell>
          <cell r="Q47" t="str">
            <v>EJECUCIÓN</v>
          </cell>
        </row>
        <row r="48">
          <cell r="B48" t="str">
            <v>AU_AC7</v>
          </cell>
          <cell r="C48" t="str">
            <v xml:space="preserve">Verificar mensualmente por parte del enlace de planeación la discriminacion por areas de las solictudes asignadas, en la matriz de registro de PRQRSD para asegurar la consistencia de la información. </v>
          </cell>
          <cell r="D48" t="str">
            <v>Matriz de registro actualizada</v>
          </cell>
          <cell r="E48">
            <v>12</v>
          </cell>
          <cell r="F48">
            <v>46023</v>
          </cell>
          <cell r="G48">
            <v>46387</v>
          </cell>
          <cell r="H48">
            <v>54</v>
          </cell>
          <cell r="I48" t="str">
            <v>05. Gestión de Atención al Usuario</v>
          </cell>
          <cell r="L48" t="str">
            <v>Dentro de los informes mensuales se incluye la información por áreas en cuanto a las solicitudes asignadas</v>
          </cell>
          <cell r="M48" t="e">
            <v>#VALUE!</v>
          </cell>
          <cell r="N48">
            <v>46153</v>
          </cell>
          <cell r="O48" t="str">
            <v>Se incluyen los informes del primer trimestre. Se sugiere su socialización con el lider del proceso vía correo electrónico para generar evidencia o adjuntar informes firmados por el mismo</v>
          </cell>
          <cell r="P48">
            <v>0.25</v>
          </cell>
          <cell r="Q48" t="str">
            <v>EJECUCIÓN</v>
          </cell>
        </row>
        <row r="49">
          <cell r="B49" t="str">
            <v>AU_AC8</v>
          </cell>
          <cell r="C49" t="str">
            <v>Solicitar al propceso de TIC, la Actualizacion  del formulario de PQRSD en linea de acuerdo al Anexo 2 de la Resolución MinTIC 1519 del 2020.</v>
          </cell>
          <cell r="D49" t="str">
            <v>Documento con la solicitud de actualizacion del Formulario de PQRSD actualizado</v>
          </cell>
          <cell r="E49">
            <v>1</v>
          </cell>
          <cell r="F49">
            <v>44820</v>
          </cell>
          <cell r="G49">
            <v>44834</v>
          </cell>
          <cell r="H49">
            <v>2.1</v>
          </cell>
          <cell r="I49" t="str">
            <v>05. Gestión de Atención al Usuario</v>
          </cell>
          <cell r="K49">
            <v>1</v>
          </cell>
          <cell r="L49" t="str">
            <v>En la vigencia 2025 se realizó la actualización del formulario PQRSD, el cual se encuentra en la página web: https://dnbc.gov.co/</v>
          </cell>
          <cell r="M49" t="e">
            <v>#VALUE!</v>
          </cell>
          <cell r="N49">
            <v>46153</v>
          </cell>
          <cell r="O49" t="str">
            <v>Se incluye pantallazo de la actualización del formulario PQRSD</v>
          </cell>
          <cell r="P49">
            <v>1</v>
          </cell>
          <cell r="Q49" t="str">
            <v>CUMPLIDO</v>
          </cell>
        </row>
        <row r="50">
          <cell r="B50" t="str">
            <v>AU_AC9</v>
          </cell>
          <cell r="C50" t="str">
            <v>Generar un Control de documentos en el procedimiento de radicación para la verificación de orden y secuencia elemental.</v>
          </cell>
          <cell r="D50" t="str">
            <v>Verificaciones realizadas de los documentos radicados/ total de documentos radicados *100</v>
          </cell>
          <cell r="E50">
            <v>1</v>
          </cell>
          <cell r="F50">
            <v>44880</v>
          </cell>
          <cell r="G50">
            <v>45107</v>
          </cell>
          <cell r="H50">
            <v>33.75</v>
          </cell>
          <cell r="I50" t="str">
            <v>05. Gestión de Atención al Usuario</v>
          </cell>
          <cell r="K50">
            <v>1</v>
          </cell>
          <cell r="L50" t="str">
            <v>Actualmente se utiliza un sistema de gestión por etiquetas para organizar la revisión y trámite de las solicitudes que ingresan a la DNBC.</v>
          </cell>
          <cell r="M50" t="e">
            <v>#VALUE!</v>
          </cell>
          <cell r="N50">
            <v>46153</v>
          </cell>
          <cell r="O50" t="str">
            <v>Se utiliza herramienta outlook para la organización de correos. No obstante, se debe revisar su parametrización y documentación</v>
          </cell>
          <cell r="P50">
            <v>1</v>
          </cell>
          <cell r="Q50" t="str">
            <v>CUMPLIDO</v>
          </cell>
        </row>
        <row r="51">
          <cell r="B51" t="str">
            <v>AU_AC10</v>
          </cell>
          <cell r="C51" t="str">
            <v xml:space="preserve">Incluir en el informe mensual un acapite en el cual se relacione   los servicios sobre los cuales se presenta el mayor número de quejas presentadas en contra de  los Servidores  Públicos y las principales recomendaciones sugeridas </v>
          </cell>
          <cell r="D51" t="str">
            <v>Informe mensual realizado</v>
          </cell>
          <cell r="E51">
            <v>12</v>
          </cell>
          <cell r="F51">
            <v>46023</v>
          </cell>
          <cell r="G51">
            <v>46387</v>
          </cell>
          <cell r="H51">
            <v>54</v>
          </cell>
          <cell r="I51" t="str">
            <v>05. Gestión de Atención al Usuario</v>
          </cell>
          <cell r="K51">
            <v>1</v>
          </cell>
          <cell r="L51" t="str">
            <v>Actualmente se relacionan las quejas contra funcionarios y exfuncionarios de la DNBC</v>
          </cell>
          <cell r="M51" t="e">
            <v>#VALUE!</v>
          </cell>
          <cell r="N51">
            <v>46153</v>
          </cell>
          <cell r="O51" t="str">
            <v>Se incluyen los informes del primer trimestre. Se sugiere su socialización con el lider del proceso vía correo electrónico para generar evidencia o adjuntar informes firmados por el mismo</v>
          </cell>
          <cell r="P51">
            <v>0.25</v>
          </cell>
          <cell r="Q51" t="str">
            <v>EJECUCIÓN</v>
          </cell>
        </row>
        <row r="52">
          <cell r="B52" t="str">
            <v>AU_AC11</v>
          </cell>
          <cell r="C52" t="str">
            <v>Socializar la Politica de Protección Datos Personales</v>
          </cell>
          <cell r="D52" t="str">
            <v xml:space="preserve">Socialización politica </v>
          </cell>
          <cell r="E52">
            <v>2</v>
          </cell>
          <cell r="F52">
            <v>46023</v>
          </cell>
          <cell r="G52">
            <v>46387</v>
          </cell>
          <cell r="H52">
            <v>54</v>
          </cell>
          <cell r="I52" t="str">
            <v>05. Gestión de Atención al Usuario</v>
          </cell>
          <cell r="K52">
            <v>0</v>
          </cell>
          <cell r="L52" t="str">
            <v>Se está actualizando la Política de protección de datos personales para su posterior socialización</v>
          </cell>
          <cell r="N52">
            <v>46153</v>
          </cell>
          <cell r="O52" t="str">
            <v>Pendiente de actualización</v>
          </cell>
          <cell r="P52">
            <v>0</v>
          </cell>
          <cell r="Q52" t="str">
            <v>EJECUCIÓN</v>
          </cell>
        </row>
        <row r="53">
          <cell r="B53" t="str">
            <v>AU_AC12</v>
          </cell>
          <cell r="C53" t="str">
            <v>Implementar un plan de choque durante un mes para el envio de respuestas de PQRSD.</v>
          </cell>
          <cell r="D53" t="str">
            <v>plan de choque ejecutado</v>
          </cell>
          <cell r="E53">
            <v>1</v>
          </cell>
          <cell r="F53">
            <v>45048</v>
          </cell>
          <cell r="G53">
            <v>45077</v>
          </cell>
          <cell r="H53">
            <v>4.3500000000000005</v>
          </cell>
          <cell r="I53" t="str">
            <v>05. Gestión de Atención al Usuario</v>
          </cell>
          <cell r="L53" t="str">
            <v>En la vigencia 2025 se realizó el plan de choque</v>
          </cell>
          <cell r="M53" t="e">
            <v>#VALUE!</v>
          </cell>
          <cell r="N53">
            <v>46153</v>
          </cell>
          <cell r="O53" t="str">
            <v>Se incluye un correo electronico con reporte. No obstante, no es claro cual fue el plan de choque planteado</v>
          </cell>
          <cell r="P53">
            <v>0</v>
          </cell>
          <cell r="Q53" t="str">
            <v>EJECUCIÓN</v>
          </cell>
        </row>
        <row r="54">
          <cell r="B54" t="str">
            <v>AU_AC13</v>
          </cell>
          <cell r="C54" t="str">
            <v>Diseñar y socializar un documento interno (ABC) que contenga información relevante de la Ley 1755 de 2015 y generalidad del procedimiento Recepción,Distribución, Seguimiento y Salida de Peticiones, Quejas, Reclamos, Sugerencias y Denuncias.</v>
          </cell>
          <cell r="D54" t="e">
            <v>#VALUE!</v>
          </cell>
          <cell r="E54">
            <v>1</v>
          </cell>
          <cell r="F54">
            <v>45170</v>
          </cell>
          <cell r="G54">
            <v>45291</v>
          </cell>
          <cell r="H54">
            <v>18</v>
          </cell>
          <cell r="I54" t="str">
            <v>05. Gestión de Atención al Usuario</v>
          </cell>
          <cell r="K54">
            <v>1</v>
          </cell>
          <cell r="L54" t="str">
            <v>Se realizó el documento y se socializa de forma mensual</v>
          </cell>
          <cell r="M54" t="e">
            <v>#VALUE!</v>
          </cell>
          <cell r="N54">
            <v>46153</v>
          </cell>
          <cell r="O54" t="str">
            <v>Se evidencia documento y su socialización</v>
          </cell>
          <cell r="P54">
            <v>1</v>
          </cell>
          <cell r="Q54" t="str">
            <v>CUMPLIDO</v>
          </cell>
        </row>
        <row r="55">
          <cell r="B55" t="str">
            <v>AU_AC14</v>
          </cell>
          <cell r="C55" t="str">
            <v>Actualizar Política de Protección de Datos Personales</v>
          </cell>
          <cell r="D55" t="str">
            <v>Política Actualizada</v>
          </cell>
          <cell r="E55">
            <v>1</v>
          </cell>
          <cell r="F55">
            <v>46143</v>
          </cell>
          <cell r="G55">
            <v>46387</v>
          </cell>
          <cell r="H55">
            <v>36</v>
          </cell>
          <cell r="I55" t="str">
            <v>05. Gestión de Atención al Usuario / 
18. Gestión de Tecnología e Informática</v>
          </cell>
          <cell r="L55" t="str">
            <v>Se está actualizando la Política de protección de datos personales para su posterior socialización</v>
          </cell>
          <cell r="M55" t="e">
            <v>#VALUE!</v>
          </cell>
          <cell r="N55">
            <v>46153</v>
          </cell>
          <cell r="O55" t="str">
            <v>Pendiente de actualización</v>
          </cell>
          <cell r="P55">
            <v>0</v>
          </cell>
          <cell r="Q55" t="str">
            <v>EJECUCIÓN</v>
          </cell>
        </row>
        <row r="56">
          <cell r="B56" t="str">
            <v>AU_AC15</v>
          </cell>
          <cell r="C56" t="str">
            <v xml:space="preserve">Generar estrategias de fortalecimiento o sensibilizaciones  a los procesos responsables de dar la maayora de  las respuestas a PQRSD en politcias de operación del respectivo procedimiento </v>
          </cell>
          <cell r="D56" t="str">
            <v xml:space="preserve">Estrategias o sensibilizaciones realizadas </v>
          </cell>
          <cell r="E56">
            <v>12</v>
          </cell>
          <cell r="F56">
            <v>46023</v>
          </cell>
          <cell r="G56">
            <v>46387</v>
          </cell>
          <cell r="H56">
            <v>54</v>
          </cell>
          <cell r="I56" t="str">
            <v>05. Gestión de Atención al Usuario</v>
          </cell>
          <cell r="J56" t="str">
            <v>Auditoria Financiera 2024</v>
          </cell>
          <cell r="L56" t="str">
            <v>REPETIDO CON AU-AC6</v>
          </cell>
          <cell r="N56">
            <v>46153</v>
          </cell>
          <cell r="O56" t="str">
            <v>Se adjuntan correos de socialización de la cartilla de manejo de PQRSD del primer trimestre del año</v>
          </cell>
          <cell r="P56">
            <v>0.25</v>
          </cell>
          <cell r="Q56" t="str">
            <v>EJECUCIÓN</v>
          </cell>
        </row>
        <row r="57">
          <cell r="B57" t="str">
            <v>AU_AC16</v>
          </cell>
          <cell r="C57" t="str">
            <v xml:space="preserve">Asignar personal al equipo de trabajo de Atención al Ciudadano, con definición de roles y responsabilidades </v>
          </cell>
          <cell r="D57" t="str">
            <v xml:space="preserve">Personal de Apoyo contratado </v>
          </cell>
          <cell r="E57">
            <v>3</v>
          </cell>
          <cell r="F57">
            <v>46023</v>
          </cell>
          <cell r="G57">
            <v>46387</v>
          </cell>
          <cell r="H57">
            <v>54</v>
          </cell>
          <cell r="I57" t="str">
            <v>00. Subdirección Administrativo y Financiero / 05. Gestión de Atención al Usuario</v>
          </cell>
          <cell r="J57" t="str">
            <v>Auditoria Financiera 2024</v>
          </cell>
          <cell r="K57">
            <v>1</v>
          </cell>
          <cell r="L57" t="str">
            <v>Se contrató una persona que apoya el proceso de atención al ciudadano.</v>
          </cell>
          <cell r="M57" t="e">
            <v>#VALUE!</v>
          </cell>
          <cell r="N57">
            <v>46153</v>
          </cell>
          <cell r="O57" t="str">
            <v xml:space="preserve">Se incluye clausulado de la persona contratada para apoyo </v>
          </cell>
          <cell r="P57">
            <v>1</v>
          </cell>
          <cell r="Q57" t="str">
            <v>CUMPLIDO</v>
          </cell>
        </row>
        <row r="58">
          <cell r="B58" t="str">
            <v>AU_AC17</v>
          </cell>
          <cell r="C58" t="str">
            <v>Elaborar y reportar a todo nivel mensualmente el estado del PQRSD y las alertas informativas</v>
          </cell>
          <cell r="D58" t="str">
            <v>Informe estado PQRSD y alertas</v>
          </cell>
          <cell r="E58">
            <v>12</v>
          </cell>
          <cell r="F58">
            <v>46053</v>
          </cell>
          <cell r="G58">
            <v>46387</v>
          </cell>
          <cell r="H58">
            <v>49.5</v>
          </cell>
          <cell r="I58" t="str">
            <v>05. Gestión de Atención al Usuario</v>
          </cell>
          <cell r="J58" t="str">
            <v>Auditoria Financiera 2024</v>
          </cell>
          <cell r="L58" t="str">
            <v>Se realizan alertas mensuales en las que se informan las alertas de las PQRSD</v>
          </cell>
          <cell r="M58" t="e">
            <v>#VALUE!</v>
          </cell>
          <cell r="N58">
            <v>46153</v>
          </cell>
          <cell r="O58" t="str">
            <v>Se incluyen reportes del primer trimestre de la vigencia</v>
          </cell>
          <cell r="P58">
            <v>0.25</v>
          </cell>
          <cell r="Q58" t="str">
            <v>EJECUCIÓN</v>
          </cell>
        </row>
        <row r="59">
          <cell r="B59" t="str">
            <v>AU_AC18</v>
          </cell>
          <cell r="C59" t="str">
            <v>Presentar ante el Comité Directivo el estado del PQRSD y las alertas informativas, por parte del Líder del Proceso de Atención al Ciudadano, con el fin de establecer acciones pertinentes.</v>
          </cell>
          <cell r="D59" t="str">
            <v>Acta Comité directivo</v>
          </cell>
          <cell r="E59">
            <v>12</v>
          </cell>
          <cell r="F59">
            <v>46023</v>
          </cell>
          <cell r="G59">
            <v>46387</v>
          </cell>
          <cell r="H59">
            <v>54</v>
          </cell>
          <cell r="I59" t="str">
            <v>00.Subdirección Administrativa</v>
          </cell>
          <cell r="J59" t="str">
            <v>Auditoria Financiera 2024</v>
          </cell>
          <cell r="N59">
            <v>46153</v>
          </cell>
          <cell r="O59" t="str">
            <v>No se registra seguimiento</v>
          </cell>
          <cell r="P59">
            <v>0</v>
          </cell>
          <cell r="Q59" t="str">
            <v>EJECUCIÓN</v>
          </cell>
        </row>
        <row r="60">
          <cell r="B60" t="str">
            <v>AU_AC19</v>
          </cell>
          <cell r="C60" t="str">
            <v xml:space="preserve">Enviar semestralmente a traves de memorando el informe de PQRSD (extemporaneos y vencidos) al lider del proceso de Control Interno Disciplinario para los fines pertinentes   </v>
          </cell>
          <cell r="D60" t="str">
            <v xml:space="preserve">informes enviados </v>
          </cell>
          <cell r="E60">
            <v>2</v>
          </cell>
          <cell r="F60">
            <v>44470</v>
          </cell>
          <cell r="G60">
            <v>44561</v>
          </cell>
          <cell r="H60">
            <v>13.5</v>
          </cell>
          <cell r="I60" t="str">
            <v>05. Gestión de Atención al Usuario</v>
          </cell>
          <cell r="L60" t="str">
            <v>Actualmente se envían los informes semestrales a la Oficina de Control Interno</v>
          </cell>
          <cell r="M60" t="e">
            <v>#VALUE!</v>
          </cell>
          <cell r="N60">
            <v>46153</v>
          </cell>
          <cell r="O60" t="str">
            <v>Se incluye borrador de informe. No obstante, no se evidencia su suscripción por parte del lider de proceso, ni evidencia de remisión a la oficina de control interno</v>
          </cell>
          <cell r="P60">
            <v>0</v>
          </cell>
          <cell r="Q60" t="str">
            <v>VENCIDO</v>
          </cell>
        </row>
        <row r="61">
          <cell r="B61" t="str">
            <v>AU_AC20</v>
          </cell>
          <cell r="C61" t="str">
            <v xml:space="preserve">Remitir correo desde GAU a la oficina de Atencion al Usuario del Ministerio del Interior para efectos de dar cumplimiento al Artículo 9 del Decreto 2232 de 1995.
</v>
          </cell>
          <cell r="D61" t="str">
            <v>memorando enviado</v>
          </cell>
          <cell r="E61">
            <v>1</v>
          </cell>
          <cell r="F61">
            <v>44820</v>
          </cell>
          <cell r="G61">
            <v>44926</v>
          </cell>
          <cell r="H61">
            <v>15.750000000000002</v>
          </cell>
          <cell r="I61" t="str">
            <v>05. Gestión de Atención al Usuario</v>
          </cell>
          <cell r="L61" t="str">
            <v xml:space="preserve">Se debe empezar a implementar esta actividad </v>
          </cell>
          <cell r="N61">
            <v>46153</v>
          </cell>
          <cell r="O61" t="str">
            <v>Pendiente de realización</v>
          </cell>
          <cell r="P61">
            <v>0</v>
          </cell>
          <cell r="Q61" t="str">
            <v>EJECUCIÓN</v>
          </cell>
        </row>
        <row r="62">
          <cell r="B62" t="str">
            <v>Pendiente</v>
          </cell>
          <cell r="C62" t="str">
            <v>Evaluar a los responsables de dar respuesta a las PQRSD, sobre la aplicablidad de las poltica de opercaion 5,5 del proceddeiminto de PQRSD</v>
          </cell>
          <cell r="D62" t="str">
            <v>Numero de responsables evaluados/ Numero de responsables de dar respuesta a PQRSD *100</v>
          </cell>
          <cell r="E62">
            <v>1</v>
          </cell>
          <cell r="F62">
            <v>44834</v>
          </cell>
          <cell r="G62">
            <v>44926</v>
          </cell>
          <cell r="H62">
            <v>13.5</v>
          </cell>
          <cell r="I62" t="str">
            <v>05. Gestión de Atención al Usuario</v>
          </cell>
          <cell r="L62" t="str">
            <v>PENDIENTE</v>
          </cell>
          <cell r="N62">
            <v>46153</v>
          </cell>
          <cell r="O62" t="str">
            <v>Sin información</v>
          </cell>
          <cell r="P62">
            <v>0</v>
          </cell>
          <cell r="Q62" t="str">
            <v>VENCIDO</v>
          </cell>
        </row>
        <row r="63">
          <cell r="B63" t="str">
            <v>Pendiente</v>
          </cell>
          <cell r="C63" t="str">
            <v>Evaluar a los responsables de dar respuesta a las PQRSD, sobre la aplicablidad de las poltica de opercaion 5,5 del proceddeiminto de PQRSD</v>
          </cell>
          <cell r="D63" t="str">
            <v>Nuemero de responsables evaluados/ Numero de responsables de dar respuesta a PQRSD *100</v>
          </cell>
          <cell r="E63">
            <v>1</v>
          </cell>
          <cell r="F63">
            <v>44834</v>
          </cell>
          <cell r="G63">
            <v>44926</v>
          </cell>
          <cell r="H63">
            <v>13.5</v>
          </cell>
          <cell r="I63" t="str">
            <v>05. Gestión de Atención al Usuario</v>
          </cell>
          <cell r="L63" t="str">
            <v>REPETIDO CON EL ÍTEM ANTERIOR</v>
          </cell>
          <cell r="N63">
            <v>46153</v>
          </cell>
          <cell r="O63" t="str">
            <v>Sin información</v>
          </cell>
          <cell r="P63">
            <v>0</v>
          </cell>
          <cell r="Q63" t="str">
            <v>VENCIDO</v>
          </cell>
        </row>
        <row r="64">
          <cell r="B64" t="str">
            <v>AU_AC21</v>
          </cell>
          <cell r="C64" t="str">
            <v>Gestionar una doble revision del registro publico y del infrome de las PQRSD por parte del contratista asignado y del gestor del proceso de atención al ciudano.
Revisión activiad contratación</v>
          </cell>
          <cell r="D64" t="str">
            <v>Informes con bases de datos actualizadas y con información correcta.</v>
          </cell>
          <cell r="E64">
            <v>5</v>
          </cell>
          <cell r="F64">
            <v>45170</v>
          </cell>
          <cell r="G64">
            <v>45291</v>
          </cell>
          <cell r="H64">
            <v>18</v>
          </cell>
          <cell r="I64" t="str">
            <v>05. Gestión de Atención al Usuario</v>
          </cell>
          <cell r="K64" t="str">
            <v>NO</v>
          </cell>
          <cell r="L64" t="str">
            <v xml:space="preserve">Se debe empezar a implementar esta actividad </v>
          </cell>
          <cell r="N64">
            <v>46153</v>
          </cell>
          <cell r="O64" t="str">
            <v>Pendiente de realización</v>
          </cell>
          <cell r="P64">
            <v>0</v>
          </cell>
          <cell r="Q64" t="str">
            <v>EJECUCIÓN</v>
          </cell>
        </row>
        <row r="65">
          <cell r="B65" t="str">
            <v>AU_AC22</v>
          </cell>
          <cell r="C65" t="e">
            <v>#VALUE!</v>
          </cell>
          <cell r="D65" t="str">
            <v>Acto administrativo formalizado</v>
          </cell>
          <cell r="E65">
            <v>1</v>
          </cell>
          <cell r="F65">
            <v>45474</v>
          </cell>
          <cell r="G65">
            <v>45657</v>
          </cell>
          <cell r="H65">
            <v>27</v>
          </cell>
          <cell r="I65" t="str">
            <v>05. Gestión de Atención al Usuario</v>
          </cell>
          <cell r="K65" t="str">
            <v>SI</v>
          </cell>
          <cell r="L65" t="str">
            <v>Ya se incluyó en el procedimiento de peticiones, quejas, reclamos, sugerencias y denuncias</v>
          </cell>
          <cell r="M65" t="e">
            <v>#VALUE!</v>
          </cell>
          <cell r="N65">
            <v>46153</v>
          </cell>
          <cell r="O65" t="str">
            <v>Se incluye procedimiento actualizado en el 2025 con inclusión de políticas</v>
          </cell>
          <cell r="P65">
            <v>1</v>
          </cell>
          <cell r="Q65" t="str">
            <v>CUMPLIDO</v>
          </cell>
        </row>
        <row r="66">
          <cell r="B66" t="str">
            <v>NO_AC1</v>
          </cell>
          <cell r="C66" t="str">
            <v>Realizar mesas de trabajo para crear alianzas estratégicas con entes de control, para garantizar la prestación del servicio público esencial.</v>
          </cell>
          <cell r="D66" t="str">
            <v>Mesas de trabajo</v>
          </cell>
          <cell r="E66">
            <v>3</v>
          </cell>
          <cell r="F66">
            <v>46113</v>
          </cell>
          <cell r="G66">
            <v>46387</v>
          </cell>
          <cell r="H66">
            <v>40.5</v>
          </cell>
          <cell r="I66" t="str">
            <v>06. Formulación, actualización y acompañamiento Normativo y OPERATIVO</v>
          </cell>
          <cell r="J66" t="str">
            <v>Auditoria Financiera 2024</v>
          </cell>
          <cell r="K66">
            <v>0</v>
          </cell>
          <cell r="N66">
            <v>46153</v>
          </cell>
          <cell r="O66" t="str">
            <v>No se evidencia seguimiento</v>
          </cell>
          <cell r="P66">
            <v>0</v>
          </cell>
          <cell r="Q66" t="str">
            <v>EJECUCIÓN</v>
          </cell>
        </row>
        <row r="67">
          <cell r="B67" t="str">
            <v>NO_AC2</v>
          </cell>
          <cell r="C67" t="str">
            <v>Realizar acompañamiento y capacitación a los municipios que no cuentan con cuerpo de bomberos para promover la cobertura y efectividad del servicio público esencial</v>
          </cell>
          <cell r="D67" t="str">
            <v>Lista de Asistencia y anexos</v>
          </cell>
          <cell r="E67">
            <v>40</v>
          </cell>
          <cell r="F67">
            <v>46023</v>
          </cell>
          <cell r="G67">
            <v>46387</v>
          </cell>
          <cell r="H67">
            <v>54</v>
          </cell>
          <cell r="I67" t="str">
            <v>06. Formulación, actualización y acompañamiento Normativo y OPERATIVO</v>
          </cell>
          <cell r="J67" t="str">
            <v>Auditoria Financiera 2024</v>
          </cell>
          <cell r="K67">
            <v>0</v>
          </cell>
          <cell r="N67">
            <v>46153</v>
          </cell>
          <cell r="O67" t="str">
            <v>No se evidencia seguimiento</v>
          </cell>
          <cell r="P67">
            <v>0</v>
          </cell>
          <cell r="Q67" t="str">
            <v>EJECUCIÓN</v>
          </cell>
        </row>
        <row r="68">
          <cell r="B68" t="str">
            <v>NO_AC3</v>
          </cell>
          <cell r="C68" t="str">
            <v xml:space="preserve">Integrar el proceso de  Inspección Vigilancia y Control al proceso de  Formulación Actualización Acompañamiento Normativo y Operativo </v>
          </cell>
          <cell r="D68" t="str">
            <v>Caracterización, procedimientos y formatos relacionados con en el procesoel Inspección Vigilancia y Control. Aprobados y Socializados</v>
          </cell>
          <cell r="E68">
            <v>1</v>
          </cell>
          <cell r="F68">
            <v>46023</v>
          </cell>
          <cell r="G68">
            <v>46203</v>
          </cell>
          <cell r="H68">
            <v>26.85</v>
          </cell>
          <cell r="I68" t="str">
            <v>06. Formulación, actualización y acompañamiento Normativo y OPERATIVO</v>
          </cell>
          <cell r="J68" t="str">
            <v>Auditoria Financiera 2024</v>
          </cell>
          <cell r="K68">
            <v>1</v>
          </cell>
          <cell r="L68" t="str">
            <v xml:space="preserve">Se realizó un ajuste completo de la caracterización del proceso de Formulación, Actualización, Acompañamiento Normativo y Operativo FANO enfocándose en la incorporación del proceso de IVC en fecha 19 de noviembre de 2025 
</v>
          </cell>
          <cell r="M68" t="e">
            <v>#VALUE!</v>
          </cell>
          <cell r="N68">
            <v>46153</v>
          </cell>
          <cell r="O68" t="str">
            <v>Se evidencia la actualización de la caracterización en el mes de noviembre de 2025</v>
          </cell>
          <cell r="P68">
            <v>1</v>
          </cell>
          <cell r="Q68" t="str">
            <v>CUMPLIDO</v>
          </cell>
        </row>
        <row r="69">
          <cell r="B69" t="str">
            <v>NO_AC4</v>
          </cell>
          <cell r="C69" t="str">
            <v>Revisar y actualizar los actos administrativos de los procesos misionales de a DNBC</v>
          </cell>
          <cell r="D69" t="str">
            <v>Derogación de la Resolución No. 141 del 2017</v>
          </cell>
          <cell r="E69">
            <v>1</v>
          </cell>
          <cell r="F69">
            <v>46023</v>
          </cell>
          <cell r="G69">
            <v>46112</v>
          </cell>
          <cell r="H69">
            <v>13.5</v>
          </cell>
          <cell r="I69" t="str">
            <v>06. Formulación, actualización y acompañamiento Normativo y OPERATIVO</v>
          </cell>
          <cell r="J69" t="str">
            <v>Auditoria Financiera 2024</v>
          </cell>
          <cell r="K69">
            <v>1</v>
          </cell>
          <cell r="L69" t="e">
            <v>#VALUE!</v>
          </cell>
          <cell r="M69" t="e">
            <v>#VALUE!</v>
          </cell>
          <cell r="N69">
            <v>46153</v>
          </cell>
          <cell r="O69" t="str">
            <v>Se evidencia acto administrativo para definición de nuevo proceso de inspección y vigilancia</v>
          </cell>
          <cell r="P69">
            <v>1</v>
          </cell>
          <cell r="Q69" t="str">
            <v>CUMPLIDO</v>
          </cell>
        </row>
        <row r="70">
          <cell r="B70" t="str">
            <v>OP_A1</v>
          </cell>
          <cell r="C70" t="str">
            <v xml:space="preserve">Generar un reporte trimestral por parte del proceso de coordinación operativa con la información actualizada de los municipios que no cuenten con cuerpos de bomberos para que sea remitida al proceso de FANO   </v>
          </cell>
          <cell r="D70" t="str">
            <v>Reporte de municipios que no cuentan con Cuerpos de Bomberos</v>
          </cell>
          <cell r="E70">
            <v>4</v>
          </cell>
          <cell r="F70">
            <v>46023</v>
          </cell>
          <cell r="G70">
            <v>46387</v>
          </cell>
          <cell r="H70">
            <v>54</v>
          </cell>
          <cell r="I70" t="str">
            <v>07. Coordinación Operativa</v>
          </cell>
          <cell r="J70" t="str">
            <v>Auditoria Financiera 2024</v>
          </cell>
          <cell r="N70">
            <v>46153</v>
          </cell>
          <cell r="O70" t="str">
            <v>No se registra seguimiento</v>
          </cell>
          <cell r="P70">
            <v>0</v>
          </cell>
          <cell r="Q70" t="str">
            <v>EJECUCIÓN</v>
          </cell>
        </row>
        <row r="71">
          <cell r="B71" t="str">
            <v>FB_AC1</v>
          </cell>
          <cell r="C71" t="str">
            <v>En el evento de realizar contratos  de comodatos designar la supervisión de los mismos en los funcionarios de planta que posean Formación Bomberil, mientras se surte la Contratación por Prestación de Servicios, como apoyo a la supervisión.</v>
          </cell>
          <cell r="D71" t="str">
            <v xml:space="preserve">Delegación de Supervisión al personal de planta </v>
          </cell>
          <cell r="E71">
            <v>1</v>
          </cell>
          <cell r="F71">
            <v>44927</v>
          </cell>
          <cell r="G71">
            <v>45291</v>
          </cell>
          <cell r="H71">
            <v>54</v>
          </cell>
          <cell r="I71" t="str">
            <v>08. Fortalecimiento Bomberil / 15. Gestión Contractual</v>
          </cell>
          <cell r="J71" t="str">
            <v>Seguimiento Historico CGR - Fortalecimiento</v>
          </cell>
          <cell r="K71">
            <v>1</v>
          </cell>
          <cell r="L71" t="str">
            <v>No se adjuntan soportes relacionados con la designación de supervisión de los contratos de comodato durante el primer trimestre 2026, al no realizarse contratos de comodatos, por lo tanto no se configura la acción.</v>
          </cell>
          <cell r="N71">
            <v>46153</v>
          </cell>
          <cell r="O71" t="str">
            <v>La acción es de 2023, motivo por el cual deben incluir la información de la supervisión de los contratos vigentes</v>
          </cell>
          <cell r="P71">
            <v>0</v>
          </cell>
          <cell r="Q71" t="str">
            <v>VENCIDO</v>
          </cell>
        </row>
        <row r="72">
          <cell r="B72" t="str">
            <v>FB_AC2</v>
          </cell>
          <cell r="C72" t="str">
            <v>Reiterar de manera  trimestral a los Comandantes de los CB, las obligaciones que tienen a cargo como supervisores de los bienes entregados en Comodato.</v>
          </cell>
          <cell r="D72" t="str">
            <v xml:space="preserve">Correos Electrónicos trimestrales
</v>
          </cell>
          <cell r="E72">
            <v>1</v>
          </cell>
          <cell r="F72">
            <v>44927</v>
          </cell>
          <cell r="G72">
            <v>45291</v>
          </cell>
          <cell r="H72">
            <v>54</v>
          </cell>
          <cell r="I72" t="str">
            <v>08. Fortalecimiento Bomberil / 15. Gestión Contractual</v>
          </cell>
          <cell r="J72" t="str">
            <v>Seguimiento Historico CGR - Fortalecimiento</v>
          </cell>
          <cell r="K72">
            <v>0.5</v>
          </cell>
          <cell r="L72" t="e">
            <v>#VALUE!</v>
          </cell>
          <cell r="M72" t="str">
            <v>https://dnbcgovco-my.sharepoint.com/:f:/g/personal/planeacion_dnbc_gov_co/IgDXNHpy7oLsTo_k1pBYTEA_AXkQuekeDuYRfMOd3hOKrho?e=FZVMrN</v>
          </cell>
          <cell r="N72">
            <v>46153</v>
          </cell>
          <cell r="O72" t="str">
            <v xml:space="preserve">Se genera evidencia del primer trimestre sobre información de comodatos. </v>
          </cell>
          <cell r="P72">
            <v>0.5</v>
          </cell>
          <cell r="Q72" t="str">
            <v>EJECUCIÓN</v>
          </cell>
        </row>
        <row r="73">
          <cell r="B73" t="str">
            <v>FB_AC3</v>
          </cell>
          <cell r="C73" t="e">
            <v>#VALUE!</v>
          </cell>
          <cell r="D73" t="str">
            <v xml:space="preserve">Correos Electrónicos trimestrales
</v>
          </cell>
          <cell r="E73">
            <v>1</v>
          </cell>
          <cell r="F73">
            <v>44927</v>
          </cell>
          <cell r="G73">
            <v>45291</v>
          </cell>
          <cell r="H73">
            <v>54</v>
          </cell>
          <cell r="I73" t="str">
            <v>08. Fortalecimiento Bomberil / 15. Gestión Contractual</v>
          </cell>
          <cell r="J73" t="str">
            <v>Seguimiento Historico CGR - Fortalecimiento</v>
          </cell>
          <cell r="K73">
            <v>0.5</v>
          </cell>
          <cell r="L73" t="e">
            <v>#VALUE!</v>
          </cell>
          <cell r="M73" t="str">
            <v>https://dnbcgovco-my.sharepoint.com/:f:/g/personal/planeacion_dnbc_gov_co/IgDXNHpy7oLsTo_k1pBYTEA_AXkQuekeDuYRfMOd3hOKrho?e=FZVMrN</v>
          </cell>
          <cell r="N73">
            <v>46153</v>
          </cell>
          <cell r="O73" t="str">
            <v xml:space="preserve">Se genera evidencia del primer trimestre sobre información de comodatos. </v>
          </cell>
          <cell r="P73">
            <v>0.5</v>
          </cell>
          <cell r="Q73" t="str">
            <v>EJECUCIÓN</v>
          </cell>
        </row>
        <row r="74">
          <cell r="B74" t="str">
            <v>FB_AC4</v>
          </cell>
          <cell r="C74" t="str">
            <v>Diligenciar y actualizar trimestralmente  la Matriz de seguimiento de supervisiones de los bienes de comodato.</v>
          </cell>
          <cell r="D74" t="str">
            <v>Matriz de seguimiento trimestral</v>
          </cell>
          <cell r="E74">
            <v>4</v>
          </cell>
          <cell r="F74">
            <v>44927</v>
          </cell>
          <cell r="G74">
            <v>45291</v>
          </cell>
          <cell r="H74">
            <v>54</v>
          </cell>
          <cell r="I74" t="str">
            <v>08. Fortalecimiento Bomberil / 15. Gestión Contractual</v>
          </cell>
          <cell r="J74" t="str">
            <v>Seguimiento Historico CGR - Fortalecimiento</v>
          </cell>
          <cell r="K74">
            <v>0.5</v>
          </cell>
          <cell r="L74" t="e">
            <v>#VALUE!</v>
          </cell>
          <cell r="M74" t="str">
            <v>https://dnbcgovco-my.sharepoint.com/:f:/g/personal/planeacion_dnbc_gov_co/IgDXNHpy7oLsTo_k1pBYTEA_AXkQuekeDuYRfMOd3hOKrho?e=FZVMrN</v>
          </cell>
          <cell r="N74">
            <v>46153</v>
          </cell>
          <cell r="O74" t="str">
            <v>Se evidencia matriz diligenciada. Se sugiere dejar evidencia de socialización con lider de proceso</v>
          </cell>
          <cell r="P74">
            <v>0.25</v>
          </cell>
          <cell r="Q74" t="str">
            <v>EJECUCIÓN</v>
          </cell>
        </row>
        <row r="75">
          <cell r="B75" t="str">
            <v>FB_AC5</v>
          </cell>
          <cell r="C75" t="str">
            <v>Remitir mensualmente oficios a los entes territoriales (cuerpo de bomberos) solicitando el traslado de los rendimientos financieros al igual que el  extracto bancario de soporte.</v>
          </cell>
          <cell r="D75" t="str">
            <v>Oficios remidorio y  remitidos</v>
          </cell>
          <cell r="E75">
            <v>1</v>
          </cell>
          <cell r="F75">
            <v>45280</v>
          </cell>
          <cell r="G75">
            <v>45657</v>
          </cell>
          <cell r="H75">
            <v>55.649999999999991</v>
          </cell>
          <cell r="I75" t="str">
            <v xml:space="preserve">08. Fortalecimiento Bomberil </v>
          </cell>
          <cell r="J75" t="str">
            <v>Seguimiento Historico CGR</v>
          </cell>
          <cell r="L75" t="e">
            <v>#VALUE!</v>
          </cell>
          <cell r="M75" t="str">
            <v>https://dnbcgovco-my.sharepoint.com/:f:/g/personal/planeacion_dnbc_gov_co/IgDXNHpy7oLsTo_k1pBYTEA_AXkQuekeDuYRfMOd3hOKrho?e=FZVMrN</v>
          </cell>
          <cell r="N75">
            <v>46153</v>
          </cell>
          <cell r="O75" t="str">
            <v>Aunque se evidencia el envío de información del mes de ferbero de 2026, no hay constancia de que se realice de manera mensual</v>
          </cell>
          <cell r="P75">
            <v>0.25</v>
          </cell>
          <cell r="Q75" t="str">
            <v>EJECUCIÓN</v>
          </cell>
        </row>
        <row r="76">
          <cell r="B76" t="str">
            <v>FB_AC6</v>
          </cell>
          <cell r="C76" t="str">
            <v xml:space="preserve">Realizar oficios a los contratistas y al interventor para el cumplimiento de lo estipulado en los estudios y diseños </v>
          </cell>
          <cell r="D76" t="str">
            <v>Oficios remidorio y  remitidos</v>
          </cell>
          <cell r="E76">
            <v>1</v>
          </cell>
          <cell r="F76">
            <v>45280</v>
          </cell>
          <cell r="G76">
            <v>45350</v>
          </cell>
          <cell r="H76">
            <v>10.199999999999999</v>
          </cell>
          <cell r="I76" t="str">
            <v xml:space="preserve">08. Fortalecimiento Bomberil </v>
          </cell>
          <cell r="J76" t="str">
            <v>Seguimiento Historico CGR</v>
          </cell>
          <cell r="L76" t="e">
            <v>#VALUE!</v>
          </cell>
          <cell r="M76" t="str">
            <v>https://dnbcgovco-my.sharepoint.com/:f:/g/personal/planeacion_dnbc_gov_co/IgDXNHpy7oLsTo_k1pBYTEA_AXkQuekeDuYRfMOd3hOKrho?e=FZVMrN</v>
          </cell>
          <cell r="N76">
            <v>46153</v>
          </cell>
          <cell r="O76" t="str">
            <v>Se evidencia envío de correo electrónico al municipio de Coveñas. No se evidenca oficio</v>
          </cell>
          <cell r="P76">
            <v>0.25</v>
          </cell>
          <cell r="Q76" t="str">
            <v>EJECUCIÓN</v>
          </cell>
        </row>
        <row r="77">
          <cell r="B77" t="str">
            <v>FB_AC7</v>
          </cell>
          <cell r="C77" t="str">
            <v xml:space="preserve">Realizar oficios a los contratistas y al interventor para el cumplimiento de lo estipulado en los estudios y diseños </v>
          </cell>
          <cell r="D77" t="str">
            <v>Oficios remidorio y  remitidos</v>
          </cell>
          <cell r="E77">
            <v>1</v>
          </cell>
          <cell r="F77">
            <v>45280</v>
          </cell>
          <cell r="G77">
            <v>45350</v>
          </cell>
          <cell r="H77">
            <v>10.199999999999999</v>
          </cell>
          <cell r="I77" t="str">
            <v xml:space="preserve">08. Fortalecimiento Bomberil </v>
          </cell>
          <cell r="J77" t="str">
            <v>Seguimiento Historico CGR</v>
          </cell>
          <cell r="L77" t="e">
            <v>#VALUE!</v>
          </cell>
          <cell r="M77" t="str">
            <v>https://dnbcgovco-my.sharepoint.com/:f:/g/personal/planeacion_dnbc_gov_co/IgDXNHpy7oLsTo_k1pBYTEA_AXkQuekeDuYRfMOd3hOKrho?e=FZVMrN</v>
          </cell>
          <cell r="N77">
            <v>46153</v>
          </cell>
          <cell r="O77" t="str">
            <v>Se evidencia envío de correo electrónico al municipio de Coveñas. No se evidenca oficio</v>
          </cell>
          <cell r="P77">
            <v>0.25</v>
          </cell>
          <cell r="Q77" t="str">
            <v>EJECUCIÓN</v>
          </cell>
        </row>
        <row r="78">
          <cell r="B78" t="str">
            <v>FB_AC8</v>
          </cell>
          <cell r="C78" t="str">
            <v xml:space="preserve">Realizar oficios a los contratistas y al interventor para el cumplimiento de lo estipulado en los estudios y diseños </v>
          </cell>
          <cell r="D78" t="str">
            <v>Oficios remidorio y  remitidos</v>
          </cell>
          <cell r="E78">
            <v>1</v>
          </cell>
          <cell r="F78">
            <v>45280</v>
          </cell>
          <cell r="G78">
            <v>45350</v>
          </cell>
          <cell r="H78">
            <v>10.199999999999999</v>
          </cell>
          <cell r="I78" t="str">
            <v xml:space="preserve">08. Fortalecimiento Bomberil </v>
          </cell>
          <cell r="J78" t="str">
            <v>Seguimiento Historico CGR</v>
          </cell>
          <cell r="L78" t="e">
            <v>#VALUE!</v>
          </cell>
          <cell r="M78" t="str">
            <v>https://dnbcgovco-my.sharepoint.com/:f:/g/personal/planeacion_dnbc_gov_co/IgDXNHpy7oLsTo_k1pBYTEA_AXkQuekeDuYRfMOd3hOKrho?e=FZVMrN</v>
          </cell>
          <cell r="N78">
            <v>46153</v>
          </cell>
          <cell r="O78" t="str">
            <v>Se remite informe del mes de septiembre de 2025 donde se evidencia los ajustes de obra</v>
          </cell>
          <cell r="P78">
            <v>1</v>
          </cell>
          <cell r="Q78" t="str">
            <v>CUMPLIDO</v>
          </cell>
        </row>
        <row r="79">
          <cell r="B79" t="str">
            <v>FB_AC9</v>
          </cell>
          <cell r="C79" t="str">
            <v xml:space="preserve">Realizar oficios a los contratistas y al interventor para el cumplimiento de lo estipulado en los estudios y diseños </v>
          </cell>
          <cell r="D79" t="str">
            <v>Oficios remidorio y  remitidos</v>
          </cell>
          <cell r="E79">
            <v>1</v>
          </cell>
          <cell r="F79">
            <v>45280</v>
          </cell>
          <cell r="G79">
            <v>45350</v>
          </cell>
          <cell r="H79">
            <v>10.199999999999999</v>
          </cell>
          <cell r="I79" t="str">
            <v xml:space="preserve">08. Fortalecimiento Bomberil </v>
          </cell>
          <cell r="J79" t="str">
            <v>Seguimiento Historico CGR</v>
          </cell>
          <cell r="L79" t="e">
            <v>#VALUE!</v>
          </cell>
          <cell r="M79" t="str">
            <v>https://dnbcgovco-my.sharepoint.com/:f:/g/personal/planeacion_dnbc_gov_co/IgDXNHpy7oLsTo_k1pBYTEA_AXkQuekeDuYRfMOd3hOKrho?e=FZVMrN</v>
          </cell>
          <cell r="N79">
            <v>46153</v>
          </cell>
          <cell r="O79" t="str">
            <v>Aunque se incluyeun informe no se da información sobre el objeto de las fotografías mostradas. Se debe aclarar la descripción de evidencias</v>
          </cell>
          <cell r="P79">
            <v>0.25</v>
          </cell>
          <cell r="Q79" t="str">
            <v>EJECUCIÓN</v>
          </cell>
        </row>
        <row r="80">
          <cell r="B80" t="str">
            <v>FB_AC10</v>
          </cell>
          <cell r="C80" t="str">
            <v>Informar a la Alcaldía la finalización del Contrato de comodato No. 171 de 2018</v>
          </cell>
          <cell r="D80" t="str">
            <v>Oficio firmado por el Ordenador del Gasto</v>
          </cell>
          <cell r="E80" t="str">
            <v>100%</v>
          </cell>
          <cell r="F80">
            <v>45461</v>
          </cell>
          <cell r="G80">
            <v>45491</v>
          </cell>
          <cell r="H80">
            <v>4.5</v>
          </cell>
          <cell r="I80" t="str">
            <v xml:space="preserve">08. Fortalecimiento Bomberil </v>
          </cell>
          <cell r="J80" t="str">
            <v>Seguimiento Historico CGR</v>
          </cell>
          <cell r="K80">
            <v>1</v>
          </cell>
          <cell r="L80" t="e">
            <v>#VALUE!</v>
          </cell>
          <cell r="M80" t="str">
            <v>https://dnbcgovco-my.sharepoint.com/:f:/g/personal/planeacion_dnbc_gov_co/IgDXNHpy7oLsTo_k1pBYTEA_AXkQuekeDuYRfMOd3hOKrho?e=FZVMrN</v>
          </cell>
          <cell r="N80">
            <v>46153</v>
          </cell>
          <cell r="O80" t="str">
            <v xml:space="preserve">Se incluyen evidencias de finalización de contrato </v>
          </cell>
          <cell r="P80">
            <v>1</v>
          </cell>
          <cell r="Q80" t="str">
            <v>CUMPLIDO</v>
          </cell>
        </row>
        <row r="81">
          <cell r="B81" t="str">
            <v>FB_AC11</v>
          </cell>
          <cell r="C81" t="str">
            <v>Visita técnica del supervisor del contrato para la recepción del Vehículo</v>
          </cell>
          <cell r="D81" t="str">
            <v>Visita tecnica</v>
          </cell>
          <cell r="E81" t="str">
            <v>100%</v>
          </cell>
          <cell r="F81">
            <v>45474</v>
          </cell>
          <cell r="G81">
            <v>45503</v>
          </cell>
          <cell r="H81">
            <v>4.3500000000000005</v>
          </cell>
          <cell r="I81" t="str">
            <v xml:space="preserve">08. Fortalecimiento Bomberil </v>
          </cell>
          <cell r="J81" t="str">
            <v>Seguimiento Historico CGR</v>
          </cell>
          <cell r="K81">
            <v>1</v>
          </cell>
          <cell r="L81" t="e">
            <v>#VALUE!</v>
          </cell>
          <cell r="M81" t="str">
            <v>https://dnbcgovco-my.sharepoint.com/:f:/g/personal/planeacion_dnbc_gov_co/IgDXNHpy7oLsTo_k1pBYTEA_AXkQuekeDuYRfMOd3hOKrho?e=FZVMrN</v>
          </cell>
          <cell r="N81">
            <v>46153</v>
          </cell>
          <cell r="O81" t="str">
            <v>Se incluyen evidencias de finalización de contrato. Se incluye carpeta donde se evidencia visita técnica realizada en el mes de julio y agosto de 2024</v>
          </cell>
          <cell r="P81">
            <v>1</v>
          </cell>
          <cell r="Q81" t="str">
            <v>CUMPLIDO</v>
          </cell>
        </row>
        <row r="82">
          <cell r="B82" t="str">
            <v>FB_AC12</v>
          </cell>
          <cell r="C82" t="str">
            <v>Realizar el acta de liquidación  del Contrato de Comodato No.171 de 2018</v>
          </cell>
          <cell r="D82" t="str">
            <v>Acta de Liquidación</v>
          </cell>
          <cell r="E82" t="str">
            <v>100%</v>
          </cell>
          <cell r="F82">
            <v>45505</v>
          </cell>
          <cell r="G82">
            <v>45534</v>
          </cell>
          <cell r="H82">
            <v>4.3500000000000005</v>
          </cell>
          <cell r="I82" t="str">
            <v xml:space="preserve">08. Fortalecimiento Bomberil </v>
          </cell>
          <cell r="J82" t="str">
            <v>Seguimiento Historico CGR</v>
          </cell>
          <cell r="K82">
            <v>1</v>
          </cell>
          <cell r="L82" t="e">
            <v>#VALUE!</v>
          </cell>
          <cell r="M82" t="str">
            <v>https://dnbcgovco-my.sharepoint.com/:f:/g/personal/planeacion_dnbc_gov_co/IgDXNHpy7oLsTo_k1pBYTEA_AXkQuekeDuYRfMOd3hOKrho?e=FZVMrN</v>
          </cell>
          <cell r="N82">
            <v>46153</v>
          </cell>
          <cell r="O82" t="str">
            <v xml:space="preserve">Se incluyen evidencias de finalización de contrato </v>
          </cell>
          <cell r="P82">
            <v>1</v>
          </cell>
          <cell r="Q82" t="str">
            <v>CUMPLIDO</v>
          </cell>
        </row>
        <row r="83">
          <cell r="B83" t="str">
            <v>FB_AC13</v>
          </cell>
          <cell r="C83" t="str">
            <v>Realizar la resolución de adjudicación o comodato del carro tanque cisterna al CB de Mangangue Bolivar</v>
          </cell>
          <cell r="D83" t="str">
            <v>Resolución de Adjudicación o Contrato de Comodato</v>
          </cell>
          <cell r="E83" t="str">
            <v>100%</v>
          </cell>
          <cell r="F83">
            <v>45536</v>
          </cell>
          <cell r="G83">
            <v>45565</v>
          </cell>
          <cell r="H83">
            <v>4.3500000000000005</v>
          </cell>
          <cell r="I83" t="str">
            <v>08. Fortalecimiento Bomberil / 15. Gestión Contractual</v>
          </cell>
          <cell r="J83" t="str">
            <v>Seguimiento Historico CGR</v>
          </cell>
          <cell r="K83">
            <v>1</v>
          </cell>
          <cell r="L83" t="e">
            <v>#VALUE!</v>
          </cell>
          <cell r="M83" t="str">
            <v>https://dnbcgovco-my.sharepoint.com/:f:/g/personal/planeacion_dnbc_gov_co/IgDXNHpy7oLsTo_k1pBYTEA_AXkQuekeDuYRfMOd3hOKrho?e=FZVMrN</v>
          </cell>
          <cell r="N83">
            <v>46153</v>
          </cell>
          <cell r="O83" t="str">
            <v>Se incluyen documentos correspondientes al comodato 196 de 2024</v>
          </cell>
          <cell r="P83">
            <v>1</v>
          </cell>
          <cell r="Q83" t="str">
            <v>CUMPLIDO</v>
          </cell>
        </row>
        <row r="84">
          <cell r="B84" t="str">
            <v>FB_AC14</v>
          </cell>
          <cell r="C84" t="str">
            <v>Verificar  la totalidad de los comodatos para identificar  el estado actual de los mismos</v>
          </cell>
          <cell r="D84" t="str">
            <v>Verificacion de los comodatos</v>
          </cell>
          <cell r="E84" t="str">
            <v>100%</v>
          </cell>
          <cell r="F84">
            <v>45536</v>
          </cell>
          <cell r="G84">
            <v>45565</v>
          </cell>
          <cell r="H84">
            <v>4.3500000000000005</v>
          </cell>
          <cell r="I84" t="str">
            <v xml:space="preserve">08. Fortalecimiento Bomberil </v>
          </cell>
          <cell r="J84" t="str">
            <v>Seguimiento Historico CGR</v>
          </cell>
          <cell r="K84">
            <v>1</v>
          </cell>
          <cell r="L84" t="e">
            <v>#VALUE!</v>
          </cell>
          <cell r="M84" t="str">
            <v>https://dnbcgovco-my.sharepoint.com/:f:/g/personal/planeacion_dnbc_gov_co/IgDXNHpy7oLsTo_k1pBYTEA_AXkQuekeDuYRfMOd3hOKrho?e=FZVMrN</v>
          </cell>
          <cell r="N84">
            <v>46153</v>
          </cell>
          <cell r="O84" t="str">
            <v>Se incluye carpeta donde se dejan evidencias de verificación de comodatos con la alcaldia</v>
          </cell>
          <cell r="P84">
            <v>1</v>
          </cell>
          <cell r="Q84" t="str">
            <v>CUMPLIDO</v>
          </cell>
        </row>
        <row r="85">
          <cell r="B85" t="str">
            <v>FB_AC15</v>
          </cell>
          <cell r="C85" t="str">
            <v>Informar al Proceso de Gestión Contractual el vencimiento de los contratos para la renovación de los mismos o generación de resoluciones de adjudicación</v>
          </cell>
          <cell r="D85" t="str">
            <v>Informes de supervisión</v>
          </cell>
          <cell r="E85" t="str">
            <v>100%</v>
          </cell>
          <cell r="F85">
            <v>45566</v>
          </cell>
          <cell r="G85">
            <v>45595</v>
          </cell>
          <cell r="H85">
            <v>4.3500000000000005</v>
          </cell>
          <cell r="I85" t="str">
            <v xml:space="preserve">08. Fortalecimiento Bomberil </v>
          </cell>
          <cell r="J85" t="str">
            <v>Seguimiento Historico CGR</v>
          </cell>
          <cell r="K85">
            <v>1</v>
          </cell>
          <cell r="L85" t="e">
            <v>#VALUE!</v>
          </cell>
          <cell r="M85" t="str">
            <v>https://dnbcgovco-my.sharepoint.com/:f:/g/personal/planeacion_dnbc_gov_co/IgDXNHpy7oLsTo_k1pBYTEA_AXkQuekeDuYRfMOd3hOKrho?e=FZVMrN</v>
          </cell>
          <cell r="N85">
            <v>46153</v>
          </cell>
          <cell r="O85" t="str">
            <v>Se incluye carpeta donde se evidencian notificaciones de vencimiento de comodatos con el municipio de Magangue</v>
          </cell>
          <cell r="P85">
            <v>1</v>
          </cell>
          <cell r="Q85" t="str">
            <v>CUMPLIDO</v>
          </cell>
        </row>
        <row r="86">
          <cell r="B86" t="str">
            <v>FB_AC16</v>
          </cell>
          <cell r="C86" t="str">
            <v>Realizar el acta de liquidación  del Contrato de Comodato No.171 de 2018</v>
          </cell>
          <cell r="D86" t="str">
            <v>Acta de Liquidación</v>
          </cell>
          <cell r="E86" t="str">
            <v>100%</v>
          </cell>
          <cell r="F86">
            <v>45505</v>
          </cell>
          <cell r="G86">
            <v>45534</v>
          </cell>
          <cell r="H86">
            <v>4.3500000000000005</v>
          </cell>
          <cell r="I86" t="str">
            <v xml:space="preserve">08. Fortalecimiento Bomberil </v>
          </cell>
          <cell r="J86" t="str">
            <v>Seguimiento Historico CGR</v>
          </cell>
          <cell r="K86">
            <v>1</v>
          </cell>
          <cell r="L86" t="e">
            <v>#VALUE!</v>
          </cell>
          <cell r="M86" t="str">
            <v>https://dnbcgovco-my.sharepoint.com/:f:/g/personal/planeacion_dnbc_gov_co/IgDXNHpy7oLsTo_k1pBYTEA_AXkQuekeDuYRfMOd3hOKrho?e=FZVMrN</v>
          </cell>
          <cell r="N86">
            <v>46153</v>
          </cell>
          <cell r="O86" t="str">
            <v xml:space="preserve">Se incluyen evidencias de finalización de contrato </v>
          </cell>
          <cell r="P86">
            <v>1</v>
          </cell>
          <cell r="Q86" t="str">
            <v>CUMPLIDO</v>
          </cell>
        </row>
        <row r="87">
          <cell r="B87" t="str">
            <v>FB_AC17</v>
          </cell>
          <cell r="C87" t="str">
            <v>Reintegro del Vehículo a la DNBC.</v>
          </cell>
          <cell r="D87" t="str">
            <v>Acta de entrada de almacén</v>
          </cell>
          <cell r="E87" t="str">
            <v>100%</v>
          </cell>
          <cell r="F87">
            <v>45505</v>
          </cell>
          <cell r="G87">
            <v>45534</v>
          </cell>
          <cell r="H87">
            <v>4.3500000000000005</v>
          </cell>
          <cell r="I87" t="str">
            <v xml:space="preserve">08. Fortalecimiento Bomberil </v>
          </cell>
          <cell r="J87" t="str">
            <v>Seguimiento Historico CGR</v>
          </cell>
          <cell r="K87">
            <v>1</v>
          </cell>
          <cell r="L87" t="e">
            <v>#VALUE!</v>
          </cell>
          <cell r="M87" t="str">
            <v>https://dnbcgovco-my.sharepoint.com/:f:/g/personal/planeacion_dnbc_gov_co/IgDXNHpy7oLsTo_k1pBYTEA_AXkQuekeDuYRfMOd3hOKrho?e=FZVMrN</v>
          </cell>
          <cell r="N87">
            <v>46153</v>
          </cell>
          <cell r="O87" t="str">
            <v>Se incluyen documentos correspondientes al comodato 196 de 2024</v>
          </cell>
          <cell r="P87">
            <v>1</v>
          </cell>
          <cell r="Q87" t="str">
            <v>CUMPLIDO</v>
          </cell>
        </row>
        <row r="88">
          <cell r="B88" t="str">
            <v>FB_AC18</v>
          </cell>
          <cell r="C88" t="str">
            <v>Realizar la resolución de adjudicación o comodato del carro tanque cisterna al CB de Mangangue Bolivar</v>
          </cell>
          <cell r="D88" t="str">
            <v>Resolución de Adjudicación o Contrato de Comodato</v>
          </cell>
          <cell r="E88" t="str">
            <v>100%</v>
          </cell>
          <cell r="F88">
            <v>45536</v>
          </cell>
          <cell r="G88">
            <v>45565</v>
          </cell>
          <cell r="H88">
            <v>4.3500000000000005</v>
          </cell>
          <cell r="I88" t="str">
            <v>08. Fortalecimiento Bomberil / 15. Gestión Contractual</v>
          </cell>
          <cell r="J88" t="str">
            <v>Seguimiento Historico CGR</v>
          </cell>
          <cell r="K88">
            <v>1</v>
          </cell>
          <cell r="L88" t="e">
            <v>#VALUE!</v>
          </cell>
          <cell r="M88" t="str">
            <v>https://dnbcgovco-my.sharepoint.com/:f:/g/personal/planeacion_dnbc_gov_co/IgDXNHpy7oLsTo_k1pBYTEA_AXkQuekeDuYRfMOd3hOKrho?e=FZVMrN</v>
          </cell>
          <cell r="N88">
            <v>46153</v>
          </cell>
          <cell r="O88" t="str">
            <v>Se incluyen documentos correspondientes al comodato 196 de 2024</v>
          </cell>
          <cell r="P88">
            <v>1</v>
          </cell>
          <cell r="Q88" t="str">
            <v>CUMPLIDO</v>
          </cell>
        </row>
        <row r="89">
          <cell r="B89" t="str">
            <v>FB_AC19</v>
          </cell>
          <cell r="C89" t="str">
            <v>Formular procedimiento para la asignación  y reasignación de fortalecimiento (bienes) a entregar a los Cuerpos de Bomberos del País con recursos del Fondo Nacional de Bomberos</v>
          </cell>
          <cell r="D89" t="str">
            <v>Procedimiento Formulado</v>
          </cell>
          <cell r="E89">
            <v>1</v>
          </cell>
          <cell r="F89">
            <v>45659</v>
          </cell>
          <cell r="G89">
            <v>45746</v>
          </cell>
          <cell r="H89">
            <v>13.2</v>
          </cell>
          <cell r="I89" t="str">
            <v xml:space="preserve">08. Fortalecimiento Bomberil </v>
          </cell>
          <cell r="J89" t="str">
            <v>Seguimiento Historico CGR</v>
          </cell>
          <cell r="K89">
            <v>1</v>
          </cell>
          <cell r="L89" t="str">
            <v xml:space="preserve">Se formuló Procedimiento de asignación y reasignación de fortalecimiento (bienes) a entregar a los Cuerpos de Bomberos del País con recursos del Fondo Nacional de Bomberos Código: PC-FB-02, Vigente Desde: 25/03/2025
</v>
          </cell>
          <cell r="M89" t="str">
            <v>https://dnbcgovco-my.sharepoint.com/:f:/g/personal/planeacion_dnbc_gov_co/IgDXNHpy7oLsTo_k1pBYTEA_AXkQuekeDuYRfMOd3hOKrho?e=FZVMrN</v>
          </cell>
          <cell r="N89">
            <v>46153</v>
          </cell>
          <cell r="O89" t="str">
            <v>Se evidencia procedimiento formulado en la vigencia 2025</v>
          </cell>
          <cell r="P89">
            <v>1</v>
          </cell>
          <cell r="Q89" t="str">
            <v>CUMPLIDO</v>
          </cell>
        </row>
        <row r="90">
          <cell r="B90" t="str">
            <v>FB_AC20</v>
          </cell>
          <cell r="C90" t="e">
            <v>#VALUE!</v>
          </cell>
          <cell r="D90" t="str">
            <v>Propuesta presentada a Junta Nacional de Bomberos</v>
          </cell>
          <cell r="E90">
            <v>1</v>
          </cell>
          <cell r="F90">
            <v>45659</v>
          </cell>
          <cell r="G90">
            <v>46022</v>
          </cell>
          <cell r="H90">
            <v>53.85</v>
          </cell>
          <cell r="I90" t="str">
            <v xml:space="preserve">08. Fortalecimiento Bomberil </v>
          </cell>
          <cell r="J90" t="str">
            <v>Seguimiento Historico CGR</v>
          </cell>
          <cell r="K90">
            <v>1</v>
          </cell>
          <cell r="L90" t="str">
            <v>Justificación JNBC autoriza a la DNBC la reasignación de bienes, por lo que no se configura esta acción</v>
          </cell>
          <cell r="N90">
            <v>46153</v>
          </cell>
          <cell r="O90" t="str">
            <v>No se encuentran evidencias de la actividad</v>
          </cell>
          <cell r="P90">
            <v>0</v>
          </cell>
          <cell r="Q90" t="str">
            <v>VENCIDO</v>
          </cell>
        </row>
        <row r="91">
          <cell r="B91" t="str">
            <v>FB_AC21</v>
          </cell>
          <cell r="C91" t="str">
            <v>Asignación y entrega inmediata de los Compresores de Aire Respirable</v>
          </cell>
          <cell r="D91" t="str">
            <v xml:space="preserve">Actas de entrega </v>
          </cell>
          <cell r="E91">
            <v>6</v>
          </cell>
          <cell r="F91">
            <v>45659</v>
          </cell>
          <cell r="G91">
            <v>45688</v>
          </cell>
          <cell r="H91">
            <v>4.3500000000000005</v>
          </cell>
          <cell r="I91" t="str">
            <v xml:space="preserve">08. Fortalecimiento Bomberil </v>
          </cell>
          <cell r="J91" t="str">
            <v>Seguimiento Historico CGR</v>
          </cell>
          <cell r="K91">
            <v>1</v>
          </cell>
          <cell r="L91" t="str">
            <v>Se reportan las salidas de almacén 2055, 2056, 2062, 2085, 2097 y 2112, las cuales incluyen la firma del responsable de almacén y Cuerpo de Bomberos receptor, así como la identificación de los equipos de aire respirable objeto del hallazgo.</v>
          </cell>
          <cell r="M91" t="str">
            <v>https://dnbcgovco-my.sharepoint.com/:f:/g/personal/planeacion_dnbc_gov_co/IgDXNHpy7oLsTo_k1pBYTEA_AXkQuekeDuYRfMOd3hOKrho?e=FZVMrN</v>
          </cell>
          <cell r="N91">
            <v>46153</v>
          </cell>
          <cell r="O91" t="str">
            <v>Se incluyen informaciónd e entrega de 6 equipos</v>
          </cell>
          <cell r="P91">
            <v>1</v>
          </cell>
          <cell r="Q91" t="str">
            <v>CUMPLIDO</v>
          </cell>
        </row>
        <row r="92">
          <cell r="B92" t="str">
            <v>FB_AC22</v>
          </cell>
          <cell r="C92" t="str">
            <v>Entrega de la estación de bomberos de Cartagena del Chairá al Cuerpo de Bomberos del municipio</v>
          </cell>
          <cell r="D92" t="str">
            <v>Entrega de estacion de bomberos al Cuerpo de Bomberos del municipio</v>
          </cell>
          <cell r="E92">
            <v>1</v>
          </cell>
          <cell r="F92">
            <v>45649</v>
          </cell>
          <cell r="G92">
            <v>45657</v>
          </cell>
          <cell r="H92">
            <v>1.2</v>
          </cell>
          <cell r="I92" t="str">
            <v xml:space="preserve">08. Fortalecimiento Bomberil </v>
          </cell>
          <cell r="J92" t="str">
            <v>Seguimiento Historico CGR</v>
          </cell>
          <cell r="K92">
            <v>1</v>
          </cell>
          <cell r="L92" t="e">
            <v>#VALUE!</v>
          </cell>
          <cell r="N92">
            <v>46153</v>
          </cell>
          <cell r="O92" t="str">
            <v>Cumplida en seguimiento diciembre 2025</v>
          </cell>
          <cell r="P92">
            <v>1</v>
          </cell>
          <cell r="Q92" t="str">
            <v>CUMPLIDO</v>
          </cell>
        </row>
        <row r="93">
          <cell r="B93" t="str">
            <v>FB_AC23</v>
          </cell>
          <cell r="C93" t="e">
            <v>#VALUE!</v>
          </cell>
          <cell r="D93" t="str">
            <v>Actas de reuniones de seguimiento trimestral</v>
          </cell>
          <cell r="E93">
            <v>4</v>
          </cell>
          <cell r="F93">
            <v>45659</v>
          </cell>
          <cell r="G93">
            <v>46022</v>
          </cell>
          <cell r="H93">
            <v>53.85</v>
          </cell>
          <cell r="I93" t="str">
            <v xml:space="preserve">08. Fortalecimiento Bomberil </v>
          </cell>
          <cell r="J93" t="str">
            <v>Seguimiento Historico CGR</v>
          </cell>
          <cell r="L93" t="e">
            <v>#VALUE!</v>
          </cell>
          <cell r="N93">
            <v>46153</v>
          </cell>
          <cell r="O93" t="str">
            <v>No se encuentran evidencias de la actividad</v>
          </cell>
          <cell r="P93">
            <v>0</v>
          </cell>
          <cell r="Q93" t="str">
            <v>VENCIDO</v>
          </cell>
        </row>
        <row r="94">
          <cell r="B94" t="str">
            <v>FB_AC24</v>
          </cell>
          <cell r="C94" t="str">
            <v>Asignación y entrega inmediata de los kits de Rescate Vehicular</v>
          </cell>
          <cell r="D94" t="str">
            <v xml:space="preserve">Actas de entrega </v>
          </cell>
          <cell r="E94">
            <v>3</v>
          </cell>
          <cell r="F94">
            <v>45659</v>
          </cell>
          <cell r="G94">
            <v>45688</v>
          </cell>
          <cell r="H94">
            <v>4.3500000000000005</v>
          </cell>
          <cell r="I94" t="str">
            <v xml:space="preserve">08. Fortalecimiento Bomberil </v>
          </cell>
          <cell r="J94" t="str">
            <v>Seguimiento Historico CGR</v>
          </cell>
          <cell r="L94" t="e">
            <v>#VALUE!</v>
          </cell>
          <cell r="N94">
            <v>46153</v>
          </cell>
          <cell r="O94" t="str">
            <v>No se encuentran evidencias de la actividad</v>
          </cell>
          <cell r="P94">
            <v>0</v>
          </cell>
          <cell r="Q94" t="str">
            <v>EJECUCIÓN</v>
          </cell>
        </row>
        <row r="95">
          <cell r="B95" t="str">
            <v>FB_AC25</v>
          </cell>
          <cell r="C95" t="e">
            <v>#VALUE!</v>
          </cell>
          <cell r="D95" t="str">
            <v>Actas de reuniones de seguimiento trimestral</v>
          </cell>
          <cell r="E95">
            <v>4</v>
          </cell>
          <cell r="F95">
            <v>45659</v>
          </cell>
          <cell r="G95">
            <v>46022</v>
          </cell>
          <cell r="H95">
            <v>53.85</v>
          </cell>
          <cell r="I95" t="str">
            <v xml:space="preserve">08. Fortalecimiento Bomberil </v>
          </cell>
          <cell r="J95" t="str">
            <v>Seguimiento Historico CGR</v>
          </cell>
          <cell r="L95" t="e">
            <v>#VALUE!</v>
          </cell>
          <cell r="N95">
            <v>46153</v>
          </cell>
          <cell r="O95" t="str">
            <v>No se encuentran evidencias de la actividad</v>
          </cell>
          <cell r="P95">
            <v>0</v>
          </cell>
          <cell r="Q95" t="str">
            <v>VENCIDO</v>
          </cell>
        </row>
        <row r="96">
          <cell r="B96" t="str">
            <v>FB_AC26</v>
          </cell>
          <cell r="C96" t="str">
            <v xml:space="preserve">Elaborar  procedimiento para gestión de aceptación, registro y control de donaciones  </v>
          </cell>
          <cell r="D96" t="str">
            <v>Procedimiento aprobado y socializado</v>
          </cell>
          <cell r="E96">
            <v>1</v>
          </cell>
          <cell r="F96">
            <v>46023</v>
          </cell>
          <cell r="G96">
            <v>46203</v>
          </cell>
          <cell r="H96">
            <v>26.85</v>
          </cell>
          <cell r="I96" t="str">
            <v>08. Fortalecimiento Bomberil / 16. Gestión Jurídica / 13. Gestión Financiera / 14. Gestión Administrativa</v>
          </cell>
          <cell r="J96" t="str">
            <v>Auditoria Financiera 2024</v>
          </cell>
          <cell r="L96" t="str">
            <v>Gestión Administrativa (Almacén)</v>
          </cell>
          <cell r="N96">
            <v>46153</v>
          </cell>
          <cell r="O96" t="str">
            <v>No se encuentran evidencias de la actividad</v>
          </cell>
          <cell r="P96">
            <v>0</v>
          </cell>
          <cell r="Q96" t="str">
            <v>EJECUCIÓN</v>
          </cell>
        </row>
        <row r="97">
          <cell r="B97" t="str">
            <v>FB_AC27</v>
          </cell>
          <cell r="C97" t="str">
            <v>Diseñar una matriz estandarizada de seguimiento a la inversión que permita discriminar recursos por Cuerpo de Bomberos y Proyecto</v>
          </cell>
          <cell r="D97" t="str">
            <v>Matriz diseñada y actualizada</v>
          </cell>
          <cell r="E97">
            <v>1</v>
          </cell>
          <cell r="F97">
            <v>46023</v>
          </cell>
          <cell r="G97">
            <v>46112</v>
          </cell>
          <cell r="H97">
            <v>13.5</v>
          </cell>
          <cell r="I97" t="str">
            <v xml:space="preserve">08. Fortalecimiento Bomberil </v>
          </cell>
          <cell r="J97" t="str">
            <v>Auditoria Financiera 2024</v>
          </cell>
          <cell r="L97" t="str">
            <v>Matríz Fortalecimiento</v>
          </cell>
          <cell r="N97">
            <v>46153</v>
          </cell>
          <cell r="O97" t="str">
            <v>No se encuentran evidencias de la actividad</v>
          </cell>
          <cell r="P97">
            <v>0</v>
          </cell>
          <cell r="Q97" t="str">
            <v>EJECUCIÓN</v>
          </cell>
        </row>
        <row r="98">
          <cell r="B98" t="str">
            <v>FB_AC28</v>
          </cell>
          <cell r="C98" t="str">
            <v>Asignación y entrega inmediata de Kits contra incendios</v>
          </cell>
          <cell r="D98" t="str">
            <v xml:space="preserve">Actas de entrega </v>
          </cell>
          <cell r="E98">
            <v>3</v>
          </cell>
          <cell r="F98">
            <v>45659</v>
          </cell>
          <cell r="G98">
            <v>45688</v>
          </cell>
          <cell r="H98">
            <v>4.3500000000000005</v>
          </cell>
          <cell r="I98" t="str">
            <v xml:space="preserve">08. Fortalecimiento Bomberil </v>
          </cell>
          <cell r="J98" t="str">
            <v>Seguimiento Historico CGR</v>
          </cell>
          <cell r="N98">
            <v>46153</v>
          </cell>
          <cell r="O98" t="str">
            <v>No se encuentran evidencias de la actividad</v>
          </cell>
          <cell r="P98">
            <v>0</v>
          </cell>
          <cell r="Q98" t="str">
            <v>VENCIDO</v>
          </cell>
        </row>
        <row r="99">
          <cell r="B99" t="str">
            <v>FB_AC29</v>
          </cell>
          <cell r="C99" t="e">
            <v>#VALUE!</v>
          </cell>
          <cell r="D99" t="str">
            <v xml:space="preserve">Plan Logístico y soportes de implementación </v>
          </cell>
          <cell r="E99">
            <v>1</v>
          </cell>
          <cell r="F99">
            <v>46023</v>
          </cell>
          <cell r="G99">
            <v>46112</v>
          </cell>
          <cell r="H99">
            <v>13.5</v>
          </cell>
          <cell r="I99" t="str">
            <v xml:space="preserve">08. Fortalecimiento Bomberil </v>
          </cell>
          <cell r="J99" t="str">
            <v>Auditoria Financiera 2024</v>
          </cell>
          <cell r="L99" t="str">
            <v>Plan Logístico</v>
          </cell>
          <cell r="N99">
            <v>46153</v>
          </cell>
          <cell r="O99" t="str">
            <v>Se incluye presentación del plan logstico. No obstante, no se evidencia su socialización con lider de proceso ni su implementación</v>
          </cell>
          <cell r="P99">
            <v>0.1</v>
          </cell>
          <cell r="Q99" t="str">
            <v>EJECUCIÓN</v>
          </cell>
        </row>
        <row r="100">
          <cell r="B100" t="str">
            <v>FB_AC30</v>
          </cell>
          <cell r="C100" t="str">
            <v>Asignación y entrega inmediata de Kit Bomba Forestal especializada</v>
          </cell>
          <cell r="D100" t="str">
            <v xml:space="preserve">Actas de entrega </v>
          </cell>
          <cell r="E100">
            <v>22</v>
          </cell>
          <cell r="F100">
            <v>45659</v>
          </cell>
          <cell r="G100">
            <v>45688</v>
          </cell>
          <cell r="H100">
            <v>4.3500000000000005</v>
          </cell>
          <cell r="I100" t="str">
            <v xml:space="preserve">08. Fortalecimiento Bomberil </v>
          </cell>
          <cell r="J100" t="str">
            <v>Seguimiento Historico CGR</v>
          </cell>
          <cell r="K100">
            <v>0.5</v>
          </cell>
          <cell r="L100" t="e">
            <v>#VALUE!</v>
          </cell>
          <cell r="N100">
            <v>46153</v>
          </cell>
          <cell r="O100" t="str">
            <v>No se encuentran evidencias de la actividad</v>
          </cell>
          <cell r="P100">
            <v>0</v>
          </cell>
          <cell r="Q100" t="str">
            <v>EJECUCIÓN</v>
          </cell>
        </row>
        <row r="101">
          <cell r="B101" t="str">
            <v>FB_AC31</v>
          </cell>
          <cell r="C101" t="str">
            <v>Solicitar a la Contraloría General de la República dar traslado del hallazgo al municipio de Salamina, Caldas, toda vez que los hechos observados se enmarcan dentro de su competencia y responsabilidad administrativa.</v>
          </cell>
          <cell r="D101" t="str">
            <v>Informe del municipio con las acciones a adelantar.</v>
          </cell>
          <cell r="E101">
            <v>1</v>
          </cell>
          <cell r="F101">
            <v>46023</v>
          </cell>
          <cell r="G101">
            <v>46203</v>
          </cell>
          <cell r="H101">
            <v>26.85</v>
          </cell>
          <cell r="I101" t="str">
            <v>00. Subdirección Estretegica y de Coordinación Bomberil / 08. Fortalecimiento Bomberil  / 16. Gestión Jurídica</v>
          </cell>
          <cell r="J101" t="str">
            <v>Auditoria Financiera 2024</v>
          </cell>
          <cell r="N101">
            <v>46153</v>
          </cell>
          <cell r="O101" t="str">
            <v>No se evidencia seguimiento</v>
          </cell>
          <cell r="P101">
            <v>0</v>
          </cell>
          <cell r="Q101" t="str">
            <v>EJECUCIÓN</v>
          </cell>
        </row>
        <row r="102">
          <cell r="B102" t="str">
            <v>FB_AC32</v>
          </cell>
          <cell r="C102" t="e">
            <v>#VALUE!</v>
          </cell>
          <cell r="D102" t="str">
            <v>Documento Aclaratorio</v>
          </cell>
          <cell r="E102">
            <v>1</v>
          </cell>
          <cell r="F102">
            <v>46023</v>
          </cell>
          <cell r="G102">
            <v>46203</v>
          </cell>
          <cell r="H102">
            <v>26.85</v>
          </cell>
          <cell r="I102" t="str">
            <v>00. Subdirección Estretegica y de Coordinación Bomberil / 08. Fortalecimiento Bomberil  / 16. Gestión Jurídica</v>
          </cell>
          <cell r="J102" t="str">
            <v>Auditoria Financiera 2024</v>
          </cell>
          <cell r="N102">
            <v>46153</v>
          </cell>
          <cell r="O102" t="str">
            <v>No se evidencia seguimiento</v>
          </cell>
          <cell r="P102">
            <v>0</v>
          </cell>
          <cell r="Q102" t="str">
            <v>EJECUCIÓN</v>
          </cell>
        </row>
        <row r="103">
          <cell r="B103" t="str">
            <v>FB_AC33</v>
          </cell>
          <cell r="C103" t="e">
            <v>#VALUE!</v>
          </cell>
          <cell r="D103" t="str">
            <v>Formatos y Manual del Proceso</v>
          </cell>
          <cell r="E103">
            <v>1</v>
          </cell>
          <cell r="F103">
            <v>46023</v>
          </cell>
          <cell r="G103">
            <v>46203</v>
          </cell>
          <cell r="H103">
            <v>26.85</v>
          </cell>
          <cell r="I103" t="str">
            <v>00. Subdirección Estretegica y de Coordinación Bomberil / 08. Fortalecimiento Bomberil  / 16. Gestión Jurídica</v>
          </cell>
          <cell r="J103" t="str">
            <v>Auditoria Financiera 2024</v>
          </cell>
          <cell r="N103">
            <v>46153</v>
          </cell>
          <cell r="O103" t="str">
            <v>No se evidencia seguimiento</v>
          </cell>
          <cell r="P103">
            <v>0</v>
          </cell>
          <cell r="Q103" t="str">
            <v>EJECUCIÓN</v>
          </cell>
        </row>
        <row r="104">
          <cell r="B104" t="str">
            <v>FB_AC34</v>
          </cell>
          <cell r="C104" t="e">
            <v>#VALUE!</v>
          </cell>
          <cell r="D104" t="str">
            <v>Informes y/o actas de las mesas de trabajo</v>
          </cell>
          <cell r="E104">
            <v>3</v>
          </cell>
          <cell r="F104">
            <v>46023</v>
          </cell>
          <cell r="G104">
            <v>46203</v>
          </cell>
          <cell r="H104">
            <v>26.85</v>
          </cell>
          <cell r="I104" t="str">
            <v>00. Subdirección Estretegica y de Coordinación Bomberil / 08. Fortalecimiento Bomberil  / 16. Gestión Jurídica</v>
          </cell>
          <cell r="J104" t="str">
            <v>Auditoria Financiera 2024</v>
          </cell>
          <cell r="N104">
            <v>46153</v>
          </cell>
          <cell r="O104" t="str">
            <v>No se evidencia seguimiento</v>
          </cell>
          <cell r="P104">
            <v>0</v>
          </cell>
          <cell r="Q104" t="str">
            <v>EJECUCIÓN</v>
          </cell>
        </row>
        <row r="105">
          <cell r="B105" t="str">
            <v>FB_AC35</v>
          </cell>
          <cell r="C105" t="str">
            <v xml:space="preserve">Asignación y entrega inmediata de equipos de protección personal </v>
          </cell>
          <cell r="D105" t="str">
            <v xml:space="preserve">Actas de entrega </v>
          </cell>
          <cell r="E105">
            <v>14</v>
          </cell>
          <cell r="F105">
            <v>45659</v>
          </cell>
          <cell r="G105">
            <v>45688</v>
          </cell>
          <cell r="H105">
            <v>4.3500000000000005</v>
          </cell>
          <cell r="I105" t="str">
            <v xml:space="preserve">08. Fortalecimiento Bomberil </v>
          </cell>
          <cell r="J105" t="str">
            <v>Seguimiento Historico CGR</v>
          </cell>
          <cell r="L105" t="str">
            <v>Matríz Vehículos</v>
          </cell>
          <cell r="N105">
            <v>46153</v>
          </cell>
          <cell r="O105" t="str">
            <v>No se evidencia seguimiento</v>
          </cell>
          <cell r="P105">
            <v>1</v>
          </cell>
          <cell r="Q105" t="str">
            <v>VENCIDO</v>
          </cell>
        </row>
        <row r="106">
          <cell r="B106" t="str">
            <v>FB_AC36</v>
          </cell>
          <cell r="C106" t="str">
            <v>Asignación y entrega inmediata de compresores de aire respirable de alta presión multifuncionales cascada con dos botellas</v>
          </cell>
          <cell r="D106" t="str">
            <v xml:space="preserve">Actas de entrega </v>
          </cell>
          <cell r="E106">
            <v>4</v>
          </cell>
          <cell r="F106">
            <v>45659</v>
          </cell>
          <cell r="G106">
            <v>45688</v>
          </cell>
          <cell r="H106">
            <v>4.3500000000000005</v>
          </cell>
          <cell r="I106" t="str">
            <v xml:space="preserve">08. Fortalecimiento Bomberil </v>
          </cell>
          <cell r="J106" t="str">
            <v>Seguimiento Historico CGR</v>
          </cell>
          <cell r="K106">
            <v>1</v>
          </cell>
          <cell r="L106" t="e">
            <v>#VALUE!</v>
          </cell>
          <cell r="N106">
            <v>46153</v>
          </cell>
          <cell r="O106" t="str">
            <v>Cumplida en seguimiento diciembre 2025. Aunque son acciones antiguas, incluir los soportes</v>
          </cell>
          <cell r="P106">
            <v>1</v>
          </cell>
          <cell r="Q106" t="str">
            <v>CUMPLIDO</v>
          </cell>
        </row>
        <row r="107">
          <cell r="B107" t="str">
            <v>FB_AC37</v>
          </cell>
          <cell r="C107" t="str">
            <v>Asignación y entrega inmediata de equipos de rescate vertical</v>
          </cell>
          <cell r="D107" t="str">
            <v xml:space="preserve">Actas de entrega </v>
          </cell>
          <cell r="E107">
            <v>3</v>
          </cell>
          <cell r="F107">
            <v>45659</v>
          </cell>
          <cell r="G107">
            <v>45688</v>
          </cell>
          <cell r="H107">
            <v>4.3500000000000005</v>
          </cell>
          <cell r="I107" t="str">
            <v xml:space="preserve">08. Fortalecimiento Bomberil </v>
          </cell>
          <cell r="J107" t="str">
            <v>Seguimiento Historico CGR</v>
          </cell>
          <cell r="K107">
            <v>1</v>
          </cell>
          <cell r="L107" t="e">
            <v>#VALUE!</v>
          </cell>
          <cell r="N107">
            <v>46153</v>
          </cell>
          <cell r="O107" t="str">
            <v>Cumplida en seguimiento diciembre 2025. Aunque son acciones antiguas, incluir los soportes</v>
          </cell>
          <cell r="P107">
            <v>1</v>
          </cell>
          <cell r="Q107" t="str">
            <v>CUMPLIDO</v>
          </cell>
        </row>
        <row r="108">
          <cell r="B108" t="str">
            <v>FB_AC38</v>
          </cell>
          <cell r="C108" t="str">
            <v xml:space="preserve">Realizar acta de conciliación mensual con el Almacén </v>
          </cell>
          <cell r="D108" t="str">
            <v>Acta Conciliación y anexos</v>
          </cell>
          <cell r="E108">
            <v>12</v>
          </cell>
          <cell r="F108">
            <v>46023</v>
          </cell>
          <cell r="G108">
            <v>46387</v>
          </cell>
          <cell r="H108">
            <v>54</v>
          </cell>
          <cell r="I108" t="str">
            <v xml:space="preserve">14. Gestión Administrativa / 08. Fortalecimiento Bomberil </v>
          </cell>
          <cell r="J108" t="str">
            <v>Auditoria Financiera 2024</v>
          </cell>
          <cell r="K108">
            <v>1</v>
          </cell>
          <cell r="L108" t="str">
            <v xml:space="preserve">Ya se tiene acta de conciliación mes Enero , Febrero y Marzo </v>
          </cell>
          <cell r="M108" t="str">
            <v>https://dnbcgovco-my.sharepoint.com/:f:/g/personal/planeacion_dnbc_gov_co/IgDlbJYL-Va8QKNBLgqDQn7GAb3ZWq8G8cJlJ7r72T-YIzQ?e=ohPP4l</v>
          </cell>
          <cell r="N108">
            <v>46153</v>
          </cell>
          <cell r="O108" t="str">
            <v>Se encuentran las actas de conciliación de enero, febrero y marzo 2026</v>
          </cell>
          <cell r="P108">
            <v>0.25</v>
          </cell>
          <cell r="Q108" t="str">
            <v>EJECUCIÓN</v>
          </cell>
        </row>
        <row r="109">
          <cell r="B109" t="str">
            <v>FB_AC39</v>
          </cell>
          <cell r="C109" t="e">
            <v>#VALUE!</v>
          </cell>
          <cell r="D109" t="str">
            <v>Repositorio Digital consolidado en tiempo real</v>
          </cell>
          <cell r="E109">
            <v>4</v>
          </cell>
          <cell r="F109">
            <v>46023</v>
          </cell>
          <cell r="G109">
            <v>46387</v>
          </cell>
          <cell r="H109">
            <v>54</v>
          </cell>
          <cell r="I109" t="str">
            <v xml:space="preserve">14. Gestión Administrativa / 08. Fortalecimiento Bomberil </v>
          </cell>
          <cell r="J109" t="str">
            <v>Auditoria Financiera 2024</v>
          </cell>
          <cell r="K109">
            <v>1</v>
          </cell>
          <cell r="L109" t="str">
            <v xml:space="preserve">Se esta manejando un repositorio de control vehícular donde se lleva control de la vigencia del SOAT </v>
          </cell>
          <cell r="M109" t="str">
            <v>https://dnbcgovco-my.sharepoint.com/:f:/g/personal/planeacion_dnbc_gov_co/IgCKGt_pZOvMQZRqLwsQvwn-ASAhLViU6fasjgvRlgUSEJk?e=KNFtWh</v>
          </cell>
          <cell r="N109">
            <v>46153</v>
          </cell>
          <cell r="O109" t="str">
            <v>Aunque se encuentra la base, se sugiere su socialización trimestral con el lider del proceso vía correo electrónico</v>
          </cell>
          <cell r="P109">
            <v>0.25</v>
          </cell>
          <cell r="Q109" t="str">
            <v>EJECUCIÓN</v>
          </cell>
        </row>
        <row r="110">
          <cell r="B110" t="str">
            <v>FB_AC40</v>
          </cell>
          <cell r="C110" t="e">
            <v>#VALUE!</v>
          </cell>
          <cell r="D110" t="str">
            <v>Formatos y Manual del Proceso.</v>
          </cell>
          <cell r="E110">
            <v>100</v>
          </cell>
          <cell r="F110">
            <v>46023</v>
          </cell>
          <cell r="G110">
            <v>46203</v>
          </cell>
          <cell r="H110">
            <v>26.85</v>
          </cell>
          <cell r="I110" t="str">
            <v xml:space="preserve">15. Gestión Contractual / 08. Fortalecimiento Bomberil </v>
          </cell>
          <cell r="J110" t="str">
            <v>Auditoria Financiera 2024</v>
          </cell>
          <cell r="K110">
            <v>0</v>
          </cell>
          <cell r="L110" t="e">
            <v>#VALUE!</v>
          </cell>
          <cell r="N110">
            <v>46153</v>
          </cell>
          <cell r="O110" t="str">
            <v>Sin avance en la actividad</v>
          </cell>
          <cell r="P110">
            <v>0</v>
          </cell>
          <cell r="Q110" t="str">
            <v>VENCIDO</v>
          </cell>
        </row>
        <row r="111">
          <cell r="B111" t="str">
            <v>EN_AC1</v>
          </cell>
          <cell r="C111" t="str">
            <v xml:space="preserve">Actualizar la Caracterización del Proceso, en los campos del Hacer y Verificar, asi mismo en las actividades críticas de control
</v>
          </cell>
          <cell r="D111" t="str">
            <v>Documento caracterización del proceso de Educación Nacional para Bomberos, actualizado</v>
          </cell>
          <cell r="E111">
            <v>1</v>
          </cell>
          <cell r="F111">
            <v>44880</v>
          </cell>
          <cell r="G111">
            <v>45107</v>
          </cell>
          <cell r="H111">
            <v>33.75</v>
          </cell>
          <cell r="I111" t="str">
            <v>10. Educación Nacionalpara Bomberos</v>
          </cell>
          <cell r="N111">
            <v>46153</v>
          </cell>
          <cell r="O111" t="str">
            <v xml:space="preserve">Sin seguimiento </v>
          </cell>
          <cell r="P111">
            <v>0</v>
          </cell>
          <cell r="Q111" t="str">
            <v>VENCIDO</v>
          </cell>
        </row>
        <row r="112">
          <cell r="B112" t="str">
            <v>EN_AC2</v>
          </cell>
          <cell r="C112" t="str">
            <v xml:space="preserve">Estandarizar la denominacion del tramite "AVAL Y RECONOCIMIENTO DE INSTRUCTORES, en los siguientes documentos:  Manual de Educacion y Formacion para bomberos , en el  procedimiento para la solicitud de aval y reconocimeinto de instructores y en  el OPA  </v>
          </cell>
          <cell r="D112" t="str">
            <v xml:space="preserve">Numero de documentos programados para actualizar/ Numero de documentos actualizados </v>
          </cell>
          <cell r="E112">
            <v>3</v>
          </cell>
          <cell r="F112">
            <v>44880</v>
          </cell>
          <cell r="G112">
            <v>45107</v>
          </cell>
          <cell r="H112">
            <v>33.75</v>
          </cell>
          <cell r="I112" t="str">
            <v>10. Educación Nacionalpara Bomberos</v>
          </cell>
          <cell r="K112">
            <v>1</v>
          </cell>
          <cell r="L112" t="str">
            <v>Se actualizaron los documentos del SIGE</v>
          </cell>
          <cell r="M112" t="str">
            <v>https://dnbcgovco-my.sharepoint.com/:f:/g/personal/planeacion_dnbc_gov_co/IgC5kXqR4V0nTaHvwiZWXltvAYv7nqk-yTXwtoINqpfBzlc?e=Xqggcp</v>
          </cell>
          <cell r="N112">
            <v>46153</v>
          </cell>
          <cell r="O112" t="e">
            <v>#VALUE!</v>
          </cell>
          <cell r="P112">
            <v>1</v>
          </cell>
          <cell r="Q112" t="str">
            <v>CUMPLIDO</v>
          </cell>
        </row>
        <row r="113">
          <cell r="B113" t="str">
            <v>EN_AC3</v>
          </cell>
          <cell r="C113" t="str">
            <v>Formular los indicadores para medir el cumplimiento de las actividades establecidas en la caracterización del proceso.</v>
          </cell>
          <cell r="D113" t="str">
            <v>Fichas de indicadores del proceso</v>
          </cell>
          <cell r="E113">
            <v>1</v>
          </cell>
          <cell r="F113">
            <v>44880</v>
          </cell>
          <cell r="G113">
            <v>45107</v>
          </cell>
          <cell r="H113">
            <v>33.75</v>
          </cell>
          <cell r="I113" t="str">
            <v>10. Educación Nacionalpara Bomberos</v>
          </cell>
          <cell r="K113">
            <v>1</v>
          </cell>
          <cell r="L113" t="str">
            <v xml:space="preserve">Se adjunta tablero de indicadores </v>
          </cell>
          <cell r="N113">
            <v>46153</v>
          </cell>
          <cell r="O113" t="e">
            <v>#VALUE!</v>
          </cell>
          <cell r="P113" t="str">
            <v>Si</v>
          </cell>
          <cell r="Q113" t="str">
            <v>CUMPLIDO</v>
          </cell>
        </row>
        <row r="114">
          <cell r="B114" t="str">
            <v>EN_AC4</v>
          </cell>
          <cell r="C114" t="str">
            <v>Validación de los trámites de firmas de certificados por parte del gestor del proceso.</v>
          </cell>
          <cell r="D114" t="str">
            <v>Validaciones registradas en el FORMATO
BASE DE DATOS CERTIFICADOS TRAMITADOS FO-EN-01-01</v>
          </cell>
          <cell r="E114">
            <v>1</v>
          </cell>
          <cell r="F114">
            <v>44880</v>
          </cell>
          <cell r="G114">
            <v>45107</v>
          </cell>
          <cell r="H114">
            <v>33.75</v>
          </cell>
          <cell r="I114" t="str">
            <v>10. Educación Nacionalpara Bomberos</v>
          </cell>
          <cell r="K114">
            <v>1</v>
          </cell>
          <cell r="L114" t="str">
            <v>Se adjunta matriz de base de datos de certificados</v>
          </cell>
          <cell r="M114" t="str">
            <v>https://dnbcgovco-my.sharepoint.com/:f:/g/personal/planeacion_dnbc_gov_co/IgC5kXqR4V0nTaHvwiZWXltvAYv7nqk-yTXwtoINqpfBzlc?e=Xqggcp</v>
          </cell>
          <cell r="N114">
            <v>46153</v>
          </cell>
          <cell r="O114" t="str">
            <v>Sin seguimiento actualizado. Se toma último seguimiento
Se evidencia que cumple con los criterios solicitados ya que adjunta Validaciones registradas en el FORMATO BASE DE DATOS CERTIFICADOS TRAMITADOS FO-EN-01-01</v>
          </cell>
          <cell r="P114" t="str">
            <v>Si</v>
          </cell>
          <cell r="Q114" t="str">
            <v>CUMPLIDO</v>
          </cell>
        </row>
        <row r="115">
          <cell r="B115" t="str">
            <v>EN_AC5</v>
          </cell>
          <cell r="C115" t="str">
            <v xml:space="preserve">Procedimiento de Gestión de Registro cursos formulado, con actividad de control sobre la cantidad de participantes acorde a la norma
</v>
          </cell>
          <cell r="D115" t="str">
            <v>Procedimiento formulado</v>
          </cell>
          <cell r="E115">
            <v>1</v>
          </cell>
          <cell r="F115">
            <v>46113</v>
          </cell>
          <cell r="G115">
            <v>46203</v>
          </cell>
          <cell r="H115">
            <v>13.350000000000001</v>
          </cell>
          <cell r="I115" t="str">
            <v>10. Educación Nacionalpara Bomberos</v>
          </cell>
          <cell r="N115">
            <v>46153</v>
          </cell>
          <cell r="O115" t="str">
            <v xml:space="preserve">Sin seguimiento </v>
          </cell>
          <cell r="P115">
            <v>0</v>
          </cell>
          <cell r="Q115" t="str">
            <v>EJECUCIÓN</v>
          </cell>
        </row>
        <row r="116">
          <cell r="B116" t="str">
            <v>EN_AC6</v>
          </cell>
          <cell r="C116" t="str">
            <v>Actualización del procedimiento de solicitud de registros y firma de certificados, en la actividad de verificación de requisitos para firma.</v>
          </cell>
          <cell r="D116" t="str">
            <v>Procedimiento actualizado</v>
          </cell>
          <cell r="E116">
            <v>1</v>
          </cell>
          <cell r="F116">
            <v>44880</v>
          </cell>
          <cell r="G116">
            <v>45107</v>
          </cell>
          <cell r="H116">
            <v>33.75</v>
          </cell>
          <cell r="I116" t="str">
            <v>10. Educación Nacionalpara Bomberos</v>
          </cell>
          <cell r="K116">
            <v>1</v>
          </cell>
          <cell r="L116" t="str">
            <v>Se adjunta PDF de actualización de procedimientos</v>
          </cell>
          <cell r="M116" t="str">
            <v>https://dnbcgovco-my.sharepoint.com/:f:/g/personal/planeacion_dnbc_gov_co/IgC5kXqR4V0nTaHvwiZWXltvAYv7nqk-yTXwtoINqpfBzlc?e=Xqggcp</v>
          </cell>
          <cell r="N116">
            <v>46153</v>
          </cell>
          <cell r="O116" t="e">
            <v>#VALUE!</v>
          </cell>
          <cell r="P116" t="str">
            <v>Si</v>
          </cell>
          <cell r="Q116" t="str">
            <v>CUMPLIDO</v>
          </cell>
        </row>
        <row r="117">
          <cell r="B117" t="str">
            <v>EN_AC7</v>
          </cell>
          <cell r="C117" t="str">
            <v>Actualización Manual de lineamientos proceso de educación</v>
          </cell>
          <cell r="D117" t="str">
            <v>Manual Actualizado</v>
          </cell>
          <cell r="E117">
            <v>1</v>
          </cell>
          <cell r="F117">
            <v>44880</v>
          </cell>
          <cell r="G117">
            <v>45107</v>
          </cell>
          <cell r="H117">
            <v>33.75</v>
          </cell>
          <cell r="I117" t="str">
            <v>10. Educación Nacionalpara Bomberos</v>
          </cell>
          <cell r="K117">
            <v>1</v>
          </cell>
          <cell r="L117" t="str">
            <v>Se adjunta manual de lineamientos del proceso</v>
          </cell>
          <cell r="M117" t="str">
            <v>https://dnbcgovco-my.sharepoint.com/:f:/g/personal/planeacion_dnbc_gov_co/IgC5kXqR4V0nTaHvwiZWXltvAYv7nqk-yTXwtoINqpfBzlc?e=Xqggcp</v>
          </cell>
          <cell r="N117">
            <v>46153</v>
          </cell>
          <cell r="O117" t="e">
            <v>#VALUE!</v>
          </cell>
          <cell r="P117" t="str">
            <v>Si</v>
          </cell>
          <cell r="Q117" t="str">
            <v>CUMPLIDO</v>
          </cell>
        </row>
        <row r="118">
          <cell r="B118" t="str">
            <v>EN_AC8</v>
          </cell>
          <cell r="C118" t="str">
            <v>Actualización del procedimiento de aval de instructores. Incluyendo acción en la política de operación, indicando que: "…Toda la documentacion tramitada debe contar con radicado DNBC en el sistema de gestion documental ORFEO…"</v>
          </cell>
          <cell r="D118" t="str">
            <v>Procedimiento actualizado</v>
          </cell>
          <cell r="E118">
            <v>1</v>
          </cell>
          <cell r="F118">
            <v>44880</v>
          </cell>
          <cell r="G118">
            <v>45107</v>
          </cell>
          <cell r="H118">
            <v>33.75</v>
          </cell>
          <cell r="I118" t="str">
            <v>10. Educación Nacionalpara Bomberos</v>
          </cell>
          <cell r="K118">
            <v>1</v>
          </cell>
          <cell r="L118" t="str">
            <v>se adjunta pdf de actualización de procedimiento</v>
          </cell>
          <cell r="M118" t="str">
            <v>https://dnbcgovco-my.sharepoint.com/:f:/g/personal/planeacion_dnbc_gov_co/IgC5kXqR4V0nTaHvwiZWXltvAYv7nqk-yTXwtoINqpfBzlc?e=Xqggcp</v>
          </cell>
          <cell r="N118">
            <v>46153</v>
          </cell>
          <cell r="O118" t="e">
            <v>#VALUE!</v>
          </cell>
          <cell r="P118" t="str">
            <v>Si</v>
          </cell>
          <cell r="Q118" t="str">
            <v>CUMPLIDO</v>
          </cell>
        </row>
        <row r="119">
          <cell r="B119" t="str">
            <v>EN_AC9</v>
          </cell>
          <cell r="C119" t="e">
            <v>#VALUE!</v>
          </cell>
          <cell r="D119" t="str">
            <v>Procedimiento actualizado</v>
          </cell>
          <cell r="E119">
            <v>1</v>
          </cell>
          <cell r="F119">
            <v>44880</v>
          </cell>
          <cell r="G119">
            <v>45107</v>
          </cell>
          <cell r="H119">
            <v>33.75</v>
          </cell>
          <cell r="I119" t="str">
            <v>10. Educación Nacionalpara Bomberos</v>
          </cell>
          <cell r="K119">
            <v>1</v>
          </cell>
          <cell r="L119" t="str">
            <v>se adjunta pdf de actualización de procedimiento</v>
          </cell>
          <cell r="M119" t="str">
            <v>https://dnbcgovco-my.sharepoint.com/:f:/g/personal/planeacion_dnbc_gov_co/IgC5kXqR4V0nTaHvwiZWXltvAYv7nqk-yTXwtoINqpfBzlc?e=Xqggcp</v>
          </cell>
          <cell r="N119">
            <v>46153</v>
          </cell>
          <cell r="O119" t="e">
            <v>#VALUE!</v>
          </cell>
          <cell r="P119" t="str">
            <v>Si</v>
          </cell>
          <cell r="Q119" t="str">
            <v>CUMPLIDO</v>
          </cell>
        </row>
        <row r="120">
          <cell r="B120" t="str">
            <v>EN_AC10</v>
          </cell>
          <cell r="C120" t="str">
            <v xml:space="preserve">Publicación de los requisitos para el Reconocimiento de Centros de Entrenamiento de Brigadas Contra Incendios plasmados en la resolución 256 de 2014 </v>
          </cell>
          <cell r="D120" t="str">
            <v>Publicaciones realizadas</v>
          </cell>
          <cell r="E120">
            <v>1</v>
          </cell>
          <cell r="F120">
            <v>44880</v>
          </cell>
          <cell r="G120">
            <v>45107</v>
          </cell>
          <cell r="H120">
            <v>33.75</v>
          </cell>
          <cell r="I120" t="str">
            <v>10. Educación Nacionalpara Bomberos</v>
          </cell>
          <cell r="N120">
            <v>46153</v>
          </cell>
          <cell r="O120" t="str">
            <v xml:space="preserve">Sin seguimiento </v>
          </cell>
          <cell r="P120">
            <v>0</v>
          </cell>
          <cell r="Q120" t="str">
            <v>VENCIDO</v>
          </cell>
        </row>
        <row r="121">
          <cell r="B121" t="str">
            <v>TH_AC1</v>
          </cell>
          <cell r="C121" t="e">
            <v>#VALUE!</v>
          </cell>
          <cell r="D121" t="str">
            <v>Directriz frente al horario laboral, novedades y biométrico</v>
          </cell>
          <cell r="E121">
            <v>1</v>
          </cell>
          <cell r="F121">
            <v>43467</v>
          </cell>
          <cell r="G121">
            <v>43524</v>
          </cell>
          <cell r="H121">
            <v>8.4</v>
          </cell>
          <cell r="I121" t="str">
            <v>11. Gestión del Talento Humano</v>
          </cell>
          <cell r="J121" t="str">
            <v>Presentar seguimiento en el rpimer trimestre</v>
          </cell>
          <cell r="K121">
            <v>1</v>
          </cell>
          <cell r="L121" t="str">
            <v>Se aportan registro de biometrico y permisos, en los cuales se ve reflejados los ingresos de los funcionarios.</v>
          </cell>
          <cell r="M121" t="str">
            <v>TH_AC1</v>
          </cell>
          <cell r="N121">
            <v>46153</v>
          </cell>
          <cell r="O121" t="str">
            <v>Incluyen reportes de biometricos (incompleto) y de permisos. No obstantes, no dan cuenta de la directriz planteada</v>
          </cell>
          <cell r="P121">
            <v>0</v>
          </cell>
          <cell r="Q121" t="str">
            <v>VENCIDO</v>
          </cell>
        </row>
        <row r="122">
          <cell r="B122" t="str">
            <v>TH_AC2</v>
          </cell>
          <cell r="C122" t="str">
            <v xml:space="preserve">Realizar informe mensual de los funcionarios que incumplen las directrises en cuanto a horario laboral. 
</v>
          </cell>
          <cell r="D122" t="str">
            <v>Informes Realizados</v>
          </cell>
          <cell r="E122">
            <v>12</v>
          </cell>
          <cell r="F122">
            <v>46023</v>
          </cell>
          <cell r="G122">
            <v>46387</v>
          </cell>
          <cell r="H122">
            <v>54</v>
          </cell>
          <cell r="I122" t="str">
            <v>11. Gestión del Talento Humano</v>
          </cell>
          <cell r="N122">
            <v>46153</v>
          </cell>
          <cell r="O122" t="str">
            <v>No se evidencia seguimiento</v>
          </cell>
          <cell r="P122">
            <v>0</v>
          </cell>
          <cell r="Q122" t="str">
            <v>EJECUCIÓN</v>
          </cell>
        </row>
        <row r="123">
          <cell r="B123" t="str">
            <v>TH_AC3</v>
          </cell>
          <cell r="C123" t="str">
            <v>Actualización del plan de capacitaciones con diagnostico de necesidades y ejecución</v>
          </cell>
          <cell r="D123" t="str">
            <v>Plan de capacitación actualizados y ejecutado</v>
          </cell>
          <cell r="E123">
            <v>1</v>
          </cell>
          <cell r="F123">
            <v>46113</v>
          </cell>
          <cell r="G123">
            <v>46387</v>
          </cell>
          <cell r="H123">
            <v>40.5</v>
          </cell>
          <cell r="I123" t="str">
            <v>11. Gestión del Talento Humano</v>
          </cell>
          <cell r="N123">
            <v>46153</v>
          </cell>
          <cell r="O123" t="str">
            <v>No se evidencia seguimiento</v>
          </cell>
          <cell r="P123">
            <v>0</v>
          </cell>
          <cell r="Q123" t="str">
            <v>EJECUCIÓN</v>
          </cell>
        </row>
        <row r="124">
          <cell r="B124" t="str">
            <v>TH_AC4</v>
          </cell>
          <cell r="C124" t="str">
            <v>Informe de alertas sobre legalización de comisiones</v>
          </cell>
          <cell r="D124" t="str">
            <v>Informes realizados</v>
          </cell>
          <cell r="E124">
            <v>12</v>
          </cell>
          <cell r="F124">
            <v>46023</v>
          </cell>
          <cell r="G124">
            <v>46387</v>
          </cell>
          <cell r="H124">
            <v>54</v>
          </cell>
          <cell r="I124" t="str">
            <v>11. Gestión del Talento Humano</v>
          </cell>
          <cell r="J124" t="str">
            <v>Viaticos</v>
          </cell>
          <cell r="N124">
            <v>46153</v>
          </cell>
          <cell r="O124" t="str">
            <v>No se evidencia seguimiento</v>
          </cell>
          <cell r="P124">
            <v>0</v>
          </cell>
          <cell r="Q124" t="str">
            <v>EJECUCIÓN</v>
          </cell>
        </row>
        <row r="125">
          <cell r="B125" t="str">
            <v>TH_AC5</v>
          </cell>
          <cell r="C125" t="str">
            <v xml:space="preserve">Dar aplicabilidad al Módulo de Gestión  de Viáticos al interior (SIIF NACION II), por modalidad de Reconocimiento, es decir se reconocen los viáticos una vez se finaliza la comisión. </v>
          </cell>
          <cell r="D125" t="str">
            <v>Aplicabilidad Módulo de Gestión de Pago Viáticos</v>
          </cell>
          <cell r="E125">
            <v>1</v>
          </cell>
          <cell r="F125">
            <v>44480</v>
          </cell>
          <cell r="G125">
            <v>44530</v>
          </cell>
          <cell r="H125">
            <v>7.35</v>
          </cell>
          <cell r="I125" t="str">
            <v>11. Gestión del Talento Humano</v>
          </cell>
          <cell r="J125" t="str">
            <v>Viaticos</v>
          </cell>
          <cell r="N125">
            <v>46153</v>
          </cell>
          <cell r="O125" t="str">
            <v>No se evidencia seguimiento</v>
          </cell>
          <cell r="P125">
            <v>0</v>
          </cell>
          <cell r="Q125" t="str">
            <v>VENCIDO</v>
          </cell>
        </row>
        <row r="126">
          <cell r="B126" t="str">
            <v>TH_AC6</v>
          </cell>
          <cell r="C126" t="str">
            <v>Informe de los estados de cobro de incapacidades realizado</v>
          </cell>
          <cell r="D126" t="str">
            <v>Informe realizado</v>
          </cell>
          <cell r="E126">
            <v>1</v>
          </cell>
          <cell r="F126">
            <v>46082</v>
          </cell>
          <cell r="G126">
            <v>46173</v>
          </cell>
          <cell r="H126">
            <v>13.5</v>
          </cell>
          <cell r="I126" t="str">
            <v>11. Gestión del Talento Humano</v>
          </cell>
          <cell r="J126" t="str">
            <v>Nómia</v>
          </cell>
          <cell r="N126">
            <v>46153</v>
          </cell>
          <cell r="O126" t="str">
            <v>No se evidencia seguimiento</v>
          </cell>
          <cell r="P126">
            <v>0</v>
          </cell>
          <cell r="Q126" t="str">
            <v>EJECUCIÓN</v>
          </cell>
        </row>
        <row r="127">
          <cell r="B127" t="str">
            <v>TH_AC7</v>
          </cell>
          <cell r="C127" t="str">
            <v>Seguimiento continuo por parte del responsable del Cobro Coactivo a las EPS y ARL</v>
          </cell>
          <cell r="D127" t="str">
            <v>Cobro Coactivo</v>
          </cell>
          <cell r="E127">
            <v>1</v>
          </cell>
          <cell r="F127">
            <v>44409</v>
          </cell>
          <cell r="G127">
            <v>44561</v>
          </cell>
          <cell r="H127">
            <v>22.5</v>
          </cell>
          <cell r="I127" t="str">
            <v>11. Gestión del Talento Humano</v>
          </cell>
          <cell r="J127" t="str">
            <v>Nómia</v>
          </cell>
          <cell r="N127">
            <v>46153</v>
          </cell>
          <cell r="O127" t="str">
            <v>No se evidencia seguimiento</v>
          </cell>
          <cell r="P127">
            <v>0</v>
          </cell>
          <cell r="Q127" t="str">
            <v>VENCIDO</v>
          </cell>
        </row>
        <row r="128">
          <cell r="B128" t="str">
            <v>TH_AC8</v>
          </cell>
          <cell r="C128" t="e">
            <v>#VALUE!</v>
          </cell>
          <cell r="D128" t="str">
            <v xml:space="preserve">Procedimiento modificado y formalizado </v>
          </cell>
          <cell r="E128">
            <v>1</v>
          </cell>
          <cell r="F128">
            <v>44480</v>
          </cell>
          <cell r="G128">
            <v>44500</v>
          </cell>
          <cell r="H128">
            <v>3</v>
          </cell>
          <cell r="I128" t="str">
            <v>11. Gestión del Talento Humano</v>
          </cell>
          <cell r="J128" t="str">
            <v>Viaticos</v>
          </cell>
          <cell r="N128">
            <v>46153</v>
          </cell>
          <cell r="O128" t="str">
            <v>No se evidencia seguimiento</v>
          </cell>
          <cell r="P128">
            <v>0</v>
          </cell>
          <cell r="Q128" t="str">
            <v>VENCIDO</v>
          </cell>
        </row>
        <row r="129">
          <cell r="B129" t="str">
            <v>TH_AC9</v>
          </cell>
          <cell r="C129" t="e">
            <v>#VALUE!</v>
          </cell>
          <cell r="D129" t="str">
            <v xml:space="preserve">Procedimiento de tramite de viáticos, gastos de viaje y desplazamiento actualizado y formalizado </v>
          </cell>
          <cell r="E129">
            <v>1</v>
          </cell>
          <cell r="F129">
            <v>44480</v>
          </cell>
          <cell r="G129">
            <v>44500</v>
          </cell>
          <cell r="H129">
            <v>3</v>
          </cell>
          <cell r="I129" t="str">
            <v>11. Gestión del Talento Humano</v>
          </cell>
          <cell r="J129" t="str">
            <v>Viaticos</v>
          </cell>
          <cell r="N129">
            <v>46153</v>
          </cell>
          <cell r="O129" t="str">
            <v>No se evidencia seguimiento</v>
          </cell>
          <cell r="P129">
            <v>0</v>
          </cell>
          <cell r="Q129" t="str">
            <v>VENCIDO</v>
          </cell>
        </row>
        <row r="130">
          <cell r="B130" t="str">
            <v>TH_AC10</v>
          </cell>
          <cell r="C130" t="str">
            <v>Formalizar el PESV  en el SIGE y realización de plan de trabajo para ejecución del mismo.</v>
          </cell>
          <cell r="D130" t="str">
            <v>Documento formalizado en le SIGE</v>
          </cell>
          <cell r="E130">
            <v>1</v>
          </cell>
          <cell r="F130">
            <v>46023</v>
          </cell>
          <cell r="G130">
            <v>46203</v>
          </cell>
          <cell r="H130">
            <v>26.85</v>
          </cell>
          <cell r="I130" t="str">
            <v>11. Gestión del Talento Humano</v>
          </cell>
          <cell r="N130">
            <v>46153</v>
          </cell>
          <cell r="O130" t="str">
            <v>No se evidencia seguimiento</v>
          </cell>
          <cell r="P130">
            <v>0</v>
          </cell>
          <cell r="Q130" t="str">
            <v>EJECUCIÓN</v>
          </cell>
        </row>
        <row r="131">
          <cell r="B131" t="str">
            <v>TH_AC11</v>
          </cell>
          <cell r="C131" t="str">
            <v xml:space="preserve">Incluir en el plan de trabajo de SST la socializacion del manual de Convivenica Laboral  y realizar la socializacion a los funcionarios y contratistas </v>
          </cell>
          <cell r="D131" t="str">
            <v>Socializaciones realizadas</v>
          </cell>
          <cell r="E131">
            <v>2</v>
          </cell>
          <cell r="F131">
            <v>46023</v>
          </cell>
          <cell r="G131">
            <v>46387</v>
          </cell>
          <cell r="H131">
            <v>54</v>
          </cell>
          <cell r="I131" t="str">
            <v>11. Gestión del Talento Humano</v>
          </cell>
          <cell r="N131">
            <v>46153</v>
          </cell>
          <cell r="O131" t="str">
            <v>No se evidencia seguimiento</v>
          </cell>
          <cell r="P131">
            <v>0</v>
          </cell>
          <cell r="Q131" t="str">
            <v>EJECUCIÓN</v>
          </cell>
        </row>
        <row r="132">
          <cell r="B132" t="str">
            <v>TH_AC12</v>
          </cell>
          <cell r="C132" t="str">
            <v xml:space="preserve">Formular el procedimiento de liquidación de nomina, estableciendo los controles para el manejo y reporte de las novedades. </v>
          </cell>
          <cell r="D132" t="str">
            <v>Procedimiento formulado</v>
          </cell>
          <cell r="E132">
            <v>1</v>
          </cell>
          <cell r="F132">
            <v>46113</v>
          </cell>
          <cell r="G132">
            <v>46203</v>
          </cell>
          <cell r="H132">
            <v>13.350000000000001</v>
          </cell>
          <cell r="I132" t="str">
            <v>11. Gestión del Talento Humano</v>
          </cell>
          <cell r="J132" t="str">
            <v>Nómina</v>
          </cell>
          <cell r="N132">
            <v>46153</v>
          </cell>
          <cell r="O132" t="str">
            <v>No se evidencia seguimiento</v>
          </cell>
          <cell r="P132">
            <v>0</v>
          </cell>
          <cell r="Q132" t="str">
            <v>EJECUCIÓN</v>
          </cell>
        </row>
        <row r="133">
          <cell r="B133" t="str">
            <v>TH_AC13</v>
          </cell>
          <cell r="C133" t="str">
            <v>Revisión de formato de planilla de horas extras para verificar la trazabilidad de las mismas.</v>
          </cell>
          <cell r="D133" t="str">
            <v>Formato formulado</v>
          </cell>
          <cell r="E133">
            <v>1</v>
          </cell>
          <cell r="F133">
            <v>46113</v>
          </cell>
          <cell r="G133">
            <v>46387</v>
          </cell>
          <cell r="H133">
            <v>40.5</v>
          </cell>
          <cell r="I133" t="str">
            <v>11. Gestión del Talento Humano</v>
          </cell>
          <cell r="J133" t="str">
            <v>Nómina</v>
          </cell>
          <cell r="N133">
            <v>46153</v>
          </cell>
          <cell r="O133" t="str">
            <v>No se evidencia seguimiento</v>
          </cell>
          <cell r="P133">
            <v>0</v>
          </cell>
          <cell r="Q133" t="str">
            <v>EJECUCIÓN</v>
          </cell>
        </row>
        <row r="134">
          <cell r="B134" t="str">
            <v>TH_AC14</v>
          </cell>
          <cell r="C134" t="str">
            <v>Aplicar los controles establecidos en la matriz IPEVR en la bodega</v>
          </cell>
          <cell r="D134" t="str">
            <v>Controles implementados / controles identificados en la matriz * 100</v>
          </cell>
          <cell r="E134" t="str">
            <v>100%</v>
          </cell>
          <cell r="F134">
            <v>44959</v>
          </cell>
          <cell r="G134">
            <v>45016</v>
          </cell>
          <cell r="H134">
            <v>8.85</v>
          </cell>
          <cell r="I134" t="str">
            <v>11. Gestión del Talento Humano</v>
          </cell>
          <cell r="J134" t="str">
            <v>Hacer seguimiento</v>
          </cell>
          <cell r="K134">
            <v>1</v>
          </cell>
          <cell r="L134" t="str">
            <v>mantenimiento preventivo de la bodega</v>
          </cell>
          <cell r="M134" t="str">
            <v>TH_AC14.pdf</v>
          </cell>
          <cell r="N134">
            <v>46153</v>
          </cell>
          <cell r="O134" t="str">
            <v xml:space="preserve">La descripción de la evidencia no es clara. Se evidencian 3 actas de reunión sobre visitas al estado de la bodega, no obstante no es claro de que manera se están aplicando los controles más allá del diagnostico </v>
          </cell>
          <cell r="P134">
            <v>0.5</v>
          </cell>
          <cell r="Q134" t="str">
            <v>VENCIDO</v>
          </cell>
        </row>
        <row r="135">
          <cell r="B135" t="str">
            <v>TH_AC15</v>
          </cell>
          <cell r="C135" t="str">
            <v>Realizar la planeación de los periodos de disfrute de las vacaciones del personal de planta de la DNBC</v>
          </cell>
          <cell r="D135" t="str">
            <v>Programa de vacaciones</v>
          </cell>
          <cell r="E135">
            <v>1</v>
          </cell>
          <cell r="F135">
            <v>46082</v>
          </cell>
          <cell r="G135">
            <v>46142</v>
          </cell>
          <cell r="H135">
            <v>8.85</v>
          </cell>
          <cell r="I135" t="str">
            <v>11. Gestión del Talento Humano</v>
          </cell>
          <cell r="J135" t="str">
            <v>Nómina</v>
          </cell>
          <cell r="K135">
            <v>1</v>
          </cell>
          <cell r="L135" t="str">
            <v>cuadro relacionando periodos de vacaciones</v>
          </cell>
          <cell r="M135" t="str">
            <v>Cronograma de vacaciones (2).xlsx</v>
          </cell>
          <cell r="N135">
            <v>46153</v>
          </cell>
          <cell r="O135" t="str">
            <v>Se incluye cronograma de vacaciones</v>
          </cell>
          <cell r="P135">
            <v>1</v>
          </cell>
          <cell r="Q135" t="str">
            <v>CUMPLIDO</v>
          </cell>
        </row>
        <row r="136">
          <cell r="B136" t="str">
            <v>TH_AC16</v>
          </cell>
          <cell r="C136" t="str">
            <v xml:space="preserve">Actualizar el procedimiento de Ingreso y retiro de funcionarios con la inclusion de una politica de operación la cual quedaria asi:  el lider del proceso debe verifcar la actualización de su hoja de vida </v>
          </cell>
          <cell r="D136" t="str">
            <v xml:space="preserve">Procedimeinto actualizado </v>
          </cell>
          <cell r="E136">
            <v>1</v>
          </cell>
          <cell r="F136">
            <v>46113</v>
          </cell>
          <cell r="G136">
            <v>46387</v>
          </cell>
          <cell r="H136">
            <v>40.5</v>
          </cell>
          <cell r="I136" t="str">
            <v>11. Gestión del Talento Humano</v>
          </cell>
          <cell r="N136">
            <v>46153</v>
          </cell>
          <cell r="O136" t="str">
            <v>No se evidencia seguimiento</v>
          </cell>
          <cell r="P136">
            <v>0</v>
          </cell>
          <cell r="Q136" t="str">
            <v>EJECUCIÓN</v>
          </cell>
        </row>
        <row r="137">
          <cell r="B137" t="str">
            <v>TH_AC17</v>
          </cell>
          <cell r="C137" t="e">
            <v>#VALUE!</v>
          </cell>
          <cell r="D137" t="str">
            <v xml:space="preserve">Procedimiento actualizado
</v>
          </cell>
          <cell r="E137">
            <v>1</v>
          </cell>
          <cell r="F137">
            <v>46113</v>
          </cell>
          <cell r="G137">
            <v>46387</v>
          </cell>
          <cell r="H137">
            <v>40.5</v>
          </cell>
          <cell r="I137" t="str">
            <v>11. Gestión del Talento Humano</v>
          </cell>
          <cell r="N137">
            <v>46153</v>
          </cell>
          <cell r="O137" t="str">
            <v>No se evidencia seguimiento</v>
          </cell>
          <cell r="P137">
            <v>0</v>
          </cell>
          <cell r="Q137" t="str">
            <v>EJECUCIÓN</v>
          </cell>
        </row>
        <row r="138">
          <cell r="B138" t="str">
            <v>TH_AC18</v>
          </cell>
          <cell r="C138" t="str">
            <v xml:space="preserve">Solicitar por correo electronico a la funcion publica   el retiro de tres denominaciones definidas las cuales no corresponden a las contenidas  en el manual de funciones </v>
          </cell>
          <cell r="D138" t="str">
            <v xml:space="preserve">
Envio de correo electronico</v>
          </cell>
          <cell r="E138">
            <v>1</v>
          </cell>
          <cell r="F138">
            <v>46113</v>
          </cell>
          <cell r="G138">
            <v>46387</v>
          </cell>
          <cell r="H138">
            <v>40.5</v>
          </cell>
          <cell r="I138" t="str">
            <v>11. Gestión del Talento Humano</v>
          </cell>
          <cell r="N138">
            <v>46153</v>
          </cell>
          <cell r="O138" t="str">
            <v>No se evidencia seguimiento</v>
          </cell>
          <cell r="P138">
            <v>0</v>
          </cell>
          <cell r="Q138" t="str">
            <v>EJECUCIÓN</v>
          </cell>
        </row>
        <row r="139">
          <cell r="B139" t="str">
            <v>TH_AC19</v>
          </cell>
          <cell r="C139" t="str">
            <v>Actualizar formato de Solicitud para tramite de Comisión o Desplazamiento al Interior del País  incluyendo frase "Justificación de asistencia presencial a la comision de servicio o desplazamiento, por lo cual no se utiliza medios vituales"</v>
          </cell>
          <cell r="D139" t="str">
            <v>Formato actualizado</v>
          </cell>
          <cell r="E139">
            <v>1</v>
          </cell>
          <cell r="F139">
            <v>45200</v>
          </cell>
          <cell r="G139">
            <v>45291</v>
          </cell>
          <cell r="H139">
            <v>13.5</v>
          </cell>
          <cell r="I139" t="str">
            <v>11. Gestión del Talento Humano</v>
          </cell>
          <cell r="J139" t="str">
            <v>Viáticos</v>
          </cell>
          <cell r="N139">
            <v>46153</v>
          </cell>
          <cell r="O139" t="str">
            <v>No se evidencia seguimiento</v>
          </cell>
          <cell r="P139">
            <v>0</v>
          </cell>
          <cell r="Q139" t="str">
            <v>VENCIDO</v>
          </cell>
        </row>
        <row r="140">
          <cell r="B140" t="str">
            <v>TH_AC20</v>
          </cell>
          <cell r="C140" t="str">
            <v>Actualizar formato Certificado de 
Permanencia de Comision de Servicios y/o Desplazamiento con la inclusión del objeto de comisión</v>
          </cell>
          <cell r="D140" t="str">
            <v>Formato actualizado</v>
          </cell>
          <cell r="E140">
            <v>1</v>
          </cell>
          <cell r="F140">
            <v>45200</v>
          </cell>
          <cell r="G140">
            <v>45291</v>
          </cell>
          <cell r="H140">
            <v>13.5</v>
          </cell>
          <cell r="I140" t="str">
            <v>11. Gestión del Talento Humano</v>
          </cell>
          <cell r="J140" t="str">
            <v>Viáticos</v>
          </cell>
          <cell r="N140">
            <v>46153</v>
          </cell>
          <cell r="O140" t="str">
            <v>No se evidencia seguimiento</v>
          </cell>
          <cell r="P140">
            <v>0</v>
          </cell>
          <cell r="Q140" t="str">
            <v>VENCIDO</v>
          </cell>
        </row>
        <row r="141">
          <cell r="B141" t="str">
            <v>TH_AC21</v>
          </cell>
          <cell r="C141" t="str">
            <v>Consignar el saldo por concepto de PILA a las EPS de los valores descontados a los funcionarios por concepto de retroactivos  según corresponda</v>
          </cell>
          <cell r="D141" t="str">
            <v>Valores pagados por PILA a las EPS (retroactivos empleados)</v>
          </cell>
          <cell r="E141">
            <v>1</v>
          </cell>
          <cell r="F141">
            <v>45413</v>
          </cell>
          <cell r="G141">
            <v>45657</v>
          </cell>
          <cell r="H141">
            <v>36</v>
          </cell>
          <cell r="I141" t="str">
            <v>11. Gestión del Talento Humano</v>
          </cell>
          <cell r="J141" t="str">
            <v>Nómina</v>
          </cell>
          <cell r="N141">
            <v>46153</v>
          </cell>
          <cell r="O141" t="str">
            <v>No se evidencia seguimiento</v>
          </cell>
          <cell r="P141">
            <v>0</v>
          </cell>
          <cell r="Q141" t="str">
            <v>VENCIDO</v>
          </cell>
        </row>
        <row r="142">
          <cell r="B142" t="str">
            <v>TH_AC22</v>
          </cell>
          <cell r="C142" t="str">
            <v>Realizar la actualización  y modificación pertinente a la matriz legal con base a la normatividad del DEC 1072/2015 y  RES 0312/2019</v>
          </cell>
          <cell r="D142" t="str">
            <v>Matriz legal actualizada</v>
          </cell>
          <cell r="E142">
            <v>1</v>
          </cell>
          <cell r="F142">
            <v>45292</v>
          </cell>
          <cell r="G142">
            <v>45565</v>
          </cell>
          <cell r="H142">
            <v>40.35</v>
          </cell>
          <cell r="I142" t="str">
            <v>11. Gestión del Talento Humano</v>
          </cell>
          <cell r="K142">
            <v>1</v>
          </cell>
          <cell r="L142" t="str">
            <v>actualización de la matriz legal con la norma vigente</v>
          </cell>
          <cell r="M142" t="str">
            <v>Matriz legal SST DNBC 12 ABRIL 2026.xlsx</v>
          </cell>
          <cell r="N142">
            <v>46153</v>
          </cell>
          <cell r="O142" t="str">
            <v>Se incluye matriz legal. Se sugiere su formalización en el SIGE</v>
          </cell>
          <cell r="P142">
            <v>1</v>
          </cell>
          <cell r="Q142" t="str">
            <v>CUMPLIDO</v>
          </cell>
        </row>
        <row r="143">
          <cell r="B143" t="str">
            <v>TH_AC23</v>
          </cell>
          <cell r="C143" t="str">
            <v>Realizar diagnostico de necesidades y ejecutar  los recursos asignados  oportunamente, obedeciendo  el cronograma de actividades del SG-SST formulado de acuerdo con la necesidad del sistema en   la DNBC</v>
          </cell>
          <cell r="D143" t="str">
            <v>(Recursos asignados ejecutados oportunamente de acuerdo con cronograma de actividades/ recursos  asignados  para el SG-SST)*100</v>
          </cell>
          <cell r="E143">
            <v>1</v>
          </cell>
          <cell r="F143">
            <v>46023</v>
          </cell>
          <cell r="G143">
            <v>46387</v>
          </cell>
          <cell r="H143">
            <v>54</v>
          </cell>
          <cell r="I143" t="str">
            <v>11. Gestión del Talento Humano</v>
          </cell>
          <cell r="N143">
            <v>46153</v>
          </cell>
          <cell r="O143" t="str">
            <v>No se evidencia seguimiento</v>
          </cell>
          <cell r="P143">
            <v>0</v>
          </cell>
          <cell r="Q143" t="str">
            <v>EJECUCIÓN</v>
          </cell>
        </row>
        <row r="144">
          <cell r="B144" t="str">
            <v>TH_AC24</v>
          </cell>
          <cell r="C144" t="str">
            <v>Revisión semestral de la firma contenida en de la política de SG-SST con el fin de identificar oportunamente la necesidad de cambiarse ante un cambio de representante legal</v>
          </cell>
          <cell r="D144" t="str">
            <v xml:space="preserve">Revisiones y /o actualizaciones  (de ser necesario) anuales de la firma contenida en la política de SST </v>
          </cell>
          <cell r="E144">
            <v>2</v>
          </cell>
          <cell r="F144">
            <v>45323</v>
          </cell>
          <cell r="G144">
            <v>45535</v>
          </cell>
          <cell r="H144">
            <v>31.500000000000004</v>
          </cell>
          <cell r="I144" t="str">
            <v>11. Gestión del Talento Humano</v>
          </cell>
          <cell r="K144">
            <v>1</v>
          </cell>
          <cell r="L144" t="str">
            <v>actualizado</v>
          </cell>
          <cell r="M144" t="str">
            <v>TH_AC24</v>
          </cell>
          <cell r="N144">
            <v>46153</v>
          </cell>
          <cell r="O144" t="str">
            <v>Se incluyen borradores de coumento que no corresponden a la actividad y que no están oficializados en el SIGE</v>
          </cell>
          <cell r="P144">
            <v>0</v>
          </cell>
          <cell r="Q144" t="str">
            <v>VENCIDO</v>
          </cell>
        </row>
        <row r="145">
          <cell r="B145" t="str">
            <v>TH_AC25</v>
          </cell>
          <cell r="C145" t="str">
            <v>Capacitaciones realizadas en SST</v>
          </cell>
          <cell r="D145" t="str">
            <v xml:space="preserve">Capacitaciones realizadas </v>
          </cell>
          <cell r="E145">
            <v>12</v>
          </cell>
          <cell r="F145">
            <v>46023</v>
          </cell>
          <cell r="G145">
            <v>46387</v>
          </cell>
          <cell r="H145">
            <v>54</v>
          </cell>
          <cell r="I145" t="str">
            <v>11. Gestión del Talento Humano</v>
          </cell>
          <cell r="N145">
            <v>46153</v>
          </cell>
          <cell r="O145" t="str">
            <v>No se evidencia seguimiento</v>
          </cell>
          <cell r="P145">
            <v>0</v>
          </cell>
          <cell r="Q145" t="str">
            <v>EJECUCIÓN</v>
          </cell>
        </row>
        <row r="146">
          <cell r="B146" t="str">
            <v>TH_AC26</v>
          </cell>
          <cell r="C146" t="str">
            <v xml:space="preserve">Actualizar el procedimiento de "Formulación plan anual de capacitación" con el fin de establecer la población objetivo en cada una de las capacitaciones  establecidas en el cronograma del SG-SST                         </v>
          </cell>
          <cell r="D146" t="str">
            <v>Procedimiento actualizado y formalizado</v>
          </cell>
          <cell r="E146">
            <v>1</v>
          </cell>
          <cell r="F146">
            <v>45292</v>
          </cell>
          <cell r="G146">
            <v>45535</v>
          </cell>
          <cell r="H146">
            <v>36</v>
          </cell>
          <cell r="I146" t="str">
            <v>11. Gestión del Talento Humano</v>
          </cell>
          <cell r="N146">
            <v>46153</v>
          </cell>
          <cell r="O146" t="str">
            <v>No se evidencia seguimiento</v>
          </cell>
          <cell r="P146">
            <v>0</v>
          </cell>
          <cell r="Q146" t="str">
            <v>VENCIDO</v>
          </cell>
        </row>
        <row r="147">
          <cell r="B147" t="str">
            <v>TH_AC27</v>
          </cell>
          <cell r="C147" t="str">
            <v>Actas realizadas de comité COPASS donde se hace seguimiento a necesidades para el cumplimiento de politica de SST</v>
          </cell>
          <cell r="D147" t="str">
            <v>Actas de comité</v>
          </cell>
          <cell r="E147">
            <v>12</v>
          </cell>
          <cell r="F147">
            <v>46023</v>
          </cell>
          <cell r="G147">
            <v>46387</v>
          </cell>
          <cell r="H147">
            <v>54</v>
          </cell>
          <cell r="I147" t="str">
            <v>11. Gestión del Talento Humano</v>
          </cell>
          <cell r="J147" t="str">
            <v>Procedimiento COPASS</v>
          </cell>
          <cell r="N147">
            <v>46153</v>
          </cell>
          <cell r="O147" t="str">
            <v>No se evidencia seguimiento</v>
          </cell>
          <cell r="P147">
            <v>0</v>
          </cell>
          <cell r="Q147" t="str">
            <v>EJECUCIÓN</v>
          </cell>
        </row>
        <row r="148">
          <cell r="B148" t="str">
            <v>TH_AC28</v>
          </cell>
          <cell r="C148" t="str">
            <v>Solictar diligenciamiento de encuesta de Perfil Sociodemografico</v>
          </cell>
          <cell r="D148" t="str">
            <v xml:space="preserve">Solicitudes de Información realizada
</v>
          </cell>
          <cell r="E148">
            <v>2</v>
          </cell>
          <cell r="F148">
            <v>46082</v>
          </cell>
          <cell r="G148">
            <v>46387</v>
          </cell>
          <cell r="H148">
            <v>45</v>
          </cell>
          <cell r="I148" t="str">
            <v>11. Gestión del Talento Humano</v>
          </cell>
          <cell r="N148">
            <v>46153</v>
          </cell>
          <cell r="O148" t="str">
            <v>No se evidencia seguimiento</v>
          </cell>
          <cell r="P148">
            <v>0</v>
          </cell>
          <cell r="Q148" t="str">
            <v>EJECUCIÓN</v>
          </cell>
        </row>
        <row r="149">
          <cell r="B149" t="str">
            <v>TH_AC29</v>
          </cell>
          <cell r="C149" t="str">
            <v>Informe de depuración de la base de datos del perfil sociodemográfico con el fin de eliminar servidores públicos que ya no trabajan en la DNBC</v>
          </cell>
          <cell r="D149" t="str">
            <v>Informes realizados</v>
          </cell>
          <cell r="E149">
            <v>2</v>
          </cell>
          <cell r="F149">
            <v>46082</v>
          </cell>
          <cell r="G149">
            <v>46387</v>
          </cell>
          <cell r="H149">
            <v>45</v>
          </cell>
          <cell r="I149" t="str">
            <v>11. Gestión del Talento Humano</v>
          </cell>
          <cell r="N149">
            <v>46153</v>
          </cell>
          <cell r="O149" t="str">
            <v>No se evidencia seguimiento</v>
          </cell>
          <cell r="P149">
            <v>0</v>
          </cell>
          <cell r="Q149" t="str">
            <v>EJECUCIÓN</v>
          </cell>
        </row>
        <row r="150">
          <cell r="B150" t="str">
            <v>TH_AC30</v>
          </cell>
          <cell r="C150" t="str">
            <v>Actualizar la matriz de peligros de manera anual o cada vez que se presenten cambios en las instalaciones, maquinaria o equipo</v>
          </cell>
          <cell r="D150" t="str">
            <v>% de actualizaciones realizadas = (Matriz actualizada/ actualizaciones necesarias por cambio en normatividad vigente)</v>
          </cell>
          <cell r="E150">
            <v>1</v>
          </cell>
          <cell r="F150">
            <v>46082</v>
          </cell>
          <cell r="G150">
            <v>46203</v>
          </cell>
          <cell r="H150">
            <v>17.849999999999998</v>
          </cell>
          <cell r="I150" t="str">
            <v>11. Gestión del Talento Humano</v>
          </cell>
          <cell r="N150">
            <v>46153</v>
          </cell>
          <cell r="O150" t="str">
            <v>No se evidencia seguimiento</v>
          </cell>
          <cell r="P150">
            <v>0</v>
          </cell>
          <cell r="Q150" t="str">
            <v>EJECUCIÓN</v>
          </cell>
        </row>
        <row r="151">
          <cell r="B151" t="str">
            <v>TH_AC31</v>
          </cell>
          <cell r="C151" t="str">
            <v>Realizar las inspecciones  de los puestos de trabajo en casa de acuerdo con el cronograma de trabajo con la ARL</v>
          </cell>
          <cell r="D151" t="str">
            <v>Informe Inspecciones  de puestos de trabajo en casa realizadas</v>
          </cell>
          <cell r="E151">
            <v>1</v>
          </cell>
          <cell r="F151">
            <v>46082</v>
          </cell>
          <cell r="G151">
            <v>46203</v>
          </cell>
          <cell r="H151">
            <v>17.849999999999998</v>
          </cell>
          <cell r="I151" t="str">
            <v>11. Gestión del Talento Humano</v>
          </cell>
          <cell r="N151">
            <v>46153</v>
          </cell>
          <cell r="O151" t="str">
            <v>No se evidencia seguimiento</v>
          </cell>
          <cell r="P151">
            <v>0</v>
          </cell>
          <cell r="Q151" t="str">
            <v>EJECUCIÓN</v>
          </cell>
        </row>
        <row r="152">
          <cell r="B152" t="str">
            <v>TH_AC32</v>
          </cell>
          <cell r="C152" t="str">
            <v>Actualizar la matriz de EPP</v>
          </cell>
          <cell r="D152" t="str">
            <v>Matriz EPP actualizada</v>
          </cell>
          <cell r="E152">
            <v>1</v>
          </cell>
          <cell r="F152">
            <v>46082</v>
          </cell>
          <cell r="G152">
            <v>46203</v>
          </cell>
          <cell r="H152">
            <v>17.849999999999998</v>
          </cell>
          <cell r="I152" t="str">
            <v>11. Gestión del Talento Humano</v>
          </cell>
          <cell r="N152">
            <v>46153</v>
          </cell>
          <cell r="O152" t="str">
            <v>No se evidencia seguimiento</v>
          </cell>
          <cell r="P152">
            <v>0</v>
          </cell>
          <cell r="Q152" t="str">
            <v>EJECUCIÓN</v>
          </cell>
        </row>
        <row r="153">
          <cell r="B153" t="str">
            <v>TH_AC33</v>
          </cell>
          <cell r="C153" t="str">
            <v xml:space="preserve">Formular el procedimiento de inspecciones en la cual se establezca la periodicidad de las inspecciones de  estado y uso de EPP, botiquines de emergencia, vehículos, camillas, DEA y extintores </v>
          </cell>
          <cell r="D153" t="str">
            <v>Procedimiento formulado y formalizado</v>
          </cell>
          <cell r="E153">
            <v>1</v>
          </cell>
          <cell r="F153">
            <v>46082</v>
          </cell>
          <cell r="G153">
            <v>46203</v>
          </cell>
          <cell r="H153">
            <v>17.849999999999998</v>
          </cell>
          <cell r="I153" t="str">
            <v>11. Gestión del Talento Humano</v>
          </cell>
          <cell r="J153" t="str">
            <v>Informar como está procedimiento COPASS</v>
          </cell>
          <cell r="N153">
            <v>46153</v>
          </cell>
          <cell r="O153" t="str">
            <v>No se evidencia seguimiento</v>
          </cell>
          <cell r="P153">
            <v>0</v>
          </cell>
          <cell r="Q153" t="str">
            <v>EJECUCIÓN</v>
          </cell>
        </row>
        <row r="154">
          <cell r="B154" t="str">
            <v>TH_AC34</v>
          </cell>
          <cell r="C154" t="str">
            <v>Actualizar y formalizar el plan de prevención, preparación y respuesta ante emergencias de acuerdo con las exigencias  del decreto 1072 de 2015</v>
          </cell>
          <cell r="D154" t="str">
            <v>Plan de prevención, preparación y respuesta ante emergencias actualizado y formalizado</v>
          </cell>
          <cell r="E154">
            <v>1</v>
          </cell>
          <cell r="F154">
            <v>46082</v>
          </cell>
          <cell r="G154">
            <v>46203</v>
          </cell>
          <cell r="H154">
            <v>17.849999999999998</v>
          </cell>
          <cell r="I154" t="str">
            <v>11. Gestión del Talento Humano</v>
          </cell>
          <cell r="N154">
            <v>46153</v>
          </cell>
          <cell r="O154" t="str">
            <v>No se evidencia seguimiento</v>
          </cell>
          <cell r="P154">
            <v>0</v>
          </cell>
          <cell r="Q154" t="str">
            <v>EJECUCIÓN</v>
          </cell>
        </row>
        <row r="155">
          <cell r="B155" t="str">
            <v>TH_AC35</v>
          </cell>
          <cell r="C155" t="str">
            <v>Formular y diligenciar las fichas técnicas de la totalidad de los indicadores asociados a sg-sst</v>
          </cell>
          <cell r="D155" t="str">
            <v xml:space="preserve">Fichas de indicadores formuladas y diligenciadas
</v>
          </cell>
          <cell r="E155">
            <v>1</v>
          </cell>
          <cell r="F155">
            <v>46082</v>
          </cell>
          <cell r="G155">
            <v>46203</v>
          </cell>
          <cell r="H155">
            <v>17.849999999999998</v>
          </cell>
          <cell r="I155" t="str">
            <v>11. Gestión del Talento Humano</v>
          </cell>
          <cell r="N155">
            <v>46153</v>
          </cell>
          <cell r="O155" t="str">
            <v>No se evidencia seguimiento</v>
          </cell>
          <cell r="P155">
            <v>0</v>
          </cell>
          <cell r="Q155" t="str">
            <v>EJECUCIÓN</v>
          </cell>
        </row>
        <row r="156">
          <cell r="B156" t="str">
            <v>TH_AC36</v>
          </cell>
          <cell r="C156" t="str">
            <v>Actualizar el procedimiento de "Investigación Accidente Trabajo" con el fin de definir controles que permitan la entrega oportuna de información</v>
          </cell>
          <cell r="D156" t="str">
            <v>Procedimiento y actualizado y formalizado</v>
          </cell>
          <cell r="E156">
            <v>1</v>
          </cell>
          <cell r="F156">
            <v>46082</v>
          </cell>
          <cell r="G156">
            <v>46295</v>
          </cell>
          <cell r="H156">
            <v>31.35</v>
          </cell>
          <cell r="I156" t="str">
            <v>11. Gestión del Talento Humano</v>
          </cell>
          <cell r="N156">
            <v>46153</v>
          </cell>
          <cell r="O156" t="str">
            <v>No se evidencia seguimiento</v>
          </cell>
          <cell r="P156">
            <v>0</v>
          </cell>
          <cell r="Q156" t="str">
            <v>EJECUCIÓN</v>
          </cell>
        </row>
        <row r="157">
          <cell r="B157" t="str">
            <v>TH_AC37</v>
          </cell>
          <cell r="C157" t="str">
            <v xml:space="preserve">Firmar la investigación realizada , generar la declaración del accidentado, generar la declaración del testigo, formalizar  las medidas de intervención, y socializar  la lección aprendida. </v>
          </cell>
          <cell r="D157" t="str">
            <v>% Investigación de accidente laboral completa</v>
          </cell>
          <cell r="E157">
            <v>1</v>
          </cell>
          <cell r="F157">
            <v>46082</v>
          </cell>
          <cell r="G157">
            <v>46295</v>
          </cell>
          <cell r="H157">
            <v>31.35</v>
          </cell>
          <cell r="I157" t="str">
            <v>11. Gestión del Talento Humano</v>
          </cell>
          <cell r="N157">
            <v>46153</v>
          </cell>
          <cell r="O157" t="str">
            <v>No se evidencia seguimiento</v>
          </cell>
          <cell r="P157">
            <v>0</v>
          </cell>
          <cell r="Q157" t="str">
            <v>EJECUCIÓN</v>
          </cell>
        </row>
        <row r="158">
          <cell r="B158" t="str">
            <v>TH_AC38</v>
          </cell>
          <cell r="C158" t="str">
            <v>Acto adminsitrativo que evidencie la conformación del comité de convivencia acorde con la normatividad vigente</v>
          </cell>
          <cell r="D158" t="str">
            <v>Acto administrativo</v>
          </cell>
          <cell r="E158">
            <v>1</v>
          </cell>
          <cell r="F158">
            <v>46082</v>
          </cell>
          <cell r="G158">
            <v>46142</v>
          </cell>
          <cell r="H158">
            <v>8.85</v>
          </cell>
          <cell r="I158" t="str">
            <v>11. Gestión del Talento Humano</v>
          </cell>
          <cell r="N158">
            <v>46153</v>
          </cell>
          <cell r="O158" t="str">
            <v>No se evidencia seguimiento</v>
          </cell>
          <cell r="P158">
            <v>0</v>
          </cell>
          <cell r="Q158" t="str">
            <v>EJECUCIÓN</v>
          </cell>
        </row>
        <row r="159">
          <cell r="B159" t="str">
            <v>TH_AC39</v>
          </cell>
          <cell r="C159" t="str">
            <v>Disponer de un lugar físico seguro  para en aseguramiento de la información del CONVILAB</v>
          </cell>
          <cell r="D159" t="str">
            <v>Archivador físico con llave</v>
          </cell>
          <cell r="E159">
            <v>1</v>
          </cell>
          <cell r="F159">
            <v>46082</v>
          </cell>
          <cell r="G159">
            <v>46142</v>
          </cell>
          <cell r="H159">
            <v>8.85</v>
          </cell>
          <cell r="I159" t="str">
            <v>11. Gestión del Talento Humano</v>
          </cell>
          <cell r="N159">
            <v>46153</v>
          </cell>
          <cell r="O159" t="str">
            <v>No se evidencia seguimiento</v>
          </cell>
          <cell r="P159">
            <v>0</v>
          </cell>
          <cell r="Q159" t="str">
            <v>EJECUCIÓN</v>
          </cell>
        </row>
        <row r="160">
          <cell r="B160" t="str">
            <v>TH_AC40</v>
          </cell>
          <cell r="C160" t="str">
            <v>Informes elaborados y presentados a la alta dirección sobre comité de convencia laboral - Anual</v>
          </cell>
          <cell r="D160" t="str">
            <v>Informe elaborado</v>
          </cell>
          <cell r="E160">
            <v>1</v>
          </cell>
          <cell r="F160">
            <v>46082</v>
          </cell>
          <cell r="G160">
            <v>46142</v>
          </cell>
          <cell r="H160">
            <v>8.85</v>
          </cell>
          <cell r="I160" t="str">
            <v>11. Gestión del Talento Humano</v>
          </cell>
          <cell r="N160">
            <v>46153</v>
          </cell>
          <cell r="O160" t="str">
            <v>No se evidencia seguimiento</v>
          </cell>
          <cell r="P160">
            <v>0</v>
          </cell>
          <cell r="Q160" t="str">
            <v>EJECUCIÓN</v>
          </cell>
        </row>
        <row r="161">
          <cell r="B161" t="str">
            <v>TH_AC41</v>
          </cell>
          <cell r="C161" t="str">
            <v>Informes elaborados y presentados a la alta dirección sobre comité de convencia laboral - Trimestral</v>
          </cell>
          <cell r="D161" t="str">
            <v>Informe elaborado</v>
          </cell>
          <cell r="E161">
            <v>1</v>
          </cell>
          <cell r="F161">
            <v>46082</v>
          </cell>
          <cell r="G161">
            <v>46142</v>
          </cell>
          <cell r="H161">
            <v>8.85</v>
          </cell>
          <cell r="I161" t="str">
            <v>11. Gestión del Talento Humano</v>
          </cell>
          <cell r="N161">
            <v>46153</v>
          </cell>
          <cell r="O161" t="str">
            <v>No se evidencia seguimiento</v>
          </cell>
          <cell r="P161">
            <v>0</v>
          </cell>
          <cell r="Q161" t="str">
            <v>EJECUCIÓN</v>
          </cell>
        </row>
        <row r="162">
          <cell r="B162" t="str">
            <v>TH_AC42</v>
          </cell>
          <cell r="C162" t="str">
            <v>Realizar capacitaciones al comité de convivencia sobre la normativa que rige al comité: roles y responsabilidad  del comité sobre la ejecución de actividades de promoción y prevención del acoso laboral</v>
          </cell>
          <cell r="D162" t="str">
            <v xml:space="preserve">Capacitaciones realizadas </v>
          </cell>
          <cell r="E162">
            <v>1</v>
          </cell>
          <cell r="F162">
            <v>46023</v>
          </cell>
          <cell r="G162">
            <v>46142</v>
          </cell>
          <cell r="H162">
            <v>17.849999999999998</v>
          </cell>
          <cell r="I162" t="str">
            <v>11. Gestión del Talento Humano</v>
          </cell>
          <cell r="N162">
            <v>46153</v>
          </cell>
          <cell r="O162" t="str">
            <v>No se evidencia seguimiento</v>
          </cell>
          <cell r="P162">
            <v>0</v>
          </cell>
          <cell r="Q162" t="str">
            <v>EJECUCIÓN</v>
          </cell>
        </row>
        <row r="163">
          <cell r="B163" t="str">
            <v>TH_AC43</v>
          </cell>
          <cell r="C163" t="str">
            <v>Formular e implementar política de Acoso Laboral</v>
          </cell>
          <cell r="D163" t="str">
            <v>Política formulada e implementada</v>
          </cell>
          <cell r="E163">
            <v>1</v>
          </cell>
          <cell r="F163">
            <v>46023</v>
          </cell>
          <cell r="G163">
            <v>46387</v>
          </cell>
          <cell r="H163">
            <v>54</v>
          </cell>
          <cell r="I163" t="str">
            <v>11. Gestión del Talento Humano</v>
          </cell>
          <cell r="N163">
            <v>46153</v>
          </cell>
          <cell r="O163" t="str">
            <v>No se evidencia seguimiento</v>
          </cell>
          <cell r="P163">
            <v>0</v>
          </cell>
          <cell r="Q163" t="str">
            <v>EJECUCIÓN</v>
          </cell>
        </row>
        <row r="164">
          <cell r="B164" t="str">
            <v>TH_AC44</v>
          </cell>
          <cell r="C164" t="e">
            <v>#VALUE!</v>
          </cell>
          <cell r="D164" t="str">
            <v>(Información entregada por el contratistas y almacenada en el one drive de Talento Humano/ Contratistas del proceso de Gestión de Talento Humano)*100</v>
          </cell>
          <cell r="E164">
            <v>1</v>
          </cell>
          <cell r="F164">
            <v>46082</v>
          </cell>
          <cell r="G164">
            <v>46142</v>
          </cell>
          <cell r="H164">
            <v>8.85</v>
          </cell>
          <cell r="I164" t="str">
            <v>11. Gestión del Talento Humano</v>
          </cell>
          <cell r="N164">
            <v>46153</v>
          </cell>
          <cell r="O164" t="str">
            <v>No se evidencia seguimiento</v>
          </cell>
          <cell r="P164">
            <v>0</v>
          </cell>
          <cell r="Q164" t="str">
            <v>EJECUCIÓN</v>
          </cell>
        </row>
        <row r="165">
          <cell r="B165" t="str">
            <v>TH_AC45</v>
          </cell>
          <cell r="C165" t="str">
            <v xml:space="preserve">Diseñar, formalizar e implementar  el PEVS  según la normatividad legal vigente </v>
          </cell>
          <cell r="D165" t="str">
            <v>Documento formalizados e implementación  del PEVS</v>
          </cell>
          <cell r="E165">
            <v>1</v>
          </cell>
          <cell r="F165">
            <v>46082</v>
          </cell>
          <cell r="G165">
            <v>46203</v>
          </cell>
          <cell r="H165">
            <v>17.849999999999998</v>
          </cell>
          <cell r="I165" t="str">
            <v>11. Gestión del Talento Humano</v>
          </cell>
          <cell r="N165">
            <v>46153</v>
          </cell>
          <cell r="O165" t="str">
            <v>No se evidencia seguimiento</v>
          </cell>
          <cell r="P165">
            <v>0</v>
          </cell>
          <cell r="Q165" t="str">
            <v>EJECUCIÓN</v>
          </cell>
        </row>
        <row r="166">
          <cell r="B166" t="str">
            <v>TH_AC46</v>
          </cell>
          <cell r="C166" t="str">
            <v>Actualizar procedimiento de situaciones  administrativas incluyendo actividad de expedición acto administrativo vacaciones para servidores públicos que tengan más de 1 período acumulado.</v>
          </cell>
          <cell r="D166" t="str">
            <v>Procedimiento de situaciones administrativas actualizado</v>
          </cell>
          <cell r="E166">
            <v>1</v>
          </cell>
          <cell r="F166">
            <v>46082</v>
          </cell>
          <cell r="G166">
            <v>46203</v>
          </cell>
          <cell r="H166">
            <v>17.849999999999998</v>
          </cell>
          <cell r="I166" t="str">
            <v>11. Gestión del Talento Humano</v>
          </cell>
          <cell r="N166">
            <v>46153</v>
          </cell>
          <cell r="O166" t="str">
            <v>No se evidencia seguimiento</v>
          </cell>
          <cell r="P166">
            <v>0</v>
          </cell>
          <cell r="Q166" t="str">
            <v>EJECUCIÓN</v>
          </cell>
        </row>
        <row r="167">
          <cell r="B167" t="str">
            <v>TH_AC47</v>
          </cell>
          <cell r="C167" t="str">
            <v>Realizar actividades de divulgación y capacitación acerca de comisiones</v>
          </cell>
          <cell r="D167" t="str">
            <v>Capacitaciones realizadas</v>
          </cell>
          <cell r="E167">
            <v>4</v>
          </cell>
          <cell r="F167">
            <v>46023</v>
          </cell>
          <cell r="G167">
            <v>46387</v>
          </cell>
          <cell r="H167">
            <v>54</v>
          </cell>
          <cell r="I167" t="str">
            <v>11. Gestión del Talento Humano</v>
          </cell>
          <cell r="N167">
            <v>46153</v>
          </cell>
          <cell r="O167" t="str">
            <v>No se evidencia seguimiento</v>
          </cell>
          <cell r="P167">
            <v>0</v>
          </cell>
          <cell r="Q167" t="str">
            <v>EJECUCIÓN</v>
          </cell>
        </row>
        <row r="168">
          <cell r="B168" t="str">
            <v>TH_AC48</v>
          </cell>
          <cell r="C168" t="str">
            <v>Remitir la información de Personal al proceso de  gestión financiera dentro de los plazos establecidos</v>
          </cell>
          <cell r="D168" t="str">
            <v>Reporte enviado a Gestión Financiera</v>
          </cell>
          <cell r="E168">
            <v>1</v>
          </cell>
          <cell r="F168">
            <v>46023</v>
          </cell>
          <cell r="G168">
            <v>46142</v>
          </cell>
          <cell r="H168">
            <v>17.849999999999998</v>
          </cell>
          <cell r="I168" t="str">
            <v>11. Gestión del Talento Humano</v>
          </cell>
          <cell r="J168" t="str">
            <v>Evaluar recurrencia 2026</v>
          </cell>
          <cell r="N168">
            <v>46153</v>
          </cell>
          <cell r="O168" t="str">
            <v>No se evidencia seguimiento</v>
          </cell>
          <cell r="P168">
            <v>0</v>
          </cell>
          <cell r="Q168" t="str">
            <v>EJECUCIÓN</v>
          </cell>
        </row>
        <row r="169">
          <cell r="B169" t="str">
            <v>TH_AC49</v>
          </cell>
          <cell r="C169" t="str">
            <v>Actualizar el procedimientos de retiro de servidores, incluyendo control de actualización base de datos institucional  </v>
          </cell>
          <cell r="D169" t="str">
            <v>Procedimiento actualizado y socializado</v>
          </cell>
          <cell r="E169">
            <v>1</v>
          </cell>
          <cell r="F169">
            <v>45992</v>
          </cell>
          <cell r="G169">
            <v>46081</v>
          </cell>
          <cell r="H169">
            <v>13.05</v>
          </cell>
          <cell r="I169" t="str">
            <v>11. Gestión del Talento Humano</v>
          </cell>
          <cell r="N169">
            <v>46153</v>
          </cell>
          <cell r="O169" t="str">
            <v>No se evidencia seguimiento</v>
          </cell>
          <cell r="P169">
            <v>0</v>
          </cell>
          <cell r="Q169" t="str">
            <v>VENCIDO</v>
          </cell>
        </row>
        <row r="170">
          <cell r="B170" t="str">
            <v>TH_AC50</v>
          </cell>
          <cell r="C170" t="str">
            <v>Actualizar  la Base de Datos Institucional, con las novedades de retiro de funcionarios y actualizar el Aplicativo SIGEP II con la novedad de retito de los cuatro (4) funcionarios </v>
          </cell>
          <cell r="D170" t="str">
            <v>Base de Datos Institucional actualizada con la novedad  de retiro de funcionarios cuatro (4) funcionarios y Aplicativo SIGEP II actualizado</v>
          </cell>
          <cell r="E170">
            <v>4</v>
          </cell>
          <cell r="F170">
            <v>45992</v>
          </cell>
          <cell r="G170">
            <v>46022</v>
          </cell>
          <cell r="H170">
            <v>4.5</v>
          </cell>
          <cell r="I170" t="str">
            <v>11. Gestión del Talento Humano</v>
          </cell>
          <cell r="N170">
            <v>46153</v>
          </cell>
          <cell r="O170" t="str">
            <v>No se evidencia seguimiento</v>
          </cell>
          <cell r="P170">
            <v>0</v>
          </cell>
          <cell r="Q170" t="str">
            <v>VENCIDO</v>
          </cell>
        </row>
        <row r="171">
          <cell r="B171" t="str">
            <v>TH_AC51</v>
          </cell>
          <cell r="C171" t="str">
            <v>Capacitación a los servidores públicos y/o contratistas encargados del procesos de Ingresos y Retiro de los funcionarios</v>
          </cell>
          <cell r="D171" t="str">
            <v>Capacitaciones realizadas a los integrantes del proceso de Gestión Talento Humano</v>
          </cell>
          <cell r="E171">
            <v>1</v>
          </cell>
          <cell r="F171">
            <v>45992</v>
          </cell>
          <cell r="G171">
            <v>46081</v>
          </cell>
          <cell r="H171">
            <v>13.05</v>
          </cell>
          <cell r="I171" t="str">
            <v>11. Gestión del Talento Humano</v>
          </cell>
          <cell r="N171">
            <v>46153</v>
          </cell>
          <cell r="O171" t="str">
            <v>No se evidencia seguimiento</v>
          </cell>
          <cell r="P171">
            <v>0</v>
          </cell>
          <cell r="Q171" t="str">
            <v>VENCIDO</v>
          </cell>
        </row>
        <row r="172">
          <cell r="B172" t="str">
            <v>TH_AC52</v>
          </cell>
          <cell r="C172" t="str">
            <v>Informe de cruce de información de encuesta de Perfil Sociodemografico vs registro sigep Funcionarios</v>
          </cell>
          <cell r="D172" t="str">
            <v>Informes realizados</v>
          </cell>
          <cell r="E172">
            <v>2</v>
          </cell>
          <cell r="F172">
            <v>46082</v>
          </cell>
          <cell r="G172">
            <v>46387</v>
          </cell>
          <cell r="H172">
            <v>45</v>
          </cell>
          <cell r="I172" t="str">
            <v>11. Gestión del Talento Humano</v>
          </cell>
          <cell r="N172">
            <v>46153</v>
          </cell>
          <cell r="O172" t="str">
            <v>No se evidencia seguimiento</v>
          </cell>
          <cell r="P172">
            <v>0</v>
          </cell>
          <cell r="Q172" t="str">
            <v>EJECUCIÓN</v>
          </cell>
        </row>
        <row r="173">
          <cell r="B173" t="str">
            <v>TH_AC53</v>
          </cell>
          <cell r="C173" t="str">
            <v>Actualizar el procedimiento de Ingresos, Permanecia y Retiro de Funcionario (PC-TH-04), estableciendo controles para validar el tipo de vinculación antes del registro definitivo en la plataforma</v>
          </cell>
          <cell r="D173" t="str">
            <v>Procedimiento actualizado y socializado</v>
          </cell>
          <cell r="E173">
            <v>1</v>
          </cell>
          <cell r="F173">
            <v>45992</v>
          </cell>
          <cell r="G173">
            <v>46081</v>
          </cell>
          <cell r="H173">
            <v>13.05</v>
          </cell>
          <cell r="I173" t="str">
            <v>11. Gestión del Talento Humano</v>
          </cell>
          <cell r="N173">
            <v>46153</v>
          </cell>
          <cell r="O173" t="str">
            <v>No se evidencia seguimiento</v>
          </cell>
          <cell r="P173">
            <v>0</v>
          </cell>
          <cell r="Q173" t="str">
            <v>VENCIDO</v>
          </cell>
        </row>
        <row r="174">
          <cell r="B174" t="str">
            <v>TH_AC54</v>
          </cell>
          <cell r="C174" t="str">
            <v>Actualizar y depurar los registros de roles de contratistas y servidores públicos en SIGEP II, eliminando aquellos que no hacen parte de la entidad</v>
          </cell>
          <cell r="D174" t="str">
            <v>Registro en SIGEP II actulizados</v>
          </cell>
          <cell r="E174">
            <v>1</v>
          </cell>
          <cell r="F174">
            <v>45992</v>
          </cell>
          <cell r="G174">
            <v>46022</v>
          </cell>
          <cell r="H174">
            <v>4.5</v>
          </cell>
          <cell r="I174" t="str">
            <v>11. Gestión del Talento Humano</v>
          </cell>
          <cell r="N174">
            <v>46153</v>
          </cell>
          <cell r="O174" t="str">
            <v>No se evidencia seguimiento</v>
          </cell>
          <cell r="P174">
            <v>0</v>
          </cell>
          <cell r="Q174" t="str">
            <v>VENCIDO</v>
          </cell>
        </row>
        <row r="175">
          <cell r="B175" t="str">
            <v>TH_AC55</v>
          </cell>
          <cell r="C175" t="str">
            <v>Realizar seguimiento que el valor de la solicitud presentada por los servidores y contratistas  coincida con el valor del módulo de viaticos en SIIF</v>
          </cell>
          <cell r="D175" t="str">
            <v>Presentar evidencia de la solicitud, acto administrativo, RP, informe y demás requerimientos necesarios</v>
          </cell>
          <cell r="E175">
            <v>1</v>
          </cell>
          <cell r="F175">
            <v>46023</v>
          </cell>
          <cell r="G175">
            <v>46387</v>
          </cell>
          <cell r="H175">
            <v>54</v>
          </cell>
          <cell r="I175" t="str">
            <v>11. Gestión del Talento Humano</v>
          </cell>
          <cell r="J175" t="str">
            <v>Viaticos</v>
          </cell>
          <cell r="N175">
            <v>46153</v>
          </cell>
          <cell r="O175" t="str">
            <v>No se evidencia seguimiento</v>
          </cell>
          <cell r="P175">
            <v>0</v>
          </cell>
          <cell r="Q175" t="str">
            <v>EJECUCIÓN</v>
          </cell>
        </row>
        <row r="176">
          <cell r="B176" t="str">
            <v>TH_AC56</v>
          </cell>
          <cell r="C176" t="str">
            <v>Generar la devolución por el excende cancelado en horas extras $379.053</v>
          </cell>
          <cell r="D176" t="str">
            <v xml:space="preserve">Devolucion </v>
          </cell>
          <cell r="E176">
            <v>1</v>
          </cell>
          <cell r="F176">
            <v>44840</v>
          </cell>
          <cell r="G176">
            <v>44864</v>
          </cell>
          <cell r="H176">
            <v>3.6</v>
          </cell>
          <cell r="I176" t="str">
            <v>11. Gestión del Talento Humano</v>
          </cell>
          <cell r="J176" t="str">
            <v>Nómina</v>
          </cell>
          <cell r="N176">
            <v>46153</v>
          </cell>
          <cell r="O176" t="str">
            <v>No se evidencia seguimiento</v>
          </cell>
          <cell r="P176">
            <v>0</v>
          </cell>
          <cell r="Q176" t="str">
            <v>VENCIDO</v>
          </cell>
        </row>
        <row r="177">
          <cell r="B177" t="str">
            <v>TH_AC57</v>
          </cell>
          <cell r="C177" t="e">
            <v>#VALUE!</v>
          </cell>
          <cell r="D177" t="str">
            <v>Procedimiento de capacitación formalizado</v>
          </cell>
          <cell r="E177">
            <v>1</v>
          </cell>
          <cell r="F177">
            <v>45292</v>
          </cell>
          <cell r="G177">
            <v>45535</v>
          </cell>
          <cell r="H177">
            <v>36</v>
          </cell>
          <cell r="I177" t="str">
            <v>11. Gestión del Talento Humano</v>
          </cell>
          <cell r="N177">
            <v>46153</v>
          </cell>
          <cell r="O177" t="str">
            <v>No se evidencia seguimiento</v>
          </cell>
          <cell r="P177">
            <v>0</v>
          </cell>
          <cell r="Q177" t="str">
            <v>VENCIDO</v>
          </cell>
        </row>
        <row r="178">
          <cell r="B178" t="str">
            <v>TH_AC58</v>
          </cell>
          <cell r="C178" t="str">
            <v>Comunicar de manera oportuna a través de las actas mensuales de referentes estratégicos las decisiones a tomar frente a los asuntos importantes en la implementación del SG-SST</v>
          </cell>
          <cell r="D178" t="str">
            <v>Reuniones con el Subdirector Administrativo y Financiero (actas de referentes estratégicos)</v>
          </cell>
          <cell r="E178">
            <v>6</v>
          </cell>
          <cell r="F178">
            <v>45444</v>
          </cell>
          <cell r="G178">
            <v>45657</v>
          </cell>
          <cell r="H178">
            <v>31.500000000000004</v>
          </cell>
          <cell r="I178" t="str">
            <v>11. Gestión del Talento Humano</v>
          </cell>
          <cell r="K178">
            <v>1</v>
          </cell>
          <cell r="L178" t="str">
            <v>se aportan listas de asistecia</v>
          </cell>
          <cell r="M178" t="str">
            <v>TH_AC58.pdf</v>
          </cell>
          <cell r="N178">
            <v>46153</v>
          </cell>
          <cell r="O178" t="str">
            <v>Se aportan listas de asistencia de desvinculación, inducción, y acuerdos sindicales, los cuales no se encuentra relación con la actividad planteada</v>
          </cell>
          <cell r="P178">
            <v>0</v>
          </cell>
          <cell r="Q178" t="str">
            <v>VENCIDO</v>
          </cell>
        </row>
        <row r="179">
          <cell r="B179" t="str">
            <v>TH_AC59</v>
          </cell>
          <cell r="C179" t="str">
            <v>Establecer una plantilla para la revisión por la alta Dirección en la cual se establezca los puntos a tratar en su totalidad según los aspectos normativos  y se establezcan las decisiones tomadas</v>
          </cell>
          <cell r="D179" t="str">
            <v xml:space="preserve">Plantilla para la revisión por la alta Dirección formalizada </v>
          </cell>
          <cell r="E179">
            <v>1</v>
          </cell>
          <cell r="F179">
            <v>45292</v>
          </cell>
          <cell r="G179">
            <v>45473</v>
          </cell>
          <cell r="H179">
            <v>26.85</v>
          </cell>
          <cell r="I179" t="str">
            <v>11. Gestión del Talento Humano</v>
          </cell>
          <cell r="J179" t="str">
            <v>Pendiente. Revisar que es revisión por la direcicón</v>
          </cell>
          <cell r="N179">
            <v>46153</v>
          </cell>
          <cell r="O179" t="str">
            <v>No se evidencia seguimiento</v>
          </cell>
          <cell r="P179">
            <v>0</v>
          </cell>
          <cell r="Q179" t="str">
            <v>VENCIDO</v>
          </cell>
        </row>
        <row r="180">
          <cell r="B180" t="str">
            <v>TH_AC60</v>
          </cell>
          <cell r="C180" t="e">
            <v>#VALUE!</v>
          </cell>
          <cell r="D180" t="str">
            <v>Análisis realizado y presentado al comité SIGE</v>
          </cell>
          <cell r="E180">
            <v>1</v>
          </cell>
          <cell r="F180">
            <v>45292</v>
          </cell>
          <cell r="G180">
            <v>45535</v>
          </cell>
          <cell r="H180">
            <v>36</v>
          </cell>
          <cell r="I180" t="str">
            <v>11. Gestión del Talento Humano</v>
          </cell>
          <cell r="N180">
            <v>46153</v>
          </cell>
          <cell r="O180" t="str">
            <v>No se evidencia seguimiento</v>
          </cell>
          <cell r="P180">
            <v>0</v>
          </cell>
          <cell r="Q180" t="str">
            <v>VENCIDO</v>
          </cell>
        </row>
        <row r="181">
          <cell r="B181" t="str">
            <v>DI_AC1</v>
          </cell>
          <cell r="C181" t="str">
            <v>Adelantar las acciones disciplinarias a que haya lugar por el incumplimiento de la directriz en cuanto a horario laboral.</v>
          </cell>
          <cell r="D181" t="str">
            <v>(# Procesos disciplinarios iniciados a los funcionarios de planta de la DNBC/# Procesos disciplinarios identificados relacionados por el incumplimiento de la directriz en cuanto a horario laboral</v>
          </cell>
          <cell r="E181">
            <v>1</v>
          </cell>
          <cell r="F181">
            <v>43525</v>
          </cell>
          <cell r="G181">
            <v>44353</v>
          </cell>
          <cell r="H181">
            <v>122.25</v>
          </cell>
          <cell r="I181" t="str">
            <v>12. Gestión de Asuntos Disciplinarios</v>
          </cell>
          <cell r="K181">
            <v>1</v>
          </cell>
          <cell r="L181" t="e">
            <v>#VALUE!</v>
          </cell>
          <cell r="M181" t="str">
            <v>https://dnbcgovco-my.sharepoint.com/:f:/g/personal/planeacion_dnbc_gov_co/IgCjzhi-q60BSZdTYwtOAbllAX-OMwaJIqn8vbOEj5i5oe8?e=8mKB0J</v>
          </cell>
          <cell r="N181">
            <v>46153</v>
          </cell>
          <cell r="O181" t="str">
            <v>Se evidencia en el respectivo hallazgo, que se realizó la apertura de la acción disciplinaria IP 006-2024, relacionado con el incumplimiento de la directriz en cuanto a horario laboral</v>
          </cell>
          <cell r="P181">
            <v>1</v>
          </cell>
          <cell r="Q181" t="str">
            <v>CUMPLIDO</v>
          </cell>
        </row>
        <row r="182">
          <cell r="B182" t="str">
            <v>DI_AC2</v>
          </cell>
          <cell r="C182" t="str">
            <v>Iniciar las acciones legales a que haya lugar por el incumplimiento de las responsabilidades como supervisores.</v>
          </cell>
          <cell r="D182" t="str">
            <v>Acciones Legales adelantadas</v>
          </cell>
          <cell r="E182">
            <v>1</v>
          </cell>
          <cell r="F182">
            <v>44410</v>
          </cell>
          <cell r="G182">
            <v>44742</v>
          </cell>
          <cell r="H182">
            <v>49.199999999999996</v>
          </cell>
          <cell r="I182" t="str">
            <v>12. Gestión de Asuntos Disciplinarios</v>
          </cell>
          <cell r="K182">
            <v>1</v>
          </cell>
          <cell r="L182" t="e">
            <v>#VALUE!</v>
          </cell>
          <cell r="M182" t="str">
            <v>https://dnbcgovco-my.sharepoint.com/:f:/g/personal/planeacion_dnbc_gov_co/IgA7QiROYUOMSJz5M_1IDBWMAVI_H2-NSwl3INK_1EQvk6w?e=fqZhv3</v>
          </cell>
          <cell r="N182">
            <v>46153</v>
          </cell>
          <cell r="O182" t="e">
            <v>#VALUE!</v>
          </cell>
          <cell r="P182">
            <v>1</v>
          </cell>
          <cell r="Q182" t="str">
            <v>CUMPLIDO</v>
          </cell>
        </row>
        <row r="183">
          <cell r="B183" t="str">
            <v>DI_AC3</v>
          </cell>
          <cell r="C183" t="str">
            <v>Iniciar las acciones legales a que haya lugar por el incumplimiento de las responsabilidades como supervisores en el mal diligenciamiento de los formatos</v>
          </cell>
          <cell r="D183" t="str">
            <v>Acciones Legales adelantadas</v>
          </cell>
          <cell r="E183">
            <v>1</v>
          </cell>
          <cell r="F183">
            <v>44410</v>
          </cell>
          <cell r="G183">
            <v>44742</v>
          </cell>
          <cell r="H183">
            <v>49.199999999999996</v>
          </cell>
          <cell r="I183" t="str">
            <v>12. Gestión de Asuntos Disciplinarios</v>
          </cell>
          <cell r="K183">
            <v>1</v>
          </cell>
          <cell r="L183" t="e">
            <v>#VALUE!</v>
          </cell>
          <cell r="M183" t="str">
            <v>https://dnbcgovco-my.sharepoint.com/:f:/g/personal/planeacion_dnbc_gov_co/IgAhFB1ofYj6Sa-NiDvFRHiNAempg58Ovxe_AdaVPuhCZWE?e=fC3JEp</v>
          </cell>
          <cell r="N183">
            <v>46153</v>
          </cell>
          <cell r="O183" t="e">
            <v>#VALUE!</v>
          </cell>
          <cell r="P183">
            <v>1</v>
          </cell>
          <cell r="Q183" t="str">
            <v>CUMPLIDO</v>
          </cell>
        </row>
        <row r="184">
          <cell r="B184" t="str">
            <v>DI_AC4</v>
          </cell>
          <cell r="C184" t="str">
            <v>Adelantar las acciones a que haya lugar por el incumplimiento en la legalización oportuna de los viáticos y comisiones</v>
          </cell>
          <cell r="D184" t="str">
            <v>Acciones Legales adelantadas</v>
          </cell>
          <cell r="E184">
            <v>1</v>
          </cell>
          <cell r="F184">
            <v>44480</v>
          </cell>
          <cell r="G184">
            <v>44561</v>
          </cell>
          <cell r="H184">
            <v>12</v>
          </cell>
          <cell r="I184" t="str">
            <v>12. Gestión de Asuntos Disciplinarios</v>
          </cell>
          <cell r="K184">
            <v>1</v>
          </cell>
          <cell r="L184" t="e">
            <v>#VALUE!</v>
          </cell>
          <cell r="M184" t="str">
            <v>https://dnbcgovco-my.sharepoint.com/:f:/g/personal/planeacion_dnbc_gov_co/IgAaFkxmurjKQ68byOqI2FOiAeJb8cYQs4nj4fnXfvcMPwA?e=GbkgE9</v>
          </cell>
          <cell r="N184">
            <v>46153</v>
          </cell>
          <cell r="O184" t="e">
            <v>#VALUE!</v>
          </cell>
          <cell r="P184">
            <v>1</v>
          </cell>
          <cell r="Q184" t="str">
            <v>CUMPLIDO</v>
          </cell>
        </row>
        <row r="185">
          <cell r="B185" t="str">
            <v>DI_AC5</v>
          </cell>
          <cell r="C185" t="str">
            <v>Adelantar las acciones  disciplinarias a que haya lugar por el incumplimiento a los procedimientos y manuales establecidos por la entidad</v>
          </cell>
          <cell r="D185" t="str">
            <v>Acciones adelantadas</v>
          </cell>
          <cell r="E185">
            <v>1</v>
          </cell>
          <cell r="F185">
            <v>44562</v>
          </cell>
          <cell r="G185">
            <v>44926</v>
          </cell>
          <cell r="H185">
            <v>54</v>
          </cell>
          <cell r="I185" t="str">
            <v>12. Gestión de Asuntos Disciplinarios</v>
          </cell>
          <cell r="K185">
            <v>1</v>
          </cell>
          <cell r="L185" t="e">
            <v>#VALUE!</v>
          </cell>
          <cell r="M185" t="str">
            <v>https://dnbcgovco-my.sharepoint.com/:f:/g/personal/planeacion_dnbc_gov_co/IgAuKkj054FjQpIhQTfpIU4uAaAYsPG2cwe3OH3tHQ-MiMQ?e=6NoMtK</v>
          </cell>
          <cell r="N185">
            <v>46153</v>
          </cell>
          <cell r="O185" t="e">
            <v>#VALUE!</v>
          </cell>
          <cell r="P185">
            <v>1</v>
          </cell>
          <cell r="Q185" t="str">
            <v>CUMPLIDO</v>
          </cell>
        </row>
        <row r="186">
          <cell r="B186" t="str">
            <v>DI_AC6</v>
          </cell>
          <cell r="C186" t="str">
            <v>Adelantar las acciones a que haya lugar por la falta de seguimiento por parte de los supervisores</v>
          </cell>
          <cell r="D186" t="str">
            <v>Acciones Legales adelantadas</v>
          </cell>
          <cell r="E186">
            <v>1</v>
          </cell>
          <cell r="F186">
            <v>44557</v>
          </cell>
          <cell r="G186">
            <v>44926</v>
          </cell>
          <cell r="H186">
            <v>54.599999999999994</v>
          </cell>
          <cell r="I186" t="str">
            <v>12. Gestión de Asuntos Disciplinarios</v>
          </cell>
          <cell r="K186">
            <v>1</v>
          </cell>
          <cell r="L186" t="e">
            <v>#VALUE!</v>
          </cell>
          <cell r="M186" t="str">
            <v>https://dnbcgovco-my.sharepoint.com/:f:/g/personal/planeacion_dnbc_gov_co/IgCCgeeFFC4RQ7L8G2MRLl2-AYOt5KUGOd2zUNV86-0Ipso?e=HRj7FT</v>
          </cell>
          <cell r="N186">
            <v>46153</v>
          </cell>
          <cell r="O186" t="e">
            <v>#VALUE!</v>
          </cell>
          <cell r="P186">
            <v>1</v>
          </cell>
          <cell r="Q186" t="str">
            <v>CUMPLIDO</v>
          </cell>
        </row>
        <row r="187">
          <cell r="B187" t="str">
            <v>DI_AC7</v>
          </cell>
          <cell r="C187" t="str">
            <v>Adelantar las investigaciones por incumplimiento a la Respuesta de PQRSD en los términos contemplados en la ley .</v>
          </cell>
          <cell r="D187" t="str">
            <v>(Investigaciones realizadas/ Investigaciones programadas)*100</v>
          </cell>
          <cell r="E187">
            <v>100</v>
          </cell>
          <cell r="F187">
            <v>44682</v>
          </cell>
          <cell r="G187">
            <v>44926</v>
          </cell>
          <cell r="H187">
            <v>36</v>
          </cell>
          <cell r="I187" t="str">
            <v>12. Gestión de Asuntos Disciplinarios</v>
          </cell>
          <cell r="K187">
            <v>1</v>
          </cell>
          <cell r="L187" t="e">
            <v>#VALUE!</v>
          </cell>
          <cell r="M187" t="str">
            <v>https://dnbcgovco-my.sharepoint.com/:f:/g/personal/planeacion_dnbc_gov_co/IgA3M1O8_RRMQK3sZnUOI9BxAY424MGg0V5WxVdizw7NX6I?e=2yoMdY</v>
          </cell>
          <cell r="N187">
            <v>46153</v>
          </cell>
          <cell r="O187" t="e">
            <v>#VALUE!</v>
          </cell>
          <cell r="P187">
            <v>1</v>
          </cell>
          <cell r="Q187" t="str">
            <v>CUMPLIDO</v>
          </cell>
        </row>
        <row r="188">
          <cell r="B188" t="str">
            <v>DI_AC8</v>
          </cell>
          <cell r="C188" t="str">
            <v>Adelantar las investigaciones por incumplimiento a la Respuesta de PQRSD en los términos contemplados en la ley .</v>
          </cell>
          <cell r="D188" t="str">
            <v>(Investigaciones realizadas/ Investigaciones programadas)*100</v>
          </cell>
          <cell r="E188">
            <v>100</v>
          </cell>
          <cell r="F188">
            <v>44820</v>
          </cell>
          <cell r="G188">
            <v>44926</v>
          </cell>
          <cell r="H188">
            <v>15.750000000000002</v>
          </cell>
          <cell r="I188" t="str">
            <v>12. Gestión de Asuntos Disciplinarios</v>
          </cell>
          <cell r="K188">
            <v>1</v>
          </cell>
          <cell r="L188" t="e">
            <v>#VALUE!</v>
          </cell>
          <cell r="M188" t="str">
            <v>https://dnbcgovco-my.sharepoint.com/:f:/g/personal/planeacion_dnbc_gov_co/IgCjek9zNeJJRZSp_jNGDTiHAa31IBuGCECcAl2_5dBH0dc?e=hbpveZ</v>
          </cell>
          <cell r="N188">
            <v>46153</v>
          </cell>
          <cell r="O188" t="e">
            <v>#VALUE!</v>
          </cell>
          <cell r="P188">
            <v>1</v>
          </cell>
          <cell r="Q188" t="str">
            <v>CUMPLIDO</v>
          </cell>
        </row>
        <row r="189">
          <cell r="B189" t="str">
            <v>DI_AC9</v>
          </cell>
          <cell r="C189" t="str">
            <v>Adelantar las acciones administrativas a que haya lugar por el incumplimiento de las obligaciones.</v>
          </cell>
          <cell r="D189" t="str">
            <v xml:space="preserve">Acciones Disciplinarias </v>
          </cell>
          <cell r="E189">
            <v>1</v>
          </cell>
          <cell r="F189">
            <v>44840</v>
          </cell>
          <cell r="G189">
            <v>44926</v>
          </cell>
          <cell r="H189">
            <v>12.75</v>
          </cell>
          <cell r="I189" t="str">
            <v>12. Gestión de Asuntos Disciplinarios</v>
          </cell>
          <cell r="K189">
            <v>1</v>
          </cell>
          <cell r="L189" t="e">
            <v>#VALUE!</v>
          </cell>
          <cell r="M189" t="str">
            <v>https://dnbcgovco-my.sharepoint.com/:f:/g/personal/planeacion_dnbc_gov_co/IgA5ctmyG6EkSLbGu48RtL5-Ae1isqDP3_SnnjLpLvR73WY?e=yttmv6</v>
          </cell>
          <cell r="N189">
            <v>46153</v>
          </cell>
          <cell r="O189" t="e">
            <v>#VALUE!</v>
          </cell>
          <cell r="P189">
            <v>1</v>
          </cell>
          <cell r="Q189" t="str">
            <v>CUMPLIDO</v>
          </cell>
        </row>
        <row r="190">
          <cell r="B190" t="str">
            <v>DI_AC10</v>
          </cell>
          <cell r="C190" t="str">
            <v>Adelantar las acciones administrativas a que haya lugar por el incumplimiento de las obligaciones.</v>
          </cell>
          <cell r="D190" t="str">
            <v>Acciones Disciplinarias</v>
          </cell>
          <cell r="E190">
            <v>1</v>
          </cell>
          <cell r="F190">
            <v>44840</v>
          </cell>
          <cell r="G190">
            <v>44926</v>
          </cell>
          <cell r="H190">
            <v>12.75</v>
          </cell>
          <cell r="I190" t="str">
            <v>12. Gestión de Asuntos Disciplinarios</v>
          </cell>
          <cell r="K190">
            <v>1</v>
          </cell>
          <cell r="L190" t="e">
            <v>#VALUE!</v>
          </cell>
          <cell r="M190" t="str">
            <v>https://dnbcgovco-my.sharepoint.com/:f:/g/personal/planeacion_dnbc_gov_co/IgBf0NNC0oa5Sr4khDCzbZzOAbipnH-jj-9yE4-FNUMUY_U?e=n4jtPb</v>
          </cell>
          <cell r="N190">
            <v>46153</v>
          </cell>
          <cell r="O190" t="e">
            <v>#VALUE!</v>
          </cell>
          <cell r="P190">
            <v>1</v>
          </cell>
          <cell r="Q190" t="str">
            <v>CUMPLIDO</v>
          </cell>
        </row>
        <row r="191">
          <cell r="B191" t="str">
            <v>DI_AC11</v>
          </cell>
          <cell r="C191" t="str">
            <v>Adelantar las acciones administrativas a que haya lugar por el incumplimiento de las obligaciones.</v>
          </cell>
          <cell r="D191" t="str">
            <v>Acciones Disciplinarias</v>
          </cell>
          <cell r="E191">
            <v>1</v>
          </cell>
          <cell r="F191">
            <v>44840</v>
          </cell>
          <cell r="G191">
            <v>44926</v>
          </cell>
          <cell r="H191">
            <v>12.75</v>
          </cell>
          <cell r="I191" t="str">
            <v>12. Gestión de Asuntos Disciplinarios</v>
          </cell>
          <cell r="K191">
            <v>1</v>
          </cell>
          <cell r="L191" t="e">
            <v>#VALUE!</v>
          </cell>
          <cell r="M191" t="str">
            <v>https://dnbcgovco-my.sharepoint.com/:f:/g/personal/planeacion_dnbc_gov_co/IgDw2WkGrtzyTJw67AMDLuQcAaLybWPuF0N2ZiTqF2eufB4?e=aWLrQN</v>
          </cell>
          <cell r="N191">
            <v>46153</v>
          </cell>
          <cell r="O191" t="e">
            <v>#VALUE!</v>
          </cell>
          <cell r="P191">
            <v>1</v>
          </cell>
          <cell r="Q191" t="str">
            <v>CUMPLIDO</v>
          </cell>
        </row>
        <row r="192">
          <cell r="B192" t="str">
            <v>DI_AC12</v>
          </cell>
          <cell r="C192" t="str">
            <v>Adelantar las acciones administrativas a que haya lugar por el incumplimiento de las obligaciones.</v>
          </cell>
          <cell r="D192" t="str">
            <v>Acciones Disciplinarias</v>
          </cell>
          <cell r="E192">
            <v>1</v>
          </cell>
          <cell r="F192">
            <v>44840</v>
          </cell>
          <cell r="G192">
            <v>44926</v>
          </cell>
          <cell r="H192">
            <v>12.75</v>
          </cell>
          <cell r="I192" t="str">
            <v>12. Gestión de Asuntos Disciplinarios</v>
          </cell>
          <cell r="K192">
            <v>1</v>
          </cell>
          <cell r="L192" t="e">
            <v>#VALUE!</v>
          </cell>
          <cell r="M192" t="str">
            <v>https://dnbcgovco-my.sharepoint.com/:f:/g/personal/planeacion_dnbc_gov_co/IgDCAS6FJz35S76V94LeqrlDAb2_Q1we4JC5x6PO02C05RA?e=O9u8bB</v>
          </cell>
          <cell r="N192">
            <v>46153</v>
          </cell>
          <cell r="O192" t="e">
            <v>#VALUE!</v>
          </cell>
          <cell r="P192">
            <v>1</v>
          </cell>
          <cell r="Q192" t="str">
            <v>CUMPLIDO</v>
          </cell>
        </row>
        <row r="193">
          <cell r="B193" t="str">
            <v>DI_AC13</v>
          </cell>
          <cell r="C193" t="str">
            <v>Adelantar las acciones administrativas a que haya lugar por el incumplimiento de las obligaciones.</v>
          </cell>
          <cell r="D193" t="str">
            <v>Acciones Disciplinarias</v>
          </cell>
          <cell r="E193">
            <v>1</v>
          </cell>
          <cell r="F193">
            <v>44840</v>
          </cell>
          <cell r="G193">
            <v>44926</v>
          </cell>
          <cell r="H193">
            <v>12.75</v>
          </cell>
          <cell r="I193" t="str">
            <v>12. Gestión de Asuntos Disciplinarios</v>
          </cell>
          <cell r="K193">
            <v>1</v>
          </cell>
          <cell r="L193" t="e">
            <v>#VALUE!</v>
          </cell>
          <cell r="M193" t="str">
            <v>https://dnbcgovco-my.sharepoint.com/:f:/g/personal/planeacion_dnbc_gov_co/IgApjp0wSIwhQKQKuUWJyov3AdmsKu8yYfFjQ2LWtrx9xQU?e=2ebdo4</v>
          </cell>
          <cell r="N193">
            <v>46153</v>
          </cell>
          <cell r="O193" t="str">
            <v>No se presentaron evidencias referentes a acciones adelantadas con respecto al incumplimiento de las obligaciones</v>
          </cell>
          <cell r="P193">
            <v>1</v>
          </cell>
          <cell r="Q193" t="str">
            <v>CUMPLIDO</v>
          </cell>
        </row>
        <row r="194">
          <cell r="B194" t="str">
            <v>DI_AC14</v>
          </cell>
          <cell r="C194" t="str">
            <v>Adelantar las acciones administrativas a que haya lugar por el incumplimiento de las obligaciones.</v>
          </cell>
          <cell r="D194" t="str">
            <v>Acciones Disciplinarias</v>
          </cell>
          <cell r="E194">
            <v>1</v>
          </cell>
          <cell r="F194">
            <v>44840</v>
          </cell>
          <cell r="G194">
            <v>44926</v>
          </cell>
          <cell r="H194">
            <v>12.75</v>
          </cell>
          <cell r="I194" t="str">
            <v>12. Gestión de Asuntos Disciplinarios</v>
          </cell>
          <cell r="K194">
            <v>1</v>
          </cell>
          <cell r="L194" t="e">
            <v>#VALUE!</v>
          </cell>
          <cell r="M194" t="str">
            <v>https://dnbcgovco-my.sharepoint.com/:f:/g/personal/planeacion_dnbc_gov_co/IgCLzKZ-GgxQSZPX1ta1hCjbAZL-puHMabJFzToEnTDE4xQ?e=lv1H3f</v>
          </cell>
          <cell r="N194">
            <v>46153</v>
          </cell>
          <cell r="O194" t="e">
            <v>#VALUE!</v>
          </cell>
          <cell r="P194">
            <v>1</v>
          </cell>
          <cell r="Q194" t="str">
            <v>CUMPLIDO</v>
          </cell>
        </row>
        <row r="195">
          <cell r="B195" t="str">
            <v>DI_AC15</v>
          </cell>
          <cell r="C195" t="str">
            <v>Realizar la actualizacion del procedimiento de asuntos disciplinarios en el cual se establezca la obligatoriedad de remiitr al proceso el incumplimiento en los terminos de las PQRSD y realizar la socializacion del mismo</v>
          </cell>
          <cell r="D195" t="str">
            <v>Actualizacion del procedimiento de asuntos disciplinarios</v>
          </cell>
          <cell r="E195">
            <v>1</v>
          </cell>
          <cell r="F195">
            <v>45048</v>
          </cell>
          <cell r="G195">
            <v>45077</v>
          </cell>
          <cell r="H195">
            <v>4.3500000000000005</v>
          </cell>
          <cell r="I195" t="str">
            <v>12. Gestión de Asuntos Disciplinarios</v>
          </cell>
          <cell r="K195">
            <v>1</v>
          </cell>
          <cell r="L195" t="e">
            <v>#VALUE!</v>
          </cell>
          <cell r="M195" t="str">
            <v>https://dnbcgovco-my.sharepoint.com/:f:/g/personal/planeacion_dnbc_gov_co/IgBnuAfp-cyZS5GTrlPQdOWiAfCdMGTiP0BIkQqOvQONlOY?e=bLASbp</v>
          </cell>
          <cell r="N195">
            <v>46153</v>
          </cell>
          <cell r="O195" t="e">
            <v>#VALUE!</v>
          </cell>
          <cell r="P195">
            <v>1</v>
          </cell>
          <cell r="Q195" t="str">
            <v>CUMPLIDO</v>
          </cell>
        </row>
        <row r="196">
          <cell r="B196" t="str">
            <v>DI_AC16</v>
          </cell>
          <cell r="C196" t="str">
            <v>Realizar la actualizacion del procedimiento de asuntos disciplinarios en el cual se establezca la obligatoriedad de remiitr al proceso el incumplimiento en los terminos de las PQRSD y realizar la socializacion del mismo</v>
          </cell>
          <cell r="D196" t="str">
            <v>Actualizacion del procedimiento de asuntos disciplinarios</v>
          </cell>
          <cell r="E196">
            <v>1</v>
          </cell>
          <cell r="F196">
            <v>45048</v>
          </cell>
          <cell r="G196">
            <v>45077</v>
          </cell>
          <cell r="H196">
            <v>4.3500000000000005</v>
          </cell>
          <cell r="I196" t="str">
            <v>12. Gestión de Asuntos Disciplinarios</v>
          </cell>
          <cell r="K196">
            <v>1</v>
          </cell>
          <cell r="L196" t="e">
            <v>#VALUE!</v>
          </cell>
          <cell r="M196" t="str">
            <v>https://dnbcgovco-my.sharepoint.com/:f:/g/personal/planeacion_dnbc_gov_co/IgDT_9qmozhcRJ9iDqVidnduATLUW_UWo2erFyYYsVboT0Q?e=0Pv3Qu</v>
          </cell>
          <cell r="N196">
            <v>46153</v>
          </cell>
          <cell r="O196" t="str">
            <v>Se encuentra procedimiento actualizado y socializado con los requerimientos establecidos en la actividad</v>
          </cell>
          <cell r="P196">
            <v>1</v>
          </cell>
          <cell r="Q196" t="str">
            <v>CUMPLIDO</v>
          </cell>
        </row>
        <row r="197">
          <cell r="B197" t="str">
            <v>DI_AC17</v>
          </cell>
          <cell r="C197" t="str">
            <v>Remitir las actas suscriptas con  ocasión al  comité de conciliación previas a su aprobación</v>
          </cell>
          <cell r="D197" t="str">
            <v xml:space="preserve">Actas remitidas </v>
          </cell>
          <cell r="E197">
            <v>18</v>
          </cell>
          <cell r="F197">
            <v>46082</v>
          </cell>
          <cell r="G197">
            <v>46387</v>
          </cell>
          <cell r="H197">
            <v>45</v>
          </cell>
          <cell r="I197" t="str">
            <v>12. Gestión de Asuntos Disciplinarios</v>
          </cell>
          <cell r="K197">
            <v>1</v>
          </cell>
          <cell r="L197" t="str">
            <v>Se remiten los correos de las actas suscritas correspondientes al mes de marzo</v>
          </cell>
          <cell r="M197" t="str">
            <v>https://dnbcgovco-my.sharepoint.com/:f:/g/personal/planeacion_dnbc_gov_co/IgD4Zr4BXnWlQaJz69vGyljUAcaTxjctEoMjQVwRWxYzpWY?e=IBx8qW</v>
          </cell>
          <cell r="N197">
            <v>46153</v>
          </cell>
          <cell r="O197" t="str">
            <v>Se identifican correos de 2 actas</v>
          </cell>
          <cell r="P197">
            <v>0.1111111111111111</v>
          </cell>
          <cell r="Q197" t="str">
            <v>EJECUCIÓN</v>
          </cell>
        </row>
        <row r="198">
          <cell r="B198" t="str">
            <v>DI_AC18</v>
          </cell>
          <cell r="C198" t="str">
            <v>Iniciar las acciones administrativas y/o disciplinarias a que haya lugar por el incumplimiento por parte del Almacenista General con respecto al cumplimiento de sus funciones</v>
          </cell>
          <cell r="D198" t="str">
            <v>Acciones administrativas y/o disciplinarias adelantadas</v>
          </cell>
          <cell r="E198">
            <v>1</v>
          </cell>
          <cell r="F198">
            <v>45404</v>
          </cell>
          <cell r="G198">
            <v>45535</v>
          </cell>
          <cell r="H198">
            <v>19.350000000000001</v>
          </cell>
          <cell r="I198" t="str">
            <v>12. Gestión de Asuntos Disciplinarios</v>
          </cell>
          <cell r="K198">
            <v>0</v>
          </cell>
          <cell r="L198" t="str">
            <v>No es posible realizar seguimiento porque el hallazgo no se encuentra</v>
          </cell>
          <cell r="N198">
            <v>46153</v>
          </cell>
          <cell r="O198" t="str">
            <v>No se encuentra información del hallazgo</v>
          </cell>
          <cell r="P198" t="str">
            <v>N.A.</v>
          </cell>
          <cell r="Q198" t="str">
            <v>PENDIENTE DE REVISIÓN</v>
          </cell>
        </row>
        <row r="199">
          <cell r="B199" t="str">
            <v>DI_AC19</v>
          </cell>
          <cell r="C199" t="str">
            <v>Iniciar las acciones administrativas y/o disciplinarias a que haya lugar por el incumplimiento por parte del Almacenista General con respecto al cumplimiento de sus funciones</v>
          </cell>
          <cell r="D199" t="str">
            <v>Acciones administrativas y/o disciplinarias adelantadas</v>
          </cell>
          <cell r="E199">
            <v>1</v>
          </cell>
          <cell r="F199">
            <v>45404</v>
          </cell>
          <cell r="G199">
            <v>45535</v>
          </cell>
          <cell r="H199">
            <v>19.350000000000001</v>
          </cell>
          <cell r="I199" t="str">
            <v>12. Gestión de Asuntos Disciplinarios</v>
          </cell>
          <cell r="K199">
            <v>1</v>
          </cell>
          <cell r="L199" t="str">
            <v>Sobre la IP 024 de 2024, se adoptó decisión de archivo de conformidad con lo establecido en la decisión adoptada el 25 de abril de 2025. Se desplegó la acción disciplinaria requerida. Se anexa evidencia de la apertura y del archivo.</v>
          </cell>
          <cell r="M199" t="str">
            <v>https://dnbcgovco-my.sharepoint.com/:f:/g/personal/planeacion_dnbc_gov_co/IgB-zvCF4ckEQYHvo9mZoHufATY5TkqJWLIIGt88-TGzIcQ?e=GkEelx</v>
          </cell>
          <cell r="N199">
            <v>46153</v>
          </cell>
          <cell r="O199" t="e">
            <v>#VALUE!</v>
          </cell>
          <cell r="P199">
            <v>1</v>
          </cell>
          <cell r="Q199" t="str">
            <v>CUMPLIDO</v>
          </cell>
        </row>
        <row r="200">
          <cell r="B200" t="str">
            <v>DI_AC20</v>
          </cell>
          <cell r="C200" t="str">
            <v>Iniciar las acciones administrativas y/o disciplinarias a que haya lugar por el incumplimiento por parte del Almacenista General con respecto al cumplimiento de sus funciones</v>
          </cell>
          <cell r="D200" t="str">
            <v>Acciones administrativas y/o disciplinarias adelantadas</v>
          </cell>
          <cell r="E200">
            <v>1</v>
          </cell>
          <cell r="F200">
            <v>45404</v>
          </cell>
          <cell r="G200">
            <v>45535</v>
          </cell>
          <cell r="H200">
            <v>19.350000000000001</v>
          </cell>
          <cell r="I200" t="str">
            <v>12. Gestión de Asuntos Disciplinarios</v>
          </cell>
          <cell r="K200">
            <v>1</v>
          </cell>
          <cell r="L200" t="str">
            <v>Sobre la IP 024 de 2024, se adoptó decisión de archivo de conformidad con lo establecido en la decisión adoptada el 25 de abril de 2025. Se desplegó la acción disciplinaria requerida. Se anexa evidencia de la apertura y del archivo.</v>
          </cell>
          <cell r="M200" t="str">
            <v>https://dnbcgovco-my.sharepoint.com/:f:/g/personal/planeacion_dnbc_gov_co/IgB7vkAkxjUYSKAUrDh35OEDASE3IAIVJxDDOh-9_QIinac?e=OswDJi</v>
          </cell>
          <cell r="N200">
            <v>46153</v>
          </cell>
          <cell r="O200" t="e">
            <v>#VALUE!</v>
          </cell>
          <cell r="P200">
            <v>1</v>
          </cell>
          <cell r="Q200" t="str">
            <v>CUMPLIDO</v>
          </cell>
        </row>
        <row r="201">
          <cell r="B201" t="str">
            <v>DI_AC21</v>
          </cell>
          <cell r="C201" t="str">
            <v>Iniciar las acciones administrativas y/o disciplinarias a que haya lugar por el incumplimiento por parte del Almacenista General con respecto al cumplimiento de sus funciones</v>
          </cell>
          <cell r="D201" t="str">
            <v>Acciones administrativas y/o disciplinarias adelantadas</v>
          </cell>
          <cell r="E201">
            <v>1</v>
          </cell>
          <cell r="F201">
            <v>45404</v>
          </cell>
          <cell r="G201">
            <v>45535</v>
          </cell>
          <cell r="H201">
            <v>19.350000000000001</v>
          </cell>
          <cell r="I201" t="str">
            <v>12. Gestión de Asuntos Disciplinarios</v>
          </cell>
          <cell r="K201">
            <v>1</v>
          </cell>
          <cell r="L201" t="str">
            <v>Sobre la IP 024 de 2024, se adoptó decisión de archivo de conformidad con lo establecido en la decisión adoptada el 25 de abril de 2025. Se desplegó la acción disciplinaria requerida. Se anexa evidencia de la apertura y del archivo.</v>
          </cell>
          <cell r="M201" t="str">
            <v>https://dnbcgovco-my.sharepoint.com/:f:/g/personal/planeacion_dnbc_gov_co/IgAnABVexVJgQrYQLEvMO3CfASCZ59xv04Q7To9gOtWgRWE?e=bcd2I5</v>
          </cell>
          <cell r="N201">
            <v>46153</v>
          </cell>
          <cell r="O201" t="e">
            <v>#VALUE!</v>
          </cell>
          <cell r="P201">
            <v>1</v>
          </cell>
          <cell r="Q201" t="str">
            <v>CUMPLIDO</v>
          </cell>
        </row>
        <row r="202">
          <cell r="B202" t="str">
            <v>DI_AC21</v>
          </cell>
          <cell r="C202" t="str">
            <v>Iniciar las acciones administrativas y/o disciplinarias a que haya lugar por el incumplimiento por parte del Almacenista General con respecto al cumplimiento de sus funciones</v>
          </cell>
          <cell r="D202" t="str">
            <v>Acciones administrativas y/o disciplinarias adelantadas</v>
          </cell>
          <cell r="E202">
            <v>1</v>
          </cell>
          <cell r="F202">
            <v>45404</v>
          </cell>
          <cell r="G202">
            <v>45535</v>
          </cell>
          <cell r="H202">
            <v>19.350000000000001</v>
          </cell>
          <cell r="I202" t="str">
            <v>12. Gestión de Asuntos Disciplinarios</v>
          </cell>
          <cell r="K202">
            <v>1</v>
          </cell>
          <cell r="L202" t="str">
            <v>Sobre la IP 024 de 2024, se adoptó decisión de archivo de conformidad con lo establecido en la decisión adoptada el 25 de abril de 2025. Se desplegó la acción disciplinaria requerida. Se anexa evidencia de la apertura y del archivo.</v>
          </cell>
          <cell r="M202" t="str">
            <v>https://dnbcgovco-my.sharepoint.com/:f:/g/personal/planeacion_dnbc_gov_co/IgAzEXLYTAvqR6QW9pNCWkBCAcSinZ7Ecmtpsf6FU6VTHJ0?e=OQhjeB</v>
          </cell>
          <cell r="N202">
            <v>46153</v>
          </cell>
          <cell r="O202" t="e">
            <v>#VALUE!</v>
          </cell>
          <cell r="P202">
            <v>1</v>
          </cell>
          <cell r="Q202" t="str">
            <v>CUMPLIDO</v>
          </cell>
        </row>
        <row r="203">
          <cell r="B203" t="str">
            <v>DI_AC22</v>
          </cell>
          <cell r="C203" t="str">
            <v>Iniciar las acciones administrativas y disciplinarias por la pérdida de la documentación del CONVILAB</v>
          </cell>
          <cell r="D203" t="str">
            <v xml:space="preserve">% Acciones administrativas y/o disciplinarias iniciadas  </v>
          </cell>
          <cell r="E203">
            <v>1</v>
          </cell>
          <cell r="F203">
            <v>45292</v>
          </cell>
          <cell r="G203">
            <v>45596</v>
          </cell>
          <cell r="H203">
            <v>45</v>
          </cell>
          <cell r="I203" t="str">
            <v>12. Gestión de Asuntos Disciplinarios</v>
          </cell>
          <cell r="K203">
            <v>1</v>
          </cell>
          <cell r="L203" t="e">
            <v>#VALUE!</v>
          </cell>
          <cell r="M203" t="str">
            <v>https://dnbcgovco-my.sharepoint.com/:f:/g/personal/planeacion_dnbc_gov_co/IgA-NiisLHR2QKlPBHO-9QCRAW06VKM6HHdsIOTeUhIMlyA?e=kWtbwl</v>
          </cell>
          <cell r="N203">
            <v>46153</v>
          </cell>
          <cell r="O203" t="e">
            <v>#VALUE!</v>
          </cell>
          <cell r="P203">
            <v>1</v>
          </cell>
          <cell r="Q203" t="str">
            <v>CUMPLIDO</v>
          </cell>
        </row>
        <row r="204">
          <cell r="B204" t="str">
            <v>DI_AC22</v>
          </cell>
          <cell r="C204" t="str">
            <v>Iniciar las acciones administrativas y disciplinarias por la pérdida de la documentación del CONVILAB</v>
          </cell>
          <cell r="D204" t="str">
            <v xml:space="preserve">% Acciones administrativas y/o disciplinarias iniciadas  </v>
          </cell>
          <cell r="E204">
            <v>1</v>
          </cell>
          <cell r="F204">
            <v>45292</v>
          </cell>
          <cell r="G204">
            <v>45596</v>
          </cell>
          <cell r="H204">
            <v>45</v>
          </cell>
          <cell r="I204" t="str">
            <v>12. Gestión de Asuntos Disciplinarios</v>
          </cell>
          <cell r="K204">
            <v>1</v>
          </cell>
          <cell r="L204" t="e">
            <v>#VALUE!</v>
          </cell>
          <cell r="M204" t="str">
            <v>https://dnbcgovco-my.sharepoint.com/:f:/g/personal/planeacion_dnbc_gov_co/IgCKRThs3ZlnSZLyZGeuGo3lAQ4gwGTyZgw2EkVLOADx8d0?e=D3GkyH</v>
          </cell>
          <cell r="N204">
            <v>46153</v>
          </cell>
          <cell r="O204" t="e">
            <v>#VALUE!</v>
          </cell>
          <cell r="P204">
            <v>1</v>
          </cell>
          <cell r="Q204" t="str">
            <v>CUMPLIDO</v>
          </cell>
        </row>
        <row r="205">
          <cell r="B205" t="str">
            <v>DI_AC23</v>
          </cell>
          <cell r="C205" t="e">
            <v>#VALUE!</v>
          </cell>
          <cell r="D205" t="str">
            <v xml:space="preserve">Socializaciones a funcionarios y contratistas realizadas </v>
          </cell>
          <cell r="E205">
            <v>2</v>
          </cell>
          <cell r="F205">
            <v>46023</v>
          </cell>
          <cell r="G205">
            <v>46387</v>
          </cell>
          <cell r="H205">
            <v>54</v>
          </cell>
          <cell r="I205" t="str">
            <v>12. Gestión de Asuntos Disciplinarios</v>
          </cell>
          <cell r="K205">
            <v>1</v>
          </cell>
          <cell r="L205" t="e">
            <v>#VALUE!</v>
          </cell>
          <cell r="M205" t="str">
            <v>https://dnbcgovco-my.sharepoint.com/:f:/g/personal/planeacion_dnbc_gov_co/IgBQvRl1qJOuR4_5SVNmfcTnAZV0VApCPR6f_GkysP7ZBG4?e=DPyQEd</v>
          </cell>
          <cell r="N205">
            <v>46153</v>
          </cell>
          <cell r="O205" t="str">
            <v>Se evidencia la respectiva circual fue emitida y socializada 2024. No se evidencian avances de re socialización en la vigencia 2026</v>
          </cell>
          <cell r="P205">
            <v>0</v>
          </cell>
          <cell r="Q205" t="str">
            <v>EJECUCIÓN</v>
          </cell>
        </row>
        <row r="206">
          <cell r="B206" t="str">
            <v>DI_AC24</v>
          </cell>
          <cell r="C206" t="str">
            <v>Iniciar las acciones administrativas y disciplinarias que halla lugar a los funcionarios que incumplan  la  Política de Desplazamiento de Vehículos de la DNBC</v>
          </cell>
          <cell r="D206" t="str">
            <v xml:space="preserve">% Acciones administrativas y/o disciplinarias iniciadas =(acciones iniciadas/incumplimientos identificados)*100 </v>
          </cell>
          <cell r="E206">
            <v>1</v>
          </cell>
          <cell r="F206">
            <v>45488</v>
          </cell>
          <cell r="G206">
            <v>45657</v>
          </cell>
          <cell r="H206">
            <v>24.900000000000002</v>
          </cell>
          <cell r="I206" t="str">
            <v>12. Gestión de Asuntos Disciplinarios</v>
          </cell>
          <cell r="K206">
            <v>1</v>
          </cell>
          <cell r="L206" t="str">
            <v>Sobre la IP 025 de 2024, se adoptó decisión de archivo de conformidad con lo establecido en la decisión adoptada el 11 de julio de 2025. Se desplegó la acción disciplinaria requerida. Se anexa evidencia de la apertura y del archivo.</v>
          </cell>
          <cell r="M206" t="str">
            <v>https://dnbcgovco-my.sharepoint.com/:f:/g/personal/planeacion_dnbc_gov_co/IgCqJBQzHkSYRrYrrwkcO26SARTNUnwvUMW2mcpkRVL2YUU?e=z5wzlL</v>
          </cell>
          <cell r="N206">
            <v>46153</v>
          </cell>
          <cell r="O206" t="e">
            <v>#VALUE!</v>
          </cell>
          <cell r="P206">
            <v>1</v>
          </cell>
          <cell r="Q206" t="str">
            <v>CUMPLIDO</v>
          </cell>
        </row>
        <row r="207">
          <cell r="B207" t="str">
            <v>DI_AC25</v>
          </cell>
          <cell r="C207" t="str">
            <v>Adelantar la investigación y las acciones disciplinarias (si hay lugara ello)  por la cancelación de intereses moratorios en el pago inoportuno de la PILA</v>
          </cell>
          <cell r="D207" t="str">
            <v>Acciones administrativas y/o disciplinarias adelantadas</v>
          </cell>
          <cell r="E207">
            <v>1</v>
          </cell>
          <cell r="F207">
            <v>45292</v>
          </cell>
          <cell r="G207">
            <v>45535</v>
          </cell>
          <cell r="H207">
            <v>36</v>
          </cell>
          <cell r="I207" t="str">
            <v>12. Gestión de Asuntos Disciplinarios</v>
          </cell>
          <cell r="K207">
            <v>1</v>
          </cell>
          <cell r="L207" t="str">
            <v>Sobre la IP 025 de 2024, se adoptó decisión de archivo de conformidad con lo establecido en la decisión adoptada el 11 de julio de 2025. Se desplegó la acción disciplinaria requerida. Se anexa evidencia de la apertura y del archivo.</v>
          </cell>
          <cell r="M207" t="str">
            <v>https://dnbcgovco-my.sharepoint.com/:f:/g/personal/planeacion_dnbc_gov_co/IgAUMB2dyVevRLjEJ8D2T5hlAYVTq0qnIENWOGpxGXQd1tw?e=qM6znQ</v>
          </cell>
          <cell r="N207">
            <v>46153</v>
          </cell>
          <cell r="O207" t="e">
            <v>#VALUE!</v>
          </cell>
          <cell r="P207">
            <v>1</v>
          </cell>
          <cell r="Q207" t="str">
            <v>CUMPLIDO</v>
          </cell>
        </row>
        <row r="208">
          <cell r="B208" t="str">
            <v>DI_AC26</v>
          </cell>
          <cell r="C208" t="str">
            <v>Adelantar las acciones disciplinarias y administrativas a que haya lugar por el inconveniente presentado con el vehículo IXX 308</v>
          </cell>
          <cell r="D208" t="str">
            <v>Acciones administrativas y/o disciplinarias adelantadas</v>
          </cell>
          <cell r="E208">
            <v>1</v>
          </cell>
          <cell r="F208">
            <v>45245</v>
          </cell>
          <cell r="G208">
            <v>45565</v>
          </cell>
          <cell r="H208">
            <v>47.25</v>
          </cell>
          <cell r="I208" t="str">
            <v>12. Gestión de Asuntos Disciplinarios</v>
          </cell>
          <cell r="K208">
            <v>1</v>
          </cell>
          <cell r="L208" t="str">
            <v>Sobre la investigación disciplinaria 001-2024 de 19 de julio de 2024, se dió traslado por competencia a la PGN con fecha 22 de enero de 2025, se anexa el auto de traslado.</v>
          </cell>
          <cell r="M208" t="str">
            <v>https://dnbcgovco-my.sharepoint.com/:f:/g/personal/planeacion_dnbc_gov_co/IgDmwPVhsNbKQ4Dnk4G7eWU4ATtd3p3mNxgyQp9DHO21-kA?e=LpFeeJ</v>
          </cell>
          <cell r="N208">
            <v>46153</v>
          </cell>
          <cell r="O208" t="e">
            <v>#VALUE!</v>
          </cell>
          <cell r="P208">
            <v>1</v>
          </cell>
          <cell r="Q208" t="str">
            <v>CUMPLIDO</v>
          </cell>
        </row>
        <row r="209">
          <cell r="B209" t="str">
            <v>DI_AC27</v>
          </cell>
          <cell r="C209" t="str">
            <v xml:space="preserve">Adelantar la investigación y las acciones disciplinarias y administrativas (si hay lugara ello)  por el incumplimiento de las obligación de transmisión de la información </v>
          </cell>
          <cell r="D209" t="str">
            <v>Acciones administrativas y/o disciplinarias adelantadas</v>
          </cell>
          <cell r="E209">
            <v>1</v>
          </cell>
          <cell r="F209">
            <v>45292</v>
          </cell>
          <cell r="G209">
            <v>45565</v>
          </cell>
          <cell r="H209">
            <v>40.35</v>
          </cell>
          <cell r="I209" t="str">
            <v>12. Gestión de Asuntos Disciplinarios</v>
          </cell>
          <cell r="K209">
            <v>1</v>
          </cell>
          <cell r="L209" t="str">
            <v>Sobre la IP 025 de 2024, se adoptó decisión de archivo de conformidad con lo establecido en la decisión adoptada el 11 de julio de 2025. Se desplegó la acción disciplinaria requerida. Se anexa evidencia de la apertura y del archivo.</v>
          </cell>
          <cell r="M209" t="str">
            <v>https://dnbcgovco-my.sharepoint.com/:f:/g/personal/planeacion_dnbc_gov_co/IgAMhY64Lw3gR4D29Bet-aUVAZ4MT780GDRFtCeNf2ysFpE?e=mkvSjs</v>
          </cell>
          <cell r="N209">
            <v>46153</v>
          </cell>
          <cell r="O209" t="e">
            <v>#VALUE!</v>
          </cell>
          <cell r="P209">
            <v>1</v>
          </cell>
          <cell r="Q209" t="str">
            <v>CUMPLIDO</v>
          </cell>
        </row>
        <row r="210">
          <cell r="B210" t="str">
            <v>DI_AC28</v>
          </cell>
          <cell r="C210" t="str">
            <v>Se modificó la resolución de funcionamiento del comité, se designó un delegado del despacho en caso de ausencia de la dirección y se viabilizó la posibilidad de adelantar las sesiones virtuales para evitar el incumplimiento normativo</v>
          </cell>
          <cell r="D210" t="str">
            <v>Resolución 199 de 2024, por la cual se actualiza y modifica el reglamento del Comité de Conciliación de la DNBC</v>
          </cell>
          <cell r="E210">
            <v>1</v>
          </cell>
          <cell r="F210">
            <v>45484</v>
          </cell>
          <cell r="G210">
            <v>45657</v>
          </cell>
          <cell r="H210">
            <v>25.5</v>
          </cell>
          <cell r="I210" t="str">
            <v>12. Gestión de Asuntos Disciplinarios</v>
          </cell>
          <cell r="K210">
            <v>1</v>
          </cell>
          <cell r="L210" t="str">
            <v>Resolución 199 de 2024, por la cual se actualiza y modifica el reglamento del Comité de Conciliación de la DNBC, se adjunta igualmente la Resolución 363 de 2025, por la cual se actualiza y armoniza la Resolución 199 de 2024. Se anexa evidencia</v>
          </cell>
          <cell r="M210" t="str">
            <v>https://dnbcgovco-my.sharepoint.com/:f:/g/personal/planeacion_dnbc_gov_co/IgBWzJbqJMrkT6hgIUuTVEvtAQg3_swH7xr_L3Wo3loVN80?e=IRIajS</v>
          </cell>
          <cell r="N210">
            <v>46153</v>
          </cell>
          <cell r="O210" t="str">
            <v>Se evidencia que se presentó la resolución 199 actualizada con las respectivas firmas</v>
          </cell>
          <cell r="P210">
            <v>1</v>
          </cell>
          <cell r="Q210" t="str">
            <v>CUMPLIDO</v>
          </cell>
        </row>
        <row r="211">
          <cell r="B211" t="str">
            <v>DI_AC29</v>
          </cell>
          <cell r="C211" t="e">
            <v>#VALUE!</v>
          </cell>
          <cell r="D211" t="str">
            <v xml:space="preserve">Certificaciones emitidas y entregadas a la oficina jurídica </v>
          </cell>
          <cell r="E211">
            <v>1</v>
          </cell>
          <cell r="F211">
            <v>45484</v>
          </cell>
          <cell r="G211">
            <v>45657</v>
          </cell>
          <cell r="H211">
            <v>25.5</v>
          </cell>
          <cell r="I211" t="str">
            <v>12. Gestión de Asuntos Disciplinarios</v>
          </cell>
          <cell r="K211">
            <v>1</v>
          </cell>
          <cell r="L211" t="str">
            <v>Certificaciones emitidas y entregadas a la oficina jurídica. Se anexa evidencia</v>
          </cell>
          <cell r="M211" t="str">
            <v>https://dnbcgovco-my.sharepoint.com/:f:/g/personal/planeacion_dnbc_gov_co/IgBsc7JhglygTLllheG99bkEAdRb04KaWmeFzQt6r2q04Jg?e=facyEV</v>
          </cell>
          <cell r="N211">
            <v>46153</v>
          </cell>
          <cell r="O211" t="str">
            <v>Se evidencia que se presentaron las certificaciones correspondientes para darle conformdiad al hallazgo</v>
          </cell>
          <cell r="P211">
            <v>1</v>
          </cell>
          <cell r="Q211" t="str">
            <v>CUMPLIDO</v>
          </cell>
        </row>
        <row r="212">
          <cell r="B212" t="str">
            <v>DI_AC30</v>
          </cell>
          <cell r="C212" t="str">
            <v>Generar alertas para participar en los espacios de capacitación en el uso del sistema e-Kogui</v>
          </cell>
          <cell r="D212" t="str">
            <v>Correos electrónicos</v>
          </cell>
          <cell r="H212">
            <v>0</v>
          </cell>
          <cell r="I212" t="str">
            <v>12. Gestión de Asuntos Disciplinarios</v>
          </cell>
          <cell r="K212">
            <v>1</v>
          </cell>
          <cell r="L212" t="e">
            <v>#VALUE!</v>
          </cell>
          <cell r="M212" t="str">
            <v>https://dnbcgovco-my.sharepoint.com/:f:/g/personal/planeacion_dnbc_gov_co/IgBTKReKXiIaQpJqnvKKQMbVAY2AK0ARdrNpaGYCO6E0rG0?e=UqZcmo</v>
          </cell>
          <cell r="N212">
            <v>46153</v>
          </cell>
          <cell r="O212" t="str">
            <v>Se evidencian correos de socialización de capacitaciones de sistema de información</v>
          </cell>
          <cell r="P212">
            <v>1</v>
          </cell>
          <cell r="Q212" t="str">
            <v>CUMPLIDO</v>
          </cell>
        </row>
        <row r="213">
          <cell r="B213" t="str">
            <v>DI_AC31</v>
          </cell>
          <cell r="C213" t="str">
            <v>Se solicitará en el correo de convocatoria se informe si algunos de los miembros del comité se ausentará del mismo, para en ese exclusivo caso dejarlo consignado en el acta, por escrito .</v>
          </cell>
          <cell r="D213" t="str">
            <v>Correo electrónicos de convocatoria</v>
          </cell>
          <cell r="E213">
            <v>3</v>
          </cell>
          <cell r="F213">
            <v>45981</v>
          </cell>
          <cell r="G213">
            <v>46022</v>
          </cell>
          <cell r="H213">
            <v>6.1499999999999995</v>
          </cell>
          <cell r="I213" t="str">
            <v>12. Gestión de Asuntos Disciplinarios</v>
          </cell>
          <cell r="K213">
            <v>1</v>
          </cell>
          <cell r="L213" t="str">
            <v>Se anexa los correos de convocatoria en los cuales se solicita que en caso de ausencia, se informe, esta actividad de reportar excusas por la ausencia depende única y exclusivamente de los miembros del comité.</v>
          </cell>
          <cell r="M213" t="str">
            <v>https://dnbcgovco-my.sharepoint.com/:f:/g/personal/planeacion_dnbc_gov_co/IgCBE5aHG9uFRabZ-tLSe3N-AVAL2iymqTlBxwA-RSGf40Q?e=dQSRak</v>
          </cell>
          <cell r="N213">
            <v>46153</v>
          </cell>
          <cell r="O213" t="str">
            <v>Se realizará revisión de evidencias para validar linea con requerimientos de ley , y dar su respectivo cumplimiento.</v>
          </cell>
          <cell r="P213">
            <v>1</v>
          </cell>
          <cell r="Q213" t="str">
            <v>CUMPLIDO</v>
          </cell>
        </row>
        <row r="214">
          <cell r="B214" t="str">
            <v>DI_AC32</v>
          </cell>
          <cell r="C214" t="str">
            <v xml:space="preserve">
Emitir certificación en la que conste la decisión del comité de no conciliar.</v>
          </cell>
          <cell r="D214" t="str">
            <v>Certificación  escrita de la subsanación </v>
          </cell>
          <cell r="E214">
            <v>1</v>
          </cell>
          <cell r="F214">
            <v>45981</v>
          </cell>
          <cell r="G214">
            <v>46022</v>
          </cell>
          <cell r="H214">
            <v>6.1499999999999995</v>
          </cell>
          <cell r="I214" t="str">
            <v>12. Gestión de Asuntos Disciplinarios</v>
          </cell>
          <cell r="K214">
            <v>1</v>
          </cell>
          <cell r="L214" t="str">
            <v>Se anexa la certifiación proferida por la Secretaria Técnica del Comité de Conciliación, donde consta la decisión de NO CONCILIAR.</v>
          </cell>
          <cell r="M214" t="str">
            <v>https://dnbcgovco-my.sharepoint.com/:f:/g/personal/planeacion_dnbc_gov_co/IgCrnPRElaqjS4bFmXSVqtNvAfTT2iq8RGGdgk3Wq10jakc?e=sIBPOE</v>
          </cell>
          <cell r="N214">
            <v>46153</v>
          </cell>
          <cell r="O214" t="str">
            <v xml:space="preserve">Se presentó evidencia de subsanación de la respectiva acta </v>
          </cell>
          <cell r="P214">
            <v>1</v>
          </cell>
          <cell r="Q214" t="str">
            <v>CUMPLIDO</v>
          </cell>
        </row>
        <row r="215">
          <cell r="B215" t="str">
            <v>DI_AC33</v>
          </cell>
          <cell r="C215" t="str">
            <v>Remitir las actas suscriptas con  ocasión al  comité de conciliación previas a su aprobación</v>
          </cell>
          <cell r="D215" t="str">
            <v xml:space="preserve">Actas remitidas </v>
          </cell>
          <cell r="E215">
            <v>18</v>
          </cell>
          <cell r="F215">
            <v>46082</v>
          </cell>
          <cell r="G215">
            <v>46387</v>
          </cell>
          <cell r="H215">
            <v>45</v>
          </cell>
          <cell r="I215" t="str">
            <v>12. Gestión de Asuntos Disciplinarios</v>
          </cell>
          <cell r="K215">
            <v>1</v>
          </cell>
          <cell r="L215" t="str">
            <v>Se remiten las respectivas actas correspondientes al mes de marzo actas cinco y seis y la suscrita el mes de abril.</v>
          </cell>
          <cell r="M215" t="str">
            <v>https://dnbcgovco-my.sharepoint.com/:f:/g/personal/planeacion_dnbc_gov_co/IgBFH8o-Su4USqhQWjcOcrqmATUagG_3FOBB0vUGbenfSf0?e=7cpvWf</v>
          </cell>
          <cell r="N215">
            <v>46153</v>
          </cell>
          <cell r="O215" t="str">
            <v>Se remite información de 3 actas</v>
          </cell>
          <cell r="P215">
            <v>0.16666666666666666</v>
          </cell>
          <cell r="Q215" t="str">
            <v>EJECUCIÓN</v>
          </cell>
        </row>
        <row r="216">
          <cell r="B216" t="str">
            <v>DI_AC34</v>
          </cell>
          <cell r="C216" t="str">
            <v>Modificar la Resolución 199 de 2024 para incorporar formalmente los indicadores de gestión existentes, las funciones de los apoderados y las directrices de asesoría jurídica del Comité de Conciliación, conforme al artículo 115 de la Ley 2220 de 2022.</v>
          </cell>
          <cell r="D216" t="str">
            <v>Resolución actualizada con los criterios establecidos</v>
          </cell>
          <cell r="E216">
            <v>1</v>
          </cell>
          <cell r="F216">
            <v>45981</v>
          </cell>
          <cell r="G216">
            <v>46022</v>
          </cell>
          <cell r="H216">
            <v>6.1499999999999995</v>
          </cell>
          <cell r="I216" t="str">
            <v>12. Gestión de Asuntos Disciplinarios</v>
          </cell>
          <cell r="K216">
            <v>1</v>
          </cell>
          <cell r="L216" t="str">
            <v>Mediante Resolución 363 de 2025. se actualizó la resolución 199 de 2024 y se incluyó lo solicitado por control interno. Se anexa la resolción.</v>
          </cell>
          <cell r="M216" t="str">
            <v>https://dnbcgovco-my.sharepoint.com/:f:/g/personal/planeacion_dnbc_gov_co/IgCWMU3_E-UpTLfbQMbAUzJWAbf6VNNUAktPLT5yhv1d360?e=TAwypS</v>
          </cell>
          <cell r="N216">
            <v>46153</v>
          </cell>
          <cell r="O216" t="str">
            <v>Se adjunta evidencia de incorporación de  requerimientos establecidos en la actividad</v>
          </cell>
          <cell r="P216">
            <v>1</v>
          </cell>
          <cell r="Q216" t="str">
            <v>CUMPLIDO</v>
          </cell>
        </row>
        <row r="217">
          <cell r="B217" t="str">
            <v>DI_AC35</v>
          </cell>
          <cell r="C217" t="str">
            <v>Dentro de la fichas técnicas presentadas al comité por parte del proceso de gestión jurídica se señalará el correo electrónico de la agencia del ministerio público, para remitir las certificaciones correspondientes.</v>
          </cell>
          <cell r="D217" t="str">
            <v>(Fichas remitidas en término de cinco días/Fichas técnicas con correo electrónico requerido para remisión de certificación)*100</v>
          </cell>
          <cell r="E217">
            <v>100</v>
          </cell>
          <cell r="F217">
            <v>45981</v>
          </cell>
          <cell r="G217">
            <v>46022</v>
          </cell>
          <cell r="H217">
            <v>6.1499999999999995</v>
          </cell>
          <cell r="I217" t="str">
            <v>12. Gestión de Asuntos Disciplinarios</v>
          </cell>
          <cell r="K217">
            <v>1</v>
          </cell>
          <cell r="L217" t="e">
            <v>#VALUE!</v>
          </cell>
          <cell r="N217">
            <v>46153</v>
          </cell>
          <cell r="O217" t="str">
            <v>Se debe revisar la responsabilidad de la actividad</v>
          </cell>
          <cell r="P217">
            <v>0</v>
          </cell>
          <cell r="Q217" t="str">
            <v>EJECUCIÓN</v>
          </cell>
        </row>
        <row r="218">
          <cell r="B218" t="str">
            <v>DI_AC36</v>
          </cell>
          <cell r="C218" t="str">
            <v>Modificación y actualización de la resolución 199 de 2024 de conformidad con el decreto 104 de 2025</v>
          </cell>
          <cell r="D218" t="str">
            <v>Resolución actualizada con los criterios establecidos</v>
          </cell>
          <cell r="E218">
            <v>1</v>
          </cell>
          <cell r="F218">
            <v>45981</v>
          </cell>
          <cell r="G218">
            <v>46022</v>
          </cell>
          <cell r="H218">
            <v>6.1499999999999995</v>
          </cell>
          <cell r="I218" t="str">
            <v>12. Gestión de Asuntos Disciplinarios</v>
          </cell>
          <cell r="K218">
            <v>1</v>
          </cell>
          <cell r="L218" t="str">
            <v>Mediante Resolución 363 de 2025, se actualizó la resolución 199 de 2024. Se anexa la resolción.</v>
          </cell>
          <cell r="M218" t="str">
            <v>https://dnbcgovco-my.sharepoint.com/:f:/g/personal/planeacion_dnbc_gov_co/IgC7tp_fdzBkTbS6uCHe_s4EAcZfd2NOrO8efEfcT_pvH7I?e=zpGc7M</v>
          </cell>
          <cell r="N218">
            <v>46153</v>
          </cell>
          <cell r="O218" t="str">
            <v>Resolución se encuentra actualizada y aprobada</v>
          </cell>
          <cell r="P218">
            <v>1</v>
          </cell>
          <cell r="Q218" t="str">
            <v>CUMPLIDO</v>
          </cell>
        </row>
        <row r="219">
          <cell r="B219" t="str">
            <v>DI_AC37</v>
          </cell>
          <cell r="C219" t="str">
            <v>Adelantar las acciones disciplinarias a que haya lugar, conforme a la Ley 1952 de 2019</v>
          </cell>
          <cell r="D219" t="str">
            <v xml:space="preserve">Acciones Disciplinarias adelantadas </v>
          </cell>
          <cell r="E219">
            <v>1</v>
          </cell>
          <cell r="F219">
            <v>44927</v>
          </cell>
          <cell r="G219">
            <v>45290</v>
          </cell>
          <cell r="H219">
            <v>53.85</v>
          </cell>
          <cell r="I219" t="str">
            <v>12. Gestión de Asuntos Disciplinarios</v>
          </cell>
          <cell r="J219" t="str">
            <v>Seguimiento Historico CGR</v>
          </cell>
          <cell r="K219">
            <v>1</v>
          </cell>
          <cell r="L219" t="e">
            <v>#VALUE!</v>
          </cell>
          <cell r="M219" t="str">
            <v>https://dnbcgovco-my.sharepoint.com/:f:/g/personal/planeacion_dnbc_gov_co/IgBF8OFTwAGoSKg7QLN_1GR5AVlDQoydI8ipVM7pzpP-XMg?e=edeTL7</v>
          </cell>
          <cell r="N219">
            <v>46153</v>
          </cell>
          <cell r="O219" t="str">
            <v>Cumplida en seguimiento diciembre 2025</v>
          </cell>
          <cell r="P219">
            <v>1</v>
          </cell>
          <cell r="Q219" t="str">
            <v>CUMPLIDO</v>
          </cell>
        </row>
        <row r="220">
          <cell r="B220" t="str">
            <v>DI_AC38</v>
          </cell>
          <cell r="C220" t="str">
            <v>Adelantar las acciones disciplinarias a que haya lugar, conforme a la Ley 1952 de 2019</v>
          </cell>
          <cell r="D220" t="str">
            <v xml:space="preserve">Acciones Disciplinarias adelantadas </v>
          </cell>
          <cell r="E220">
            <v>1</v>
          </cell>
          <cell r="F220">
            <v>44927</v>
          </cell>
          <cell r="G220">
            <v>45290</v>
          </cell>
          <cell r="H220">
            <v>53.85</v>
          </cell>
          <cell r="I220" t="str">
            <v>12. Gestión de Asuntos Disciplinarios</v>
          </cell>
          <cell r="J220" t="str">
            <v>Seguimiento Historico CGR</v>
          </cell>
          <cell r="K220">
            <v>1</v>
          </cell>
          <cell r="L220" t="e">
            <v>#VALUE!</v>
          </cell>
          <cell r="M220" t="str">
            <v>https://dnbcgovco-my.sharepoint.com/:f:/g/personal/planeacion_dnbc_gov_co/IgD7PueQbTmwSbrESEYbw7kQASzYS1d0cG4xT3umrYDPA_s?e=pphhsp</v>
          </cell>
          <cell r="N220">
            <v>46153</v>
          </cell>
          <cell r="O220" t="str">
            <v>Cumplida en seguimiento diciembre 2025</v>
          </cell>
          <cell r="P220">
            <v>1</v>
          </cell>
          <cell r="Q220" t="str">
            <v>CUMPLIDO</v>
          </cell>
        </row>
        <row r="221">
          <cell r="B221" t="str">
            <v>DI_AC39</v>
          </cell>
          <cell r="C221" t="str">
            <v>Adelantar las acciones disciplinarias a que haya lugar, conforme a la Ley 1952 de 2019</v>
          </cell>
          <cell r="D221" t="str">
            <v xml:space="preserve">Acciones Disciplinarias adelantadas </v>
          </cell>
          <cell r="E221">
            <v>1</v>
          </cell>
          <cell r="F221">
            <v>44927</v>
          </cell>
          <cell r="G221">
            <v>45290</v>
          </cell>
          <cell r="H221">
            <v>53.85</v>
          </cell>
          <cell r="I221" t="str">
            <v>12. Gestión de Asuntos Disciplinarios</v>
          </cell>
          <cell r="J221" t="str">
            <v>Seguimiento Historico CGR</v>
          </cell>
          <cell r="K221">
            <v>1</v>
          </cell>
          <cell r="L221" t="e">
            <v>#VALUE!</v>
          </cell>
          <cell r="M221" t="str">
            <v>https://dnbcgovco-my.sharepoint.com/:f:/g/personal/planeacion_dnbc_gov_co/IgCIX0NWav5DRLouA1nGTGOIAblLOIgYbbk_L9nrR1q5FMM?e=v7f5hr</v>
          </cell>
          <cell r="N221">
            <v>46153</v>
          </cell>
          <cell r="O221" t="str">
            <v>Cumplida en seguimiento diciembre 2025</v>
          </cell>
          <cell r="P221">
            <v>1</v>
          </cell>
          <cell r="Q221" t="str">
            <v>CUMPLIDO</v>
          </cell>
        </row>
        <row r="222">
          <cell r="B222" t="str">
            <v>DI_AC40</v>
          </cell>
          <cell r="C222" t="str">
            <v>Adelantar  acciones administrativas (disciplinarias, Fiscales), a que haya lugar</v>
          </cell>
          <cell r="D222" t="str">
            <v>Acciones adelantadas</v>
          </cell>
          <cell r="E222">
            <v>1</v>
          </cell>
          <cell r="F222">
            <v>45210</v>
          </cell>
          <cell r="G222">
            <v>45656</v>
          </cell>
          <cell r="H222">
            <v>65.850000000000009</v>
          </cell>
          <cell r="I222" t="str">
            <v>12. Gestión de Asuntos Disciplinarios</v>
          </cell>
          <cell r="J222" t="str">
            <v>Seguimiento Historico CGR</v>
          </cell>
          <cell r="K222">
            <v>1</v>
          </cell>
          <cell r="L222" t="e">
            <v>#VALUE!</v>
          </cell>
          <cell r="M222" t="str">
            <v>https://dnbcgovco-my.sharepoint.com/:f:/g/personal/planeacion_dnbc_gov_co/IgCHyLPMuNt8RYxo94tUjX1vAT5tjv5CWVdGzKkW-QWn3M4?e=5e6h7p</v>
          </cell>
          <cell r="N222">
            <v>46153</v>
          </cell>
          <cell r="O222" t="str">
            <v>Cumplida en seguimiento diciembre 2025</v>
          </cell>
          <cell r="P222">
            <v>1</v>
          </cell>
          <cell r="Q222" t="str">
            <v>CUMPLIDO</v>
          </cell>
        </row>
        <row r="223">
          <cell r="B223" t="str">
            <v>DI_AC41</v>
          </cell>
          <cell r="C223" t="str">
            <v>Adelantar acciones administrativas (disciplinarias, Fiscales), a que haya lugar</v>
          </cell>
          <cell r="D223" t="str">
            <v>Acciones adelantadas</v>
          </cell>
          <cell r="E223">
            <v>1</v>
          </cell>
          <cell r="F223">
            <v>45210</v>
          </cell>
          <cell r="G223">
            <v>45656</v>
          </cell>
          <cell r="H223">
            <v>65.850000000000009</v>
          </cell>
          <cell r="I223" t="str">
            <v>12. Gestión de Asuntos Disciplinarios</v>
          </cell>
          <cell r="J223" t="str">
            <v>Seguimiento Historico CGR</v>
          </cell>
          <cell r="K223">
            <v>1</v>
          </cell>
          <cell r="L223" t="e">
            <v>#VALUE!</v>
          </cell>
          <cell r="M223" t="str">
            <v>https://dnbcgovco-my.sharepoint.com/:f:/g/personal/planeacion_dnbc_gov_co/IgAaKA0iGbreQY4jAc43O5sTAaiIVAetv0MYWfwUMiBJIVE?e=dYmqmQ</v>
          </cell>
          <cell r="N223">
            <v>46153</v>
          </cell>
          <cell r="O223" t="str">
            <v>Cumplida en seguimiento diciembre 2025</v>
          </cell>
          <cell r="P223">
            <v>1</v>
          </cell>
          <cell r="Q223" t="str">
            <v>CUMPLIDO</v>
          </cell>
        </row>
        <row r="224">
          <cell r="B224" t="str">
            <v>DI_AC42</v>
          </cell>
          <cell r="C224" t="str">
            <v>Adelantar acciones administrativas (disciplinarias, Fiscales), a que haya lugar</v>
          </cell>
          <cell r="D224" t="str">
            <v>Acciones adelantadas</v>
          </cell>
          <cell r="E224">
            <v>1</v>
          </cell>
          <cell r="F224">
            <v>45210</v>
          </cell>
          <cell r="G224">
            <v>45656</v>
          </cell>
          <cell r="H224">
            <v>65.850000000000009</v>
          </cell>
          <cell r="I224" t="str">
            <v>12. Gestión de Asuntos Disciplinarios</v>
          </cell>
          <cell r="J224" t="str">
            <v>Seguimiento Historico CGR</v>
          </cell>
          <cell r="K224">
            <v>1</v>
          </cell>
          <cell r="L224" t="e">
            <v>#VALUE!</v>
          </cell>
          <cell r="M224" t="str">
            <v>https://dnbcgovco-my.sharepoint.com/:f:/g/personal/planeacion_dnbc_gov_co/IgCFE53yqXEkS7wu3n0fijfXARQv-sITFrpDVb3bPMavP4g?e=dKVZP4</v>
          </cell>
          <cell r="N224">
            <v>46153</v>
          </cell>
          <cell r="O224" t="str">
            <v>Cumplida en seguimiento diciembre 2025</v>
          </cell>
          <cell r="P224">
            <v>1</v>
          </cell>
          <cell r="Q224" t="str">
            <v>CUMPLIDO</v>
          </cell>
        </row>
        <row r="225">
          <cell r="B225" t="str">
            <v>DI_AC43</v>
          </cell>
          <cell r="C225" t="str">
            <v xml:space="preserve">Adelantar las acciones disciplinarias a que haya lugar. </v>
          </cell>
          <cell r="D225" t="str">
            <v>Acciones administrativas y/o  disciplinarias</v>
          </cell>
          <cell r="E225">
            <v>1</v>
          </cell>
          <cell r="F225">
            <v>45280</v>
          </cell>
          <cell r="G225">
            <v>45657</v>
          </cell>
          <cell r="H225">
            <v>55.649999999999991</v>
          </cell>
          <cell r="I225" t="str">
            <v>12. Gestión de Asuntos Disciplinarios</v>
          </cell>
          <cell r="J225" t="str">
            <v>Seguimiento Historico CGR</v>
          </cell>
          <cell r="K225">
            <v>1</v>
          </cell>
          <cell r="L225" t="e">
            <v>#VALUE!</v>
          </cell>
          <cell r="M225" t="str">
            <v>https://dnbcgovco-my.sharepoint.com/:f:/g/personal/planeacion_dnbc_gov_co/IgCzkZn77vXYTL-4426zL6U0AVKUwHZ_QBzyiTIPlilm9Lg?e=2RKx33</v>
          </cell>
          <cell r="N225">
            <v>46153</v>
          </cell>
          <cell r="O225" t="str">
            <v>Cumplida en seguimiento diciembre 2025</v>
          </cell>
          <cell r="P225">
            <v>1</v>
          </cell>
          <cell r="Q225" t="str">
            <v>CUMPLIDO</v>
          </cell>
        </row>
        <row r="226">
          <cell r="B226" t="str">
            <v>DI_AC44</v>
          </cell>
          <cell r="C226" t="str">
            <v xml:space="preserve">Adelantar las acciones disciplinarias a que haya lugar. </v>
          </cell>
          <cell r="D226" t="str">
            <v>Acciones administrativas y/o  disciplinarias</v>
          </cell>
          <cell r="E226">
            <v>1</v>
          </cell>
          <cell r="F226">
            <v>45280</v>
          </cell>
          <cell r="G226">
            <v>45657</v>
          </cell>
          <cell r="H226">
            <v>55.649999999999991</v>
          </cell>
          <cell r="I226" t="str">
            <v>12. Gestión de Asuntos Disciplinarios</v>
          </cell>
          <cell r="J226" t="str">
            <v>Seguimiento Historico CGR</v>
          </cell>
          <cell r="K226">
            <v>1</v>
          </cell>
          <cell r="L226" t="e">
            <v>#VALUE!</v>
          </cell>
          <cell r="M226" t="str">
            <v>https://dnbcgovco-my.sharepoint.com/:f:/g/personal/planeacion_dnbc_gov_co/IgApXugofTNiRJms71hXXgKDAd1L0BGPFxIBTBy_L2gtfYA?e=4xTUAZ</v>
          </cell>
          <cell r="N226">
            <v>46153</v>
          </cell>
          <cell r="O226" t="str">
            <v>Cumplida en seguimiento diciembre 2025</v>
          </cell>
          <cell r="P226">
            <v>1</v>
          </cell>
          <cell r="Q226" t="str">
            <v>CUMPLIDO</v>
          </cell>
        </row>
        <row r="227">
          <cell r="B227" t="str">
            <v>DI_AC45</v>
          </cell>
          <cell r="C227" t="str">
            <v xml:space="preserve">Adelantar las acciones disciplinarias a que haya lugar. </v>
          </cell>
          <cell r="D227" t="str">
            <v>Acciones administrativas y/o  disciplinarias</v>
          </cell>
          <cell r="E227">
            <v>1</v>
          </cell>
          <cell r="F227">
            <v>45280</v>
          </cell>
          <cell r="G227">
            <v>45657</v>
          </cell>
          <cell r="H227">
            <v>55.649999999999991</v>
          </cell>
          <cell r="I227" t="str">
            <v>12. Gestión de Asuntos Disciplinarios</v>
          </cell>
          <cell r="J227" t="str">
            <v>Seguimiento Historico CGR</v>
          </cell>
          <cell r="K227">
            <v>1</v>
          </cell>
          <cell r="L227" t="e">
            <v>#VALUE!</v>
          </cell>
          <cell r="M227" t="str">
            <v>https://dnbcgovco-my.sharepoint.com/:f:/g/personal/planeacion_dnbc_gov_co/IgBT86OqNKBESKkqdyyS6aekAVVBA1v4op6oiQjLBYzUSsU?e=QBHUYs</v>
          </cell>
          <cell r="N227">
            <v>46153</v>
          </cell>
          <cell r="O227" t="str">
            <v>Cumplida en seguimiento diciembre 2025</v>
          </cell>
          <cell r="P227">
            <v>1</v>
          </cell>
          <cell r="Q227" t="str">
            <v>CUMPLIDO</v>
          </cell>
        </row>
        <row r="228">
          <cell r="B228" t="str">
            <v>DI_AC46</v>
          </cell>
          <cell r="C228" t="str">
            <v xml:space="preserve">Adelantar las acciones disciplinarias a que haya lugar. </v>
          </cell>
          <cell r="D228" t="str">
            <v>Acciones administrativas y/o  disciplinarias</v>
          </cell>
          <cell r="E228">
            <v>1</v>
          </cell>
          <cell r="F228">
            <v>45280</v>
          </cell>
          <cell r="G228">
            <v>45657</v>
          </cell>
          <cell r="H228">
            <v>55.649999999999991</v>
          </cell>
          <cell r="I228" t="str">
            <v>12. Gestión de Asuntos Disciplinarios</v>
          </cell>
          <cell r="J228" t="str">
            <v>Seguimiento Historico CGR</v>
          </cell>
          <cell r="K228">
            <v>1</v>
          </cell>
          <cell r="L228" t="e">
            <v>#VALUE!</v>
          </cell>
          <cell r="M228" t="str">
            <v>https://dnbcgovco-my.sharepoint.com/:f:/g/personal/planeacion_dnbc_gov_co/IgAFYMV2eOQrRJhg5HzFKflAAU42Zmhy4920itBxnYlE9oQ?e=uzfpah</v>
          </cell>
          <cell r="N228">
            <v>46153</v>
          </cell>
          <cell r="O228" t="str">
            <v>Cumplida en seguimiento diciembre 2025</v>
          </cell>
          <cell r="P228">
            <v>1</v>
          </cell>
          <cell r="Q228" t="str">
            <v>CUMPLIDO</v>
          </cell>
        </row>
        <row r="229">
          <cell r="B229" t="str">
            <v>DI_AC47</v>
          </cell>
          <cell r="C229" t="str">
            <v xml:space="preserve">Adelantar las acciones disciplinarias a que haya lugar. </v>
          </cell>
          <cell r="D229" t="str">
            <v>Acciones administrativas y/o  disciplinarias</v>
          </cell>
          <cell r="E229">
            <v>1</v>
          </cell>
          <cell r="F229">
            <v>45280</v>
          </cell>
          <cell r="G229">
            <v>45657</v>
          </cell>
          <cell r="H229">
            <v>55.649999999999991</v>
          </cell>
          <cell r="I229" t="str">
            <v>12. Gestión de Asuntos Disciplinarios</v>
          </cell>
          <cell r="J229" t="str">
            <v>Seguimiento Historico CGR</v>
          </cell>
          <cell r="K229">
            <v>1</v>
          </cell>
          <cell r="L229" t="e">
            <v>#VALUE!</v>
          </cell>
          <cell r="M229" t="str">
            <v>https://dnbcgovco-my.sharepoint.com/:f:/g/personal/planeacion_dnbc_gov_co/IgAdVVP5p_fkR4c3IbPcIVfJAShl0k_uWydPXrIHsSzORug?e=SE8cdj</v>
          </cell>
          <cell r="N229">
            <v>46153</v>
          </cell>
          <cell r="O229" t="str">
            <v>Cumplida en seguimiento diciembre 2025</v>
          </cell>
          <cell r="P229">
            <v>1</v>
          </cell>
          <cell r="Q229" t="str">
            <v>CUMPLIDO</v>
          </cell>
        </row>
        <row r="230">
          <cell r="B230" t="str">
            <v>DI_AC48</v>
          </cell>
          <cell r="C230" t="str">
            <v xml:space="preserve">Adelantar las acciones disciplinarias a que haya lugar. </v>
          </cell>
          <cell r="D230" t="str">
            <v>Acciones administrativas y/o  disciplinarias</v>
          </cell>
          <cell r="E230">
            <v>1</v>
          </cell>
          <cell r="F230">
            <v>45280</v>
          </cell>
          <cell r="G230">
            <v>45657</v>
          </cell>
          <cell r="H230">
            <v>55.649999999999991</v>
          </cell>
          <cell r="I230" t="str">
            <v>12. Gestión de Asuntos Disciplinarios</v>
          </cell>
          <cell r="J230" t="str">
            <v>Seguimiento Historico CGR</v>
          </cell>
          <cell r="K230">
            <v>1</v>
          </cell>
          <cell r="L230" t="e">
            <v>#VALUE!</v>
          </cell>
          <cell r="M230" t="str">
            <v>https://dnbcgovco-my.sharepoint.com/:f:/g/personal/planeacion_dnbc_gov_co/IgDMagZ_HqlXSoSjeg_MW1WUAfRqxEh4g34bY0ZkOBIWk_0?e=yWWdSN</v>
          </cell>
          <cell r="N230">
            <v>46153</v>
          </cell>
          <cell r="O230" t="str">
            <v>Cumplida en seguimiento diciembre 2025</v>
          </cell>
          <cell r="P230">
            <v>1</v>
          </cell>
          <cell r="Q230" t="str">
            <v>CUMPLIDO</v>
          </cell>
        </row>
        <row r="231">
          <cell r="B231" t="str">
            <v>DI_AC49</v>
          </cell>
          <cell r="C231" t="str">
            <v xml:space="preserve">Adelantar las acciones disciplinarias a que haya lugar. </v>
          </cell>
          <cell r="D231" t="str">
            <v>Acciones administrativas y/o  disciplinarias</v>
          </cell>
          <cell r="E231">
            <v>1</v>
          </cell>
          <cell r="F231">
            <v>45280</v>
          </cell>
          <cell r="G231">
            <v>45657</v>
          </cell>
          <cell r="H231">
            <v>55.649999999999991</v>
          </cell>
          <cell r="I231" t="str">
            <v>12. Gestión de Asuntos Disciplinarios</v>
          </cell>
          <cell r="J231" t="str">
            <v>Seguimiento Historico CGR</v>
          </cell>
          <cell r="K231">
            <v>1</v>
          </cell>
          <cell r="L231" t="e">
            <v>#VALUE!</v>
          </cell>
          <cell r="M231" t="str">
            <v>https://dnbcgovco-my.sharepoint.com/:f:/g/personal/planeacion_dnbc_gov_co/IgDieE7Vuhr1TK8iSKqV77qxAefnD0X6KamLAA6WqrhYV-c?e=cj9RZd</v>
          </cell>
          <cell r="N231">
            <v>46153</v>
          </cell>
          <cell r="O231" t="str">
            <v>Cumplida en seguimiento diciembre 2025</v>
          </cell>
          <cell r="P231">
            <v>1</v>
          </cell>
          <cell r="Q231" t="str">
            <v>CUMPLIDO</v>
          </cell>
        </row>
        <row r="232">
          <cell r="B232" t="str">
            <v>DI_AC50</v>
          </cell>
          <cell r="C232" t="str">
            <v xml:space="preserve">Adelantar las acciones disciplinarias a que haya lugar. </v>
          </cell>
          <cell r="D232" t="str">
            <v>Acciones administrativas y/o  disciplinarias</v>
          </cell>
          <cell r="E232">
            <v>1</v>
          </cell>
          <cell r="F232">
            <v>45280</v>
          </cell>
          <cell r="G232">
            <v>45657</v>
          </cell>
          <cell r="H232">
            <v>55.649999999999991</v>
          </cell>
          <cell r="I232" t="str">
            <v>12. Gestión de Asuntos Disciplinarios</v>
          </cell>
          <cell r="J232" t="str">
            <v>Seguimiento Historico CGR</v>
          </cell>
          <cell r="K232">
            <v>1</v>
          </cell>
          <cell r="L232" t="e">
            <v>#VALUE!</v>
          </cell>
          <cell r="M232" t="str">
            <v>https://dnbcgovco-my.sharepoint.com/:f:/g/personal/planeacion_dnbc_gov_co/IgCgwa9J4i5oSYUFBQ2wLUdLAWF_kyii_8q1lY8iCfNtUIk?e=ccvJMD</v>
          </cell>
          <cell r="N232">
            <v>46153</v>
          </cell>
          <cell r="O232" t="str">
            <v>Cumplida en seguimiento diciembre 2025</v>
          </cell>
          <cell r="P232">
            <v>1</v>
          </cell>
          <cell r="Q232" t="str">
            <v>CUMPLIDO</v>
          </cell>
        </row>
        <row r="233">
          <cell r="B233" t="str">
            <v>DI_AC51</v>
          </cell>
          <cell r="C233" t="str">
            <v xml:space="preserve">Adelantar las acciones disciplinarias a que haya lugar. </v>
          </cell>
          <cell r="D233" t="str">
            <v>Acciones administrativas y/o  disciplinarias</v>
          </cell>
          <cell r="E233">
            <v>1</v>
          </cell>
          <cell r="F233">
            <v>45280</v>
          </cell>
          <cell r="G233">
            <v>45657</v>
          </cell>
          <cell r="H233">
            <v>55.649999999999991</v>
          </cell>
          <cell r="I233" t="str">
            <v>12. Gestión de Asuntos Disciplinarios</v>
          </cell>
          <cell r="J233" t="str">
            <v>Seguimiento Historico CGR</v>
          </cell>
          <cell r="K233">
            <v>1</v>
          </cell>
          <cell r="L233" t="e">
            <v>#VALUE!</v>
          </cell>
          <cell r="M233" t="str">
            <v>https://dnbcgovco-my.sharepoint.com/:f:/g/personal/planeacion_dnbc_gov_co/IgCwBHnCvFhIQbijfKYVRxYqAcu9_CFJK9_CSTfaBjLRl4s?e=7NiHH2</v>
          </cell>
          <cell r="N233">
            <v>46153</v>
          </cell>
          <cell r="O233" t="str">
            <v>Cumplida en seguimiento diciembre 2025</v>
          </cell>
          <cell r="P233">
            <v>1</v>
          </cell>
          <cell r="Q233" t="str">
            <v>CUMPLIDO</v>
          </cell>
        </row>
        <row r="234">
          <cell r="B234" t="str">
            <v>DI_AC52</v>
          </cell>
          <cell r="C234" t="str">
            <v>Adelantar  acciones administrativas (disciplinarias, Fiscales), a que haya lugar</v>
          </cell>
          <cell r="D234" t="str">
            <v>Acciones adelantadas</v>
          </cell>
          <cell r="E234">
            <v>1</v>
          </cell>
          <cell r="F234">
            <v>45575</v>
          </cell>
          <cell r="G234">
            <v>45838</v>
          </cell>
          <cell r="H234">
            <v>39</v>
          </cell>
          <cell r="I234" t="str">
            <v>12. Gestión de Asuntos Disciplinarios</v>
          </cell>
          <cell r="J234" t="str">
            <v>Seguimiento Historico CGR</v>
          </cell>
          <cell r="K234">
            <v>1</v>
          </cell>
          <cell r="L234" t="e">
            <v>#VALUE!</v>
          </cell>
          <cell r="M234" t="str">
            <v>https://dnbcgovco-my.sharepoint.com/:f:/g/personal/planeacion_dnbc_gov_co/IgCC4goXFHnOQL92NvdEUDAtAc1vqSkR3NOD448XG_cfOcI?e=tgMuZg</v>
          </cell>
          <cell r="N234">
            <v>46153</v>
          </cell>
          <cell r="O234" t="str">
            <v>Cumplida en seguimiento diciembre 2025</v>
          </cell>
          <cell r="P234">
            <v>1</v>
          </cell>
          <cell r="Q234" t="str">
            <v>CUMPLIDO</v>
          </cell>
        </row>
        <row r="235">
          <cell r="B235" t="str">
            <v>DI_AC53</v>
          </cell>
          <cell r="C235" t="str">
            <v>Trasladar al proceso de Gestión de asuntos disciplinarios de la DNBC el informe de auditoria de la CGR para que se determine la procedencia o no de acción disciplinaria, por ser de su competencia de acuerdo con el manual de funciones.</v>
          </cell>
          <cell r="D235" t="str">
            <v>Oficio remisorio de informe de auditoria</v>
          </cell>
          <cell r="E235">
            <v>1</v>
          </cell>
          <cell r="F235">
            <v>45659</v>
          </cell>
          <cell r="G235">
            <v>45688</v>
          </cell>
          <cell r="H235">
            <v>4.3500000000000005</v>
          </cell>
          <cell r="I235" t="str">
            <v>12. Gestión de Asuntos Disciplinarios</v>
          </cell>
          <cell r="J235" t="str">
            <v>Seguimiento Historico CGR</v>
          </cell>
          <cell r="K235">
            <v>1</v>
          </cell>
          <cell r="L235" t="e">
            <v>#VALUE!</v>
          </cell>
          <cell r="M235" t="str">
            <v>https://dnbcgovco-my.sharepoint.com/:f:/g/personal/planeacion_dnbc_gov_co/IgCJ48Q3dMZYTZfu8y6_L1r6AQnL6jqfLroUafYJndjiBYg?e=xH8TmN</v>
          </cell>
          <cell r="N235">
            <v>46153</v>
          </cell>
          <cell r="O235" t="str">
            <v>Cumplida en seguimiento diciembre 2025</v>
          </cell>
          <cell r="P235">
            <v>1</v>
          </cell>
          <cell r="Q235" t="str">
            <v>CUMPLIDO</v>
          </cell>
        </row>
        <row r="236">
          <cell r="B236" t="str">
            <v>DI_AC54</v>
          </cell>
          <cell r="C236" t="str">
            <v>Trasladar al proceso de Gestión de asuntos disciplinarios de la DNBC el informe de auditoria de la CGR para que se determine la procedencia o no de acción disciplinaria, por ser de su competencia de acuerdo con el manual de funciones.</v>
          </cell>
          <cell r="D236" t="str">
            <v>Oficio remisorio de informe de auditoria</v>
          </cell>
          <cell r="E236">
            <v>1</v>
          </cell>
          <cell r="F236">
            <v>45659</v>
          </cell>
          <cell r="G236">
            <v>45688</v>
          </cell>
          <cell r="H236">
            <v>4.3500000000000005</v>
          </cell>
          <cell r="I236" t="str">
            <v>12. Gestión de Asuntos Disciplinarios</v>
          </cell>
          <cell r="J236" t="str">
            <v>Seguimiento Historico CGR</v>
          </cell>
          <cell r="K236">
            <v>1</v>
          </cell>
          <cell r="L236" t="e">
            <v>#VALUE!</v>
          </cell>
          <cell r="M236" t="str">
            <v>https://dnbcgovco-my.sharepoint.com/:f:/g/personal/planeacion_dnbc_gov_co/IgAFvUd88YzsRKgNnx23RITfAQz5192a3834_j-KTkmQ3I8?e=EKWQSq</v>
          </cell>
          <cell r="N236">
            <v>46153</v>
          </cell>
          <cell r="O236" t="str">
            <v>Cumplida en seguimiento diciembre 2025</v>
          </cell>
          <cell r="P236">
            <v>1</v>
          </cell>
          <cell r="Q236" t="str">
            <v>CUMPLIDO</v>
          </cell>
        </row>
        <row r="237">
          <cell r="B237" t="str">
            <v>DI_AC55</v>
          </cell>
          <cell r="C237" t="str">
            <v>Trasladar al proceso de Gestión de asuntos disciplinarios de la DNBC el informe de auditoria de la CGR para que se determine la procedencia o no de acción disciplinaria, por ser de su competencia de acuerdo con el manual de funciones.</v>
          </cell>
          <cell r="D237" t="str">
            <v>Oficio remisorio de informe de auditoria</v>
          </cell>
          <cell r="E237">
            <v>1</v>
          </cell>
          <cell r="F237">
            <v>45659</v>
          </cell>
          <cell r="G237">
            <v>45688</v>
          </cell>
          <cell r="H237">
            <v>4.3500000000000005</v>
          </cell>
          <cell r="I237" t="str">
            <v>12. Gestión de Asuntos Disciplinarios</v>
          </cell>
          <cell r="J237" t="str">
            <v>Seguimiento Historico CGR</v>
          </cell>
          <cell r="K237">
            <v>1</v>
          </cell>
          <cell r="L237" t="e">
            <v>#VALUE!</v>
          </cell>
          <cell r="M237" t="str">
            <v>https://dnbcgovco-my.sharepoint.com/:f:/g/personal/planeacion_dnbc_gov_co/IgANJABTKYsWRKmkHg2ofPVMAZ561kpU5V1VlbIB4beuRpA?e=frTZox</v>
          </cell>
          <cell r="N237">
            <v>46153</v>
          </cell>
          <cell r="O237" t="str">
            <v>Cumplida en seguimiento diciembre 2025</v>
          </cell>
          <cell r="P237">
            <v>1</v>
          </cell>
          <cell r="Q237" t="str">
            <v>CUMPLIDO</v>
          </cell>
        </row>
        <row r="238">
          <cell r="B238" t="str">
            <v>DI_AC56</v>
          </cell>
          <cell r="C238" t="str">
            <v>Adelantar las acciones administrativas (disciplinarias, Fiscales), a que haya lugar</v>
          </cell>
          <cell r="D238" t="str">
            <v xml:space="preserve">Acciones Disciplinarias adelantadas </v>
          </cell>
          <cell r="E238">
            <v>100</v>
          </cell>
          <cell r="F238">
            <v>46023</v>
          </cell>
          <cell r="G238">
            <v>46112</v>
          </cell>
          <cell r="H238">
            <v>13.5</v>
          </cell>
          <cell r="I238" t="str">
            <v>12. Gestión de Asuntos Disciplinarios</v>
          </cell>
          <cell r="J238" t="str">
            <v>Denuncia Contrato</v>
          </cell>
          <cell r="K238">
            <v>1</v>
          </cell>
          <cell r="L238" t="e">
            <v>#VALUE!</v>
          </cell>
          <cell r="M238" t="str">
            <v>https://dnbcgovco-my.sharepoint.com/:f:/g/personal/planeacion_dnbc_gov_co/IgAxLDPWrGrVSIExpsFu4FVBARbgEY4ISmffqsx51uXs0ws?e=vlbjvV</v>
          </cell>
          <cell r="N238">
            <v>46153</v>
          </cell>
          <cell r="O238" t="str">
            <v>Se anexa evidencia del proceso IP-006-2025</v>
          </cell>
          <cell r="P238">
            <v>1</v>
          </cell>
          <cell r="Q238" t="str">
            <v>CUMPLIDO</v>
          </cell>
        </row>
        <row r="239">
          <cell r="B239" t="str">
            <v>DI_AC57</v>
          </cell>
          <cell r="C239" t="str">
            <v>Adelantar las acciones administrativas (disciplinarias, Fiscales), a que haya lugar</v>
          </cell>
          <cell r="D239" t="str">
            <v xml:space="preserve">Acciones Disciplinarias adelantadas </v>
          </cell>
          <cell r="E239">
            <v>100</v>
          </cell>
          <cell r="F239">
            <v>46023</v>
          </cell>
          <cell r="G239">
            <v>46112</v>
          </cell>
          <cell r="H239">
            <v>13.5</v>
          </cell>
          <cell r="I239" t="str">
            <v>12. Gestión de Asuntos Disciplinarios</v>
          </cell>
          <cell r="J239" t="str">
            <v>Denuncia Contrato</v>
          </cell>
          <cell r="K239">
            <v>1</v>
          </cell>
          <cell r="L239" t="e">
            <v>#VALUE!</v>
          </cell>
          <cell r="M239" t="str">
            <v>https://dnbcgovco-my.sharepoint.com/:f:/g/personal/planeacion_dnbc_gov_co/IgDCx4sOpIsaSZSFwxF3ZIdoAbJrPgmfY2wTB1GKXB7763M?e=Xsi8mP</v>
          </cell>
          <cell r="N239">
            <v>46153</v>
          </cell>
          <cell r="O239" t="str">
            <v>Se anexa evidencia del proceso IP-006-2025</v>
          </cell>
          <cell r="P239">
            <v>1</v>
          </cell>
          <cell r="Q239" t="str">
            <v>CUMPLIDO</v>
          </cell>
        </row>
        <row r="240">
          <cell r="B240" t="str">
            <v>GF_AC1</v>
          </cell>
          <cell r="C240" t="str">
            <v xml:space="preserve">Formulación del procedimiento Conciliaciones contables donde se cruza la información de incapacidades </v>
          </cell>
          <cell r="D240" t="str">
            <v>Procedimiento formulado</v>
          </cell>
          <cell r="E240">
            <v>1</v>
          </cell>
          <cell r="F240">
            <v>46023</v>
          </cell>
          <cell r="G240">
            <v>46112</v>
          </cell>
          <cell r="H240">
            <v>13.5</v>
          </cell>
          <cell r="I240" t="str">
            <v>13. Gestión Financiera</v>
          </cell>
          <cell r="K240">
            <v>1</v>
          </cell>
          <cell r="L240" t="str">
            <v xml:space="preserve">Como evidencia se cuenta con la Formulación del procedimiento Conciliaciones contables donde se cruza la información de incapacidades </v>
          </cell>
          <cell r="M240" t="str">
            <v>https://dnbcgovco-my.sharepoint.com/:f:/g/personal/planeacion_dnbc_gov_co/IgAKPZEalRp3T7O44VwZjBLlARF86VpmllJA36VR9-2qDG8?e=W6XaGX</v>
          </cell>
          <cell r="N240">
            <v>46153</v>
          </cell>
          <cell r="O240" t="str">
            <v>Se evidencia procedimiento formulado en la vigencia 2025</v>
          </cell>
          <cell r="P240">
            <v>1</v>
          </cell>
          <cell r="Q240" t="str">
            <v>CUMPLIDO</v>
          </cell>
        </row>
        <row r="241">
          <cell r="B241" t="str">
            <v>GF_AC2</v>
          </cell>
          <cell r="C241" t="str">
            <v>Reportar En el Boletín de Deudores Morosos, los saldos por Cobrar por concepto de Incapacidades dentro de los plazos establecidos por la CGN</v>
          </cell>
          <cell r="D241" t="str">
            <v xml:space="preserve">Boletín de Deudores morosos </v>
          </cell>
          <cell r="E241">
            <v>1</v>
          </cell>
          <cell r="F241">
            <v>46023</v>
          </cell>
          <cell r="G241">
            <v>46112</v>
          </cell>
          <cell r="H241">
            <v>13.5</v>
          </cell>
          <cell r="I241" t="str">
            <v>13. Gestión Financiera</v>
          </cell>
          <cell r="K241">
            <v>1</v>
          </cell>
          <cell r="L241" t="str">
            <v>Se deja en evidencia e boletinde deudores morosos del mes de noviembre de 2025</v>
          </cell>
          <cell r="M241" t="str">
            <v>https://dnbcgovco-my.sharepoint.com/:f:/g/personal/planeacion_dnbc_gov_co/IgAKPZEalRp3T7O44VwZjBLlARF86VpmllJA36VR9-2qDG8?e=W6XaGX</v>
          </cell>
          <cell r="N241">
            <v>46153</v>
          </cell>
          <cell r="O241" t="str">
            <v>Se incluye información de deudores morosos del mes de noviembre de 2025. El proximo reporte se realiza en el mes de junio</v>
          </cell>
          <cell r="P241">
            <v>1</v>
          </cell>
          <cell r="Q241" t="str">
            <v>CUMPLIDO</v>
          </cell>
        </row>
        <row r="242">
          <cell r="B242" t="str">
            <v>GF_AC3</v>
          </cell>
          <cell r="C242" t="str">
            <v>Socializar el procedimiento de los cruces de información  entre las areas y el proceso de Gestión Financiera para las cuentas del pasivo.</v>
          </cell>
          <cell r="D242" t="str">
            <v>Socializacion de los procedimientos y documentos de Gestion Financiera.</v>
          </cell>
          <cell r="E242">
            <v>1</v>
          </cell>
          <cell r="F242">
            <v>46113</v>
          </cell>
          <cell r="G242">
            <v>46203</v>
          </cell>
          <cell r="H242">
            <v>13.350000000000001</v>
          </cell>
          <cell r="I242" t="str">
            <v>13. Gestión Financiera</v>
          </cell>
          <cell r="K242">
            <v>1</v>
          </cell>
          <cell r="L242" t="str">
            <v>Como evidencia dejamos donde se socializo el procedimiento de los cruces de información  entre las areas y el proceso de Gestión Financiera para las cuentas del pasivo.</v>
          </cell>
          <cell r="M242" t="str">
            <v>https://dnbcgovco-my.sharepoint.com/:f:/g/personal/planeacion_dnbc_gov_co/IgAKPZEalRp3T7O44VwZjBLlARF86VpmllJA36VR9-2qDG8?e=W6XaGX</v>
          </cell>
          <cell r="N242">
            <v>46153</v>
          </cell>
          <cell r="O242" t="str">
            <v>Se incluye grabación de socialización de políticas contables</v>
          </cell>
          <cell r="P242">
            <v>1</v>
          </cell>
          <cell r="Q242" t="str">
            <v>CUMPLIDO</v>
          </cell>
        </row>
        <row r="243">
          <cell r="B243" t="str">
            <v>GF_AC4</v>
          </cell>
          <cell r="C243" t="str">
            <v>Incorporar  una política  que establezca, las condiciones de la constitución del rezago presupuestal de la Entidad</v>
          </cell>
          <cell r="D243" t="str">
            <v>Actualizacion de la Resolucion 433 de 2017</v>
          </cell>
          <cell r="E243">
            <v>1</v>
          </cell>
          <cell r="F243">
            <v>44287</v>
          </cell>
          <cell r="G243">
            <v>44439</v>
          </cell>
          <cell r="H243">
            <v>22.5</v>
          </cell>
          <cell r="I243" t="str">
            <v>13. Gestión Financiera</v>
          </cell>
          <cell r="K243">
            <v>1</v>
          </cell>
          <cell r="L243" t="str">
            <v xml:space="preserve">Como evidencia se deja Procedimiento constitucion de reservas presupuestales </v>
          </cell>
          <cell r="M243" t="str">
            <v>https://dnbcgovco-my.sharepoint.com/:f:/g/personal/planeacion_dnbc_gov_co/IgAKPZEalRp3T7O44VwZjBLlARF86VpmllJA36VR9-2qDG8?e=W6XaGX</v>
          </cell>
          <cell r="N243">
            <v>46153</v>
          </cell>
          <cell r="O243" t="str">
            <v xml:space="preserve">Se incluye procedimiento actualizado en la vigencia 2026 </v>
          </cell>
          <cell r="P243">
            <v>1</v>
          </cell>
          <cell r="Q243" t="str">
            <v>CUMPLIDO</v>
          </cell>
        </row>
        <row r="244">
          <cell r="B244" t="str">
            <v>GF_AC5</v>
          </cell>
          <cell r="C244" t="str">
            <v>Modificar el formato de justificación para constituir la Reserva Presupuestal FO-GF-03-01, incorporando un acapite que establezca la razonabilidad  del NO tramite de vigencias futuras.</v>
          </cell>
          <cell r="D244" t="str">
            <v>Formato actualizado de Justificación para constituir Reserva Presupuestal FO-GF-03-01.</v>
          </cell>
          <cell r="E244">
            <v>1</v>
          </cell>
          <cell r="F244">
            <v>44287</v>
          </cell>
          <cell r="G244">
            <v>44439</v>
          </cell>
          <cell r="H244">
            <v>22.5</v>
          </cell>
          <cell r="I244" t="str">
            <v>13. Gestión Financiera</v>
          </cell>
          <cell r="K244">
            <v>1</v>
          </cell>
          <cell r="L244" t="str">
            <v xml:space="preserve">Como evidencia se deja el Procedimiento constitucion de reservas presupuestales </v>
          </cell>
          <cell r="M244" t="str">
            <v>https://dnbcgovco-my.sharepoint.com/:f:/g/personal/planeacion_dnbc_gov_co/IgAKPZEalRp3T7O44VwZjBLlARF86VpmllJA36VR9-2qDG8?e=W6XaGX</v>
          </cell>
          <cell r="N244">
            <v>46153</v>
          </cell>
          <cell r="O244" t="str">
            <v>Se incluye formato con el acapite en mención</v>
          </cell>
          <cell r="P244">
            <v>1</v>
          </cell>
          <cell r="Q244" t="str">
            <v>CUMPLIDO</v>
          </cell>
        </row>
        <row r="245">
          <cell r="B245" t="str">
            <v>GF_AC6</v>
          </cell>
          <cell r="C245" t="str">
            <v>Actualizar procedimiento de Gestión de Pagos incluyendo control de verificación de usos presupuestales y gestión de PAC</v>
          </cell>
          <cell r="D245" t="str">
            <v>Procedimiento actualizados</v>
          </cell>
          <cell r="E245">
            <v>1</v>
          </cell>
          <cell r="F245">
            <v>46113</v>
          </cell>
          <cell r="G245">
            <v>46203</v>
          </cell>
          <cell r="H245">
            <v>13.350000000000001</v>
          </cell>
          <cell r="I245" t="str">
            <v>13. Gestión Financiera</v>
          </cell>
          <cell r="K245">
            <v>1</v>
          </cell>
          <cell r="L245" t="str">
            <v xml:space="preserve">Se deja en evidencia el procedimiento de gestion de pagos </v>
          </cell>
          <cell r="M245" t="str">
            <v>https://dnbcgovco-my.sharepoint.com/:f:/g/personal/planeacion_dnbc_gov_co/IgAKPZEalRp3T7O44VwZjBLlARF86VpmllJA36VR9-2qDG8?e=W6XaGX</v>
          </cell>
          <cell r="N245">
            <v>46153</v>
          </cell>
          <cell r="O245" t="str">
            <v>Se incluye actualización de procedimiento junto a formatos del mismo</v>
          </cell>
          <cell r="P245">
            <v>1</v>
          </cell>
          <cell r="Q245" t="str">
            <v>CUMPLIDO</v>
          </cell>
        </row>
        <row r="246">
          <cell r="B246" t="str">
            <v>GF_AC7</v>
          </cell>
          <cell r="C246" t="str">
            <v xml:space="preserve">Formulación de procedimiento de Programación y Seguimiento a la ejecución presupuestal </v>
          </cell>
          <cell r="D246" t="str">
            <v>Procedimiento formulado</v>
          </cell>
          <cell r="E246">
            <v>1</v>
          </cell>
          <cell r="F246">
            <v>46023</v>
          </cell>
          <cell r="G246">
            <v>46112</v>
          </cell>
          <cell r="H246">
            <v>13.5</v>
          </cell>
          <cell r="I246" t="str">
            <v>13. Gestión Financiera / 01. Planeación Estratégica</v>
          </cell>
          <cell r="K246">
            <v>1</v>
          </cell>
          <cell r="L246" t="str">
            <v xml:space="preserve">Como evidencia queda el proceso PC-PE-05 Programación y seguimiento presupuestal V1 </v>
          </cell>
          <cell r="M246" t="str">
            <v>https://dnbcgovco-my.sharepoint.com/:f:/g/personal/planeacion_dnbc_gov_co/IgAKPZEalRp3T7O44VwZjBLlARF86VpmllJA36VR9-2qDG8?e=W6XaGX</v>
          </cell>
          <cell r="N246">
            <v>46153</v>
          </cell>
          <cell r="O246" t="str">
            <v>Se formuló durante el primer trimestre el procedimiento PC-PE-05 Programación y seguimiento presupuestal V1</v>
          </cell>
          <cell r="P246">
            <v>1</v>
          </cell>
          <cell r="Q246" t="str">
            <v>CUMPLIDO</v>
          </cell>
        </row>
        <row r="247">
          <cell r="B247" t="str">
            <v>GF_AC8</v>
          </cell>
          <cell r="C247" t="str">
            <v>Elaboración de un procedimiento para la constitución de reservas presupuestales</v>
          </cell>
          <cell r="D247" t="str">
            <v>Procedimiento elaborado</v>
          </cell>
          <cell r="E247">
            <v>1</v>
          </cell>
          <cell r="F247">
            <v>44409</v>
          </cell>
          <cell r="G247">
            <v>44469</v>
          </cell>
          <cell r="H247">
            <v>8.85</v>
          </cell>
          <cell r="I247" t="str">
            <v>13. Gestión Financiera</v>
          </cell>
          <cell r="K247">
            <v>1</v>
          </cell>
          <cell r="L247" t="str">
            <v xml:space="preserve">Se deja en evidencia el procedimiento de resrvas presupuestales </v>
          </cell>
          <cell r="M247" t="str">
            <v>https://dnbcgovco-my.sharepoint.com/:f:/g/personal/planeacion_dnbc_gov_co/IgAKPZEalRp3T7O44VwZjBLlARF86VpmllJA36VR9-2qDG8?e=W6XaGX</v>
          </cell>
          <cell r="N247">
            <v>46153</v>
          </cell>
          <cell r="O247" t="str">
            <v>Se formulo el procedimiento PC-GF-03 Constitución Reservas Presupuestales y ya se encuentra en su versión 3</v>
          </cell>
          <cell r="P247">
            <v>1</v>
          </cell>
          <cell r="Q247" t="str">
            <v>CUMPLIDO</v>
          </cell>
        </row>
        <row r="248">
          <cell r="B248" t="str">
            <v>GF_AC9</v>
          </cell>
          <cell r="C248" t="str">
            <v>Socialización de la actualización del procedimiento de Gestión de pagos</v>
          </cell>
          <cell r="D248" t="str">
            <v>Socialización realizada</v>
          </cell>
          <cell r="E248">
            <v>1</v>
          </cell>
          <cell r="F248">
            <v>46113</v>
          </cell>
          <cell r="G248">
            <v>46203</v>
          </cell>
          <cell r="H248">
            <v>13.350000000000001</v>
          </cell>
          <cell r="I248" t="str">
            <v>13. Gestión Financiera</v>
          </cell>
          <cell r="K248">
            <v>1</v>
          </cell>
          <cell r="L248" t="str">
            <v>Socialización de la actualización del procedimiento de Gestión de pagos</v>
          </cell>
          <cell r="M248" t="str">
            <v>https://dnbcgovco-my.sharepoint.com/:f:/g/personal/planeacion_dnbc_gov_co/IgAKPZEalRp3T7O44VwZjBLlARF86VpmllJA36VR9-2qDG8?e=W6XaGX</v>
          </cell>
          <cell r="N248">
            <v>46153</v>
          </cell>
          <cell r="O248" t="str">
            <v>El proceso ha venido realizando socializaciones del procedimiento en mención</v>
          </cell>
          <cell r="P248">
            <v>1</v>
          </cell>
          <cell r="Q248" t="str">
            <v>CUMPLIDO</v>
          </cell>
        </row>
        <row r="249">
          <cell r="B249" t="str">
            <v>GF_AC10</v>
          </cell>
          <cell r="C249" t="str">
            <v xml:space="preserve">Adquisición de los Tokens para los  pérfiles gestor y aprobador de Módulo de Viaticos SIIF </v>
          </cell>
          <cell r="D249" t="str">
            <v>Adquisición de tokens</v>
          </cell>
          <cell r="E249">
            <v>1</v>
          </cell>
          <cell r="F249">
            <v>44480</v>
          </cell>
          <cell r="G249">
            <v>44500</v>
          </cell>
          <cell r="H249">
            <v>3</v>
          </cell>
          <cell r="I249" t="str">
            <v>13. Gestión Financiera</v>
          </cell>
          <cell r="K249">
            <v>1</v>
          </cell>
          <cell r="L249" t="str">
            <v>Se deja en evidencia las solicitudes, un archivo de control de tokens y la orden de compra (Adquisición de los Tokens para los  pérfiles gestor y aprobador de Módulo de Viaticos SIIF )</v>
          </cell>
          <cell r="M249" t="str">
            <v>https://dnbcgovco-my.sharepoint.com/:f:/g/personal/planeacion_dnbc_gov_co/IgAKPZEalRp3T7O44VwZjBLlARF86VpmllJA36VR9-2qDG8?e=W6XaGX</v>
          </cell>
          <cell r="N249">
            <v>46153</v>
          </cell>
          <cell r="O249" t="str">
            <v>Se incluye información de orden de compra 2025. Tokens vigentes al primer trimestre del 2026</v>
          </cell>
          <cell r="P249">
            <v>1</v>
          </cell>
          <cell r="Q249" t="str">
            <v>CUMPLIDO</v>
          </cell>
        </row>
        <row r="250">
          <cell r="B250" t="str">
            <v>GF_AC11</v>
          </cell>
          <cell r="C250" t="str">
            <v xml:space="preserve">Gestionar el pago en el Módulo de Gestión  de Viáticos al interior (SIIF NACION II), por modalidad de Reconocimiento, es decir se reconocen los viáticos una vez se finaliza la comisión. </v>
          </cell>
          <cell r="D250" t="str">
            <v>Aplicabilidad Módulo de Gestión de Pago Viáticos</v>
          </cell>
          <cell r="E250">
            <v>1</v>
          </cell>
          <cell r="F250">
            <v>44480</v>
          </cell>
          <cell r="G250">
            <v>44561</v>
          </cell>
          <cell r="H250">
            <v>12</v>
          </cell>
          <cell r="I250" t="str">
            <v>13. Gestión Financiera</v>
          </cell>
          <cell r="K250">
            <v>1</v>
          </cell>
          <cell r="L250" t="str">
            <v>Se deja en evidencia la gestion de  pagos de viaticos (Gestionar el pago en el Módulo de Gestión  de Viáticos al interior (SIIF NACION II), por modalidad de Reconocimiento, es decir se reconocen los viáticos una vez se finaliza la comisión. )</v>
          </cell>
          <cell r="M250" t="str">
            <v>https://dnbcgovco-my.sharepoint.com/:f:/g/personal/planeacion_dnbc_gov_co/IgAKPZEalRp3T7O44VwZjBLlARF86VpmllJA36VR9-2qDG8?e=W6XaGX</v>
          </cell>
          <cell r="N250">
            <v>46153</v>
          </cell>
          <cell r="O250" t="str">
            <v>Se incluye reporte SIIF Nación del primer trimestre 2026 donde se evidencia gestión de viaticos</v>
          </cell>
          <cell r="P250">
            <v>1</v>
          </cell>
          <cell r="Q250" t="str">
            <v>CUMPLIDO</v>
          </cell>
        </row>
        <row r="251">
          <cell r="B251" t="str">
            <v>GF_AC12</v>
          </cell>
          <cell r="C251" t="str">
            <v>Actualización de las políticas contables de la Resolución 253 de 2023</v>
          </cell>
          <cell r="D251" t="str">
            <v>Resolución Políticas contables actualizada</v>
          </cell>
          <cell r="E251">
            <v>1</v>
          </cell>
          <cell r="F251">
            <v>45404</v>
          </cell>
          <cell r="G251">
            <v>45473</v>
          </cell>
          <cell r="H251">
            <v>10.199999999999999</v>
          </cell>
          <cell r="I251" t="str">
            <v>13. Gestión Financiera</v>
          </cell>
          <cell r="K251">
            <v>1</v>
          </cell>
          <cell r="L251" t="str">
            <v>Actualización de las políticas contables de la Resolución 253 de 2023</v>
          </cell>
          <cell r="M251" t="str">
            <v>https://dnbcgovco-my.sharepoint.com/:f:/g/personal/planeacion_dnbc_gov_co/IgAKPZEalRp3T7O44VwZjBLlARF86VpmllJA36VR9-2qDG8?e=W6XaGX</v>
          </cell>
          <cell r="N251">
            <v>46153</v>
          </cell>
          <cell r="O251" t="str">
            <v>Se incluye manual de políticas contables actualizado en la vigencia 2025</v>
          </cell>
          <cell r="P251">
            <v>1</v>
          </cell>
          <cell r="Q251" t="str">
            <v>CUMPLIDO</v>
          </cell>
        </row>
        <row r="252">
          <cell r="B252" t="str">
            <v>GF_AC13</v>
          </cell>
          <cell r="C252" t="str">
            <v>Socialización de las políticas contables</v>
          </cell>
          <cell r="D252" t="str">
            <v>Socialización realizada</v>
          </cell>
          <cell r="E252">
            <v>1</v>
          </cell>
          <cell r="F252">
            <v>45404</v>
          </cell>
          <cell r="G252">
            <v>45473</v>
          </cell>
          <cell r="H252">
            <v>10.199999999999999</v>
          </cell>
          <cell r="I252" t="str">
            <v>13. Gestión Financiera</v>
          </cell>
          <cell r="K252">
            <v>1</v>
          </cell>
          <cell r="L252" t="str">
            <v>Socialización de las políticas contables</v>
          </cell>
          <cell r="M252" t="str">
            <v>https://dnbcgovco-my.sharepoint.com/:f:/g/personal/planeacion_dnbc_gov_co/IgAKPZEalRp3T7O44VwZjBLlARF86VpmllJA36VR9-2qDG8?e=W6XaGX</v>
          </cell>
          <cell r="N252">
            <v>46153</v>
          </cell>
          <cell r="O252" t="str">
            <v>Se incluye socialización del mes de junio de 2025</v>
          </cell>
          <cell r="P252">
            <v>1</v>
          </cell>
          <cell r="Q252" t="str">
            <v>CUMPLIDO</v>
          </cell>
        </row>
        <row r="253">
          <cell r="B253" t="str">
            <v>GF_AC14</v>
          </cell>
          <cell r="C253" t="str">
            <v>Requerir al área financiera de la CGR para que se realicen las acciones necesarias para el cruce de la partida de  Cuota de Auditaje</v>
          </cell>
          <cell r="D253" t="str">
            <v>% Ingresos imputados de la cuota de auditaje pagada en exceso</v>
          </cell>
          <cell r="E253">
            <v>1</v>
          </cell>
          <cell r="F253">
            <v>45413</v>
          </cell>
          <cell r="G253">
            <v>45473</v>
          </cell>
          <cell r="H253">
            <v>8.85</v>
          </cell>
          <cell r="I253" t="str">
            <v>13. Gestión Financiera</v>
          </cell>
          <cell r="K253">
            <v>1</v>
          </cell>
          <cell r="L253" t="str">
            <v>se tiene para entregar entre abril y mayo</v>
          </cell>
          <cell r="M253" t="str">
            <v>https://dnbcgovco-my.sharepoint.com/:f:/g/personal/planeacion_dnbc_gov_co/IgAKPZEalRp3T7O44VwZjBLlARF86VpmllJA36VR9-2qDG8?e=W6XaGX</v>
          </cell>
          <cell r="N253">
            <v>46153</v>
          </cell>
          <cell r="O253" t="str">
            <v>No se encuentran evidencias de la actividad</v>
          </cell>
          <cell r="P253">
            <v>0</v>
          </cell>
          <cell r="Q253" t="str">
            <v>EJECUCIÓN</v>
          </cell>
        </row>
        <row r="254">
          <cell r="B254" t="str">
            <v>GF_AC15</v>
          </cell>
          <cell r="C254" t="str">
            <v>Realizar mensualmente la revisión  del reporte de ingresos por imputar que garantice que las partidas este aplicadas correctaqmente</v>
          </cell>
          <cell r="D254" t="str">
            <v>Revisiones mensuales realizadas</v>
          </cell>
          <cell r="E254">
            <v>6</v>
          </cell>
          <cell r="F254">
            <v>45444</v>
          </cell>
          <cell r="G254">
            <v>45657</v>
          </cell>
          <cell r="H254">
            <v>31.500000000000004</v>
          </cell>
          <cell r="I254" t="str">
            <v>13. Gestión Financiera</v>
          </cell>
          <cell r="K254">
            <v>1</v>
          </cell>
          <cell r="L254" t="str">
            <v xml:space="preserve">Se deja como evidencia de imputacion de ingresos del primer trimestre </v>
          </cell>
          <cell r="M254" t="str">
            <v>https://dnbcgovco-my.sharepoint.com/:f:/g/personal/planeacion_dnbc_gov_co/IgAKPZEalRp3T7O44VwZjBLlARF86VpmllJA36VR9-2qDG8?e=W6XaGX</v>
          </cell>
          <cell r="N254">
            <v>46153</v>
          </cell>
          <cell r="O254" t="str">
            <v>Se incluye reporte siif nación de imputación de ingresos, no obstante no hay evidencias de informes que muestren su revisión</v>
          </cell>
          <cell r="P254">
            <v>0.5</v>
          </cell>
          <cell r="Q254" t="str">
            <v>EJECUCIÓN</v>
          </cell>
        </row>
        <row r="255">
          <cell r="B255" t="str">
            <v>GF_AC16</v>
          </cell>
          <cell r="C255" t="str">
            <v>Suscribir el acta del periodo correspondiente a Octubre - Diciembre de 2024</v>
          </cell>
          <cell r="D255" t="str">
            <v>Acta 01 de 2025 correspondiente al periodo Octubre - Diciembre de 2024</v>
          </cell>
          <cell r="E255">
            <v>1</v>
          </cell>
          <cell r="F255">
            <v>45748</v>
          </cell>
          <cell r="G255">
            <v>45807</v>
          </cell>
          <cell r="H255">
            <v>8.85</v>
          </cell>
          <cell r="I255" t="str">
            <v>13. Gestión Financiera</v>
          </cell>
          <cell r="K255">
            <v>1</v>
          </cell>
          <cell r="L255" t="str">
            <v>se deja como evidencia Acta 01 de 2025 correspondiente al periodo Octubre - Diciembre de 2024</v>
          </cell>
          <cell r="M255" t="str">
            <v>https://dnbcgovco-my.sharepoint.com/:f:/g/personal/planeacion_dnbc_gov_co/IgAKPZEalRp3T7O44VwZjBLlARF86VpmllJA36VR9-2qDG8?e=W6XaGX</v>
          </cell>
          <cell r="N255">
            <v>46153</v>
          </cell>
          <cell r="O255" t="str">
            <v>Se incluye acta de comité 2025 con información del ultimo trimestre 2024</v>
          </cell>
          <cell r="P255">
            <v>1</v>
          </cell>
          <cell r="Q255" t="str">
            <v>CUMPLIDO</v>
          </cell>
        </row>
        <row r="256">
          <cell r="B256" t="str">
            <v>GF_AC17</v>
          </cell>
          <cell r="C256" t="str">
            <v>Modificar y/o Actualizar el acto administrativo que creó el Comité de Sostenibilidad Contable estableciendo un plazo razonable para elaborar las actas de las reuniones.</v>
          </cell>
          <cell r="D256" t="str">
            <v>Actualización del acto administrativo de creación del Comité de Sostenibilidad Contable</v>
          </cell>
          <cell r="E256">
            <v>1</v>
          </cell>
          <cell r="F256">
            <v>45748</v>
          </cell>
          <cell r="G256">
            <v>45807</v>
          </cell>
          <cell r="H256">
            <v>8.85</v>
          </cell>
          <cell r="I256" t="str">
            <v>13. Gestión Financiera</v>
          </cell>
          <cell r="K256">
            <v>1</v>
          </cell>
          <cell r="L256" t="str">
            <v xml:space="preserve">Se dejaen evidencia la resolucion de sostenibilidad contable </v>
          </cell>
          <cell r="M256" t="str">
            <v>https://dnbcgovco-my.sharepoint.com/:f:/g/personal/planeacion_dnbc_gov_co/IgAKPZEalRp3T7O44VwZjBLlARF86VpmllJA36VR9-2qDG8?e=W6XaGX</v>
          </cell>
          <cell r="N256">
            <v>46153</v>
          </cell>
          <cell r="O256" t="str">
            <v>Se incluye resolución 095 de 2025 donde se ajusta comité de sostenibilidad contable</v>
          </cell>
          <cell r="P256">
            <v>1</v>
          </cell>
          <cell r="Q256" t="str">
            <v>CUMPLIDO</v>
          </cell>
        </row>
        <row r="257">
          <cell r="B257" t="str">
            <v>GF_AC18</v>
          </cell>
          <cell r="C257" t="str">
            <v xml:space="preserve">Actualizar el formato justificación para constituir reserva presupuestal (FO-GF-03-01) incluyendo cuando sea por falta de PAC el radicado de la cuenta con los soportes en la misma vigencia fiscal en la que se adquirió el compromiso. </v>
          </cell>
          <cell r="D257" t="str">
            <v>Formato actualizado y socializado</v>
          </cell>
          <cell r="E257">
            <v>1</v>
          </cell>
          <cell r="F257">
            <v>46023</v>
          </cell>
          <cell r="G257">
            <v>46142</v>
          </cell>
          <cell r="H257">
            <v>17.849999999999998</v>
          </cell>
          <cell r="I257" t="str">
            <v>13. Gestión Financiera</v>
          </cell>
          <cell r="K257">
            <v>1</v>
          </cell>
          <cell r="L257" t="str">
            <v>como evidencia queda el proceso de reservas presupuestalees</v>
          </cell>
          <cell r="M257" t="str">
            <v>https://dnbcgovco-my.sharepoint.com/:f:/g/personal/planeacion_dnbc_gov_co/IgAKPZEalRp3T7O44VwZjBLlARF86VpmllJA36VR9-2qDG8?e=W6XaGX</v>
          </cell>
          <cell r="N257">
            <v>46153</v>
          </cell>
          <cell r="O257" t="str">
            <v>Se cinluye formato FO-GF-03-01 con última actualización en el 2026</v>
          </cell>
          <cell r="P257">
            <v>1</v>
          </cell>
          <cell r="Q257" t="str">
            <v>CUMPLIDO</v>
          </cell>
        </row>
        <row r="258">
          <cell r="B258" t="str">
            <v>GF_AC19</v>
          </cell>
          <cell r="C258" t="str">
            <v>Exposición en el Comité Directivo de los Estados Financieros de la Entidad de forma trimestral, posterior a la transmisión efectuada a la Contaduría General de la Nación.</v>
          </cell>
          <cell r="D258" t="str">
            <v>Acta Comité Directivo que refleje la presentación de los Estados Financieros</v>
          </cell>
          <cell r="E258">
            <v>3</v>
          </cell>
          <cell r="F258">
            <v>45748</v>
          </cell>
          <cell r="G258">
            <v>46022</v>
          </cell>
          <cell r="H258">
            <v>40.5</v>
          </cell>
          <cell r="I258" t="str">
            <v>13. Gestión Financiera / 01. Planeación Estratégica</v>
          </cell>
          <cell r="K258">
            <v>1</v>
          </cell>
          <cell r="L258" t="str">
            <v>SE DEJA DE EVIDENCIA CORREO Y PRESENTACION AL COMITÉ DIRECCTIVO DE LOS ESTADOS FINANCIEROS</v>
          </cell>
          <cell r="M258" t="str">
            <v>https://dnbcgovco-my.sharepoint.com/:f:/g/personal/planeacion_dnbc_gov_co/IgAKPZEalRp3T7O44VwZjBLlARF86VpmllJA36VR9-2qDG8?e=W6XaGX</v>
          </cell>
          <cell r="N258">
            <v>46153</v>
          </cell>
          <cell r="O258" t="str">
            <v>Se incluye información de comité directivo del mes de marzo 2026 de los estados financieros de cierre de vigencia</v>
          </cell>
          <cell r="P258">
            <v>1</v>
          </cell>
          <cell r="Q258" t="str">
            <v>CUMPLIDO</v>
          </cell>
        </row>
        <row r="259">
          <cell r="B259" t="str">
            <v>GF_AC20</v>
          </cell>
          <cell r="C259" t="e">
            <v>#VALUE!</v>
          </cell>
          <cell r="D259" t="str">
            <v>Acta de revisión de  las Notas a los estados financieros</v>
          </cell>
          <cell r="E259">
            <v>1</v>
          </cell>
          <cell r="F259">
            <v>45748</v>
          </cell>
          <cell r="G259">
            <v>46112</v>
          </cell>
          <cell r="H259">
            <v>54</v>
          </cell>
          <cell r="I259" t="str">
            <v>13. Gestión Financiera</v>
          </cell>
          <cell r="K259">
            <v>1</v>
          </cell>
          <cell r="L259" t="str">
            <v>se deja en evidencia Acta de revisión de  las Notas a los estados financieros</v>
          </cell>
          <cell r="M259" t="str">
            <v>https://dnbcgovco-my.sharepoint.com/:f:/g/personal/planeacion_dnbc_gov_co/IgAKPZEalRp3T7O44VwZjBLlARF86VpmllJA36VR9-2qDG8?e=W6XaGX</v>
          </cell>
          <cell r="N259">
            <v>46153</v>
          </cell>
          <cell r="O259" t="str">
            <v>Se incluye lista de verificación de la nota de los estados financieros entre contadora y Coordinador Financiero</v>
          </cell>
          <cell r="P259">
            <v>1</v>
          </cell>
          <cell r="Q259" t="str">
            <v>CUMPLIDO</v>
          </cell>
        </row>
        <row r="260">
          <cell r="B260" t="str">
            <v>GF_AC21</v>
          </cell>
          <cell r="C260" t="str">
            <v>Realizar conciliaciones mensuales entre Almacén y el proceso de Gestión Financiera de la  propiedad planta y equipo de la DNBC con el fin de verificar el costo del bien, amortización, depreciación entre otros.</v>
          </cell>
          <cell r="D260" t="str">
            <v>Actas de conciliacion</v>
          </cell>
          <cell r="E260">
            <v>13</v>
          </cell>
          <cell r="F260">
            <v>44897</v>
          </cell>
          <cell r="G260">
            <v>45381</v>
          </cell>
          <cell r="H260">
            <v>71.7</v>
          </cell>
          <cell r="I260" t="str">
            <v>14. Gestión Administrativa / 13. Gestión Financiera</v>
          </cell>
          <cell r="J260" t="str">
            <v>Seguimiento Historico CGR</v>
          </cell>
          <cell r="K260">
            <v>1</v>
          </cell>
          <cell r="L260" t="str">
            <v>El proceso de Gestión Financiera esta llevando acabo esta conciliación ellos mismos</v>
          </cell>
          <cell r="M260" t="str">
            <v>https://dnbcgovco-my.sharepoint.com/:f:/g/personal/planeacion_dnbc_gov_co/IgASk-2lo5S_QYe-MSjFU4oYAVfu4DbM7kDmMwPE3Hc1KI4?e=PmTEkr</v>
          </cell>
          <cell r="N260">
            <v>46153</v>
          </cell>
          <cell r="O260" t="str">
            <v>Se evidencian conciliaciones del primer trimestre de la vigencia 2026</v>
          </cell>
          <cell r="P260">
            <v>1</v>
          </cell>
          <cell r="Q260" t="str">
            <v>CUMPLIDO</v>
          </cell>
          <cell r="T260" t="str">
            <v xml:space="preserve">pendiente financiera </v>
          </cell>
          <cell r="W260" t="str">
            <v xml:space="preserve">pendiente para revisar en financiera </v>
          </cell>
        </row>
        <row r="261">
          <cell r="B261" t="str">
            <v>GF_AC22</v>
          </cell>
          <cell r="C261" t="str">
            <v>Realizar trimestralmente los cruces de informacion con las entidades que presentan reciprocidad con la DNBC</v>
          </cell>
          <cell r="D261" t="str">
            <v>Conciliacion de operaciones reciprocas</v>
          </cell>
          <cell r="E261">
            <v>5</v>
          </cell>
          <cell r="F261">
            <v>44897</v>
          </cell>
          <cell r="G261">
            <v>45381</v>
          </cell>
          <cell r="H261">
            <v>71.7</v>
          </cell>
          <cell r="I261" t="str">
            <v>13. Gestión Financiera</v>
          </cell>
          <cell r="J261" t="str">
            <v>Seguimiento Historico CGR</v>
          </cell>
          <cell r="K261">
            <v>1</v>
          </cell>
          <cell r="L261" t="e">
            <v>#VALUE!</v>
          </cell>
          <cell r="M261" t="str">
            <v>https://dnbcgovco-my.sharepoint.com/:f:/g/personal/planeacion_dnbc_gov_co/IgAKPZEalRp3T7O44VwZjBLlARF86VpmllJA36VR9-2qDG8?e=W6XaGX</v>
          </cell>
          <cell r="N261">
            <v>46153</v>
          </cell>
          <cell r="O261" t="str">
            <v>Cumplida en seguimiento diciembre 2025</v>
          </cell>
          <cell r="P261">
            <v>1</v>
          </cell>
          <cell r="Q261" t="str">
            <v>CUMPLIDO</v>
          </cell>
        </row>
        <row r="262">
          <cell r="B262" t="str">
            <v>GF_AC23</v>
          </cell>
          <cell r="C262" t="str">
            <v>Implementación de un punto de control en Procedimiento Expedición de Certificado de Disponibilidad Presupuestal PC-GF-01, que incluya la verificación de existencia de Estudios Previos aprobados en comité© de Contratación.</v>
          </cell>
          <cell r="D262" t="str">
            <v>Procedimiento Expedición de Certificado de Disponibilidad Presupuestal PC-GF-01, actualizado y socializado</v>
          </cell>
          <cell r="E262">
            <v>1</v>
          </cell>
          <cell r="F262">
            <v>45210</v>
          </cell>
          <cell r="G262">
            <v>45473</v>
          </cell>
          <cell r="H262">
            <v>38.85</v>
          </cell>
          <cell r="I262" t="str">
            <v>13. Gestión Financiera</v>
          </cell>
          <cell r="J262" t="str">
            <v>Seguimiento Historico CGR</v>
          </cell>
          <cell r="K262">
            <v>1</v>
          </cell>
          <cell r="L262" t="e">
            <v>#VALUE!</v>
          </cell>
          <cell r="M262" t="str">
            <v>https://dnbcgovco-my.sharepoint.com/:f:/g/personal/planeacion_dnbc_gov_co/IgAKPZEalRp3T7O44VwZjBLlARF86VpmllJA36VR9-2qDG8?e=W6XaGX</v>
          </cell>
          <cell r="N262">
            <v>46153</v>
          </cell>
          <cell r="O262" t="str">
            <v>Cumplida en seguimiento diciembre 2025</v>
          </cell>
          <cell r="P262">
            <v>1</v>
          </cell>
          <cell r="Q262" t="str">
            <v>CUMPLIDO</v>
          </cell>
        </row>
        <row r="263">
          <cell r="B263" t="str">
            <v>GF_AC24</v>
          </cell>
          <cell r="C263" t="str">
            <v>Actualizar y socializar el procedimiento de registro de obligaciones PC-GF-12, incluyendo un punto de control que verifique, que el PAC haya sido solicitado por el supervisor.</v>
          </cell>
          <cell r="D263" t="str">
            <v>Procedimiento de registro de obligaciones PC-GF-12, actualizado y socializado</v>
          </cell>
          <cell r="E263">
            <v>1</v>
          </cell>
          <cell r="F263">
            <v>45210</v>
          </cell>
          <cell r="G263">
            <v>45473</v>
          </cell>
          <cell r="H263">
            <v>38.85</v>
          </cell>
          <cell r="I263" t="str">
            <v>13. Gestión Financiera</v>
          </cell>
          <cell r="J263" t="str">
            <v>Seguimiento Historico CGR</v>
          </cell>
          <cell r="K263">
            <v>1</v>
          </cell>
          <cell r="L263" t="e">
            <v>#VALUE!</v>
          </cell>
          <cell r="M263" t="str">
            <v>https://dnbcgovco-my.sharepoint.com/:f:/g/personal/planeacion_dnbc_gov_co/IgAKPZEalRp3T7O44VwZjBLlARF86VpmllJA36VR9-2qDG8?e=W6XaGX</v>
          </cell>
          <cell r="N263">
            <v>46153</v>
          </cell>
          <cell r="O263" t="str">
            <v>Cumplida en seguimiento diciembre 2025</v>
          </cell>
          <cell r="P263">
            <v>1</v>
          </cell>
          <cell r="Q263" t="str">
            <v>CUMPLIDO</v>
          </cell>
        </row>
        <row r="264">
          <cell r="B264" t="str">
            <v>GF_AC25</v>
          </cell>
          <cell r="C264" t="str">
            <v>Actualizar y socializar el Procedimiento de central de cuentas PC-GF-10, incluyendo un punto de control de verificación del adecuado diligenciamiento de los ítems que conforman los formatos establecidos por central de cuentas</v>
          </cell>
          <cell r="D264" t="str">
            <v>Procedimiento de central de cuentas PC-GF-10, actualizado y socializado</v>
          </cell>
          <cell r="E264">
            <v>1</v>
          </cell>
          <cell r="F264">
            <v>45210</v>
          </cell>
          <cell r="G264">
            <v>45473</v>
          </cell>
          <cell r="H264">
            <v>38.85</v>
          </cell>
          <cell r="I264" t="str">
            <v>13. Gestión Financiera</v>
          </cell>
          <cell r="J264" t="str">
            <v>Seguimiento Historico CGR</v>
          </cell>
          <cell r="K264">
            <v>1</v>
          </cell>
          <cell r="L264" t="e">
            <v>#VALUE!</v>
          </cell>
          <cell r="M264" t="str">
            <v>https://dnbcgovco-my.sharepoint.com/:f:/g/personal/planeacion_dnbc_gov_co/IgAKPZEalRp3T7O44VwZjBLlARF86VpmllJA36VR9-2qDG8?e=W6XaGX</v>
          </cell>
          <cell r="N264">
            <v>46153</v>
          </cell>
          <cell r="O264" t="str">
            <v>Cumplida en seguimiento diciembre 2025</v>
          </cell>
          <cell r="P264">
            <v>1</v>
          </cell>
          <cell r="Q264" t="str">
            <v>CUMPLIDO</v>
          </cell>
        </row>
        <row r="265">
          <cell r="B265" t="str">
            <v>GF_AC26</v>
          </cell>
          <cell r="C265" t="str">
            <v>Formular el procedimiento de  operaciones reciprocas, estableciendo un formato de control de manejo de los saldos y socializarlo con los entes externos</v>
          </cell>
          <cell r="D265" t="str">
            <v>Procedimiento formulado y socializado</v>
          </cell>
          <cell r="E265">
            <v>2</v>
          </cell>
          <cell r="F265">
            <v>45280</v>
          </cell>
          <cell r="G265">
            <v>45412</v>
          </cell>
          <cell r="H265">
            <v>19.5</v>
          </cell>
          <cell r="I265" t="str">
            <v>13. Gestión Financiera</v>
          </cell>
          <cell r="J265" t="str">
            <v>Seguimiento Historico CGR</v>
          </cell>
          <cell r="K265">
            <v>1</v>
          </cell>
          <cell r="L265" t="e">
            <v>#VALUE!</v>
          </cell>
          <cell r="M265" t="str">
            <v>https://dnbcgovco-my.sharepoint.com/:f:/g/personal/planeacion_dnbc_gov_co/IgAKPZEalRp3T7O44VwZjBLlARF86VpmllJA36VR9-2qDG8?e=W6XaGX</v>
          </cell>
          <cell r="N265">
            <v>46153</v>
          </cell>
          <cell r="O265" t="str">
            <v>Se incluye procedimiento vigente de operaciones reciprocas. Disponible desde 2024</v>
          </cell>
          <cell r="P265">
            <v>1</v>
          </cell>
          <cell r="Q265" t="str">
            <v>CUMPLIDO</v>
          </cell>
        </row>
        <row r="266">
          <cell r="B266" t="str">
            <v>GF_AC27</v>
          </cell>
          <cell r="C266" t="e">
            <v>#VALUE!</v>
          </cell>
          <cell r="D266" t="str">
            <v>Procedimiento actualizado y socializado</v>
          </cell>
          <cell r="E266">
            <v>2</v>
          </cell>
          <cell r="F266">
            <v>45280</v>
          </cell>
          <cell r="G266">
            <v>45381</v>
          </cell>
          <cell r="H266">
            <v>15</v>
          </cell>
          <cell r="I266" t="str">
            <v>13. Gestión Financiera</v>
          </cell>
          <cell r="J266" t="str">
            <v>Seguimiento Historico CGR</v>
          </cell>
          <cell r="K266">
            <v>1</v>
          </cell>
          <cell r="L266" t="e">
            <v>#VALUE!</v>
          </cell>
          <cell r="M266" t="str">
            <v>https://dnbcgovco-my.sharepoint.com/:f:/g/personal/planeacion_dnbc_gov_co/IgAKPZEalRp3T7O44VwZjBLlARF86VpmllJA36VR9-2qDG8?e=W6XaGX</v>
          </cell>
          <cell r="N266">
            <v>46153</v>
          </cell>
          <cell r="O266" t="str">
            <v>Cumplida en seguimiento diciembre 2025</v>
          </cell>
          <cell r="P266">
            <v>1</v>
          </cell>
          <cell r="Q266" t="str">
            <v>CUMPLIDO</v>
          </cell>
        </row>
        <row r="267">
          <cell r="B267" t="str">
            <v>GF_AC28</v>
          </cell>
          <cell r="C267" t="str">
            <v>Realizar la circularización mensual con las aseguradoras solicitando detalle de ingresos por contribuciones</v>
          </cell>
          <cell r="D267" t="str">
            <v>Correos de circularización</v>
          </cell>
          <cell r="E267">
            <v>13</v>
          </cell>
          <cell r="F267">
            <v>45280</v>
          </cell>
          <cell r="G267">
            <v>45688</v>
          </cell>
          <cell r="H267">
            <v>60.150000000000006</v>
          </cell>
          <cell r="I267" t="str">
            <v>13. Gestión Financiera</v>
          </cell>
          <cell r="J267" t="str">
            <v>Seguimiento Historico CGR</v>
          </cell>
          <cell r="K267">
            <v>1</v>
          </cell>
          <cell r="L267" t="e">
            <v>#VALUE!</v>
          </cell>
          <cell r="M267" t="str">
            <v>https://dnbcgovco-my.sharepoint.com/:f:/g/personal/planeacion_dnbc_gov_co/IgAKPZEalRp3T7O44VwZjBLlARF86VpmllJA36VR9-2qDG8?e=W6XaGX</v>
          </cell>
          <cell r="N267">
            <v>46153</v>
          </cell>
          <cell r="O267" t="str">
            <v>Cumplida en seguimiento diciembre 2025</v>
          </cell>
          <cell r="P267">
            <v>1</v>
          </cell>
          <cell r="Q267" t="str">
            <v>CUMPLIDO</v>
          </cell>
        </row>
        <row r="268">
          <cell r="B268" t="str">
            <v>GF_AC29</v>
          </cell>
          <cell r="C268" t="str">
            <v>Conciliaciones mensuales entre almacén y financiera de los rubros de inventarios, propiedad planta y equipo, depreciación y provisiones.</v>
          </cell>
          <cell r="D268" t="str">
            <v>Conciliaciones mensuales</v>
          </cell>
          <cell r="E268">
            <v>13</v>
          </cell>
          <cell r="F268">
            <v>45280</v>
          </cell>
          <cell r="G268">
            <v>45688</v>
          </cell>
          <cell r="H268">
            <v>60.150000000000006</v>
          </cell>
          <cell r="I268" t="str">
            <v>14. Gestión Administrativa / 13. Gestión Financiera</v>
          </cell>
          <cell r="J268" t="str">
            <v>Seguimiento Historico CGR</v>
          </cell>
          <cell r="K268">
            <v>1</v>
          </cell>
          <cell r="L268" t="str">
            <v xml:space="preserve">Se realiza conciliaciones mes Enero, Febrero y Marzo </v>
          </cell>
          <cell r="M268" t="str">
            <v>https://dnbcgovco-my.sharepoint.com/:f:/g/personal/planeacion_dnbc_gov_co/IgDMY_XQ1jR3TKXPVu3gv-GkAb6cB7VyvD-oW_GNLr4cYF0?e=DBznEw</v>
          </cell>
          <cell r="N268">
            <v>46153</v>
          </cell>
          <cell r="O268" t="str">
            <v>Se encuentran evidencias de las conciliaciones del primer trimestre del año</v>
          </cell>
          <cell r="P268">
            <v>1</v>
          </cell>
          <cell r="Q268" t="str">
            <v>CUMPLIDO</v>
          </cell>
        </row>
        <row r="269">
          <cell r="B269" t="str">
            <v>GF_AC30</v>
          </cell>
          <cell r="C269" t="str">
            <v>Implementar las directrices de la Contaduria General de la Nación respecto de los ajustes contables con relación a los eventos (incidentes) reportados</v>
          </cell>
          <cell r="D269" t="str">
            <v>Correos y comprobante manual de eventos (incidentes) reportados a la CGN</v>
          </cell>
          <cell r="E269">
            <v>1</v>
          </cell>
          <cell r="F269">
            <v>45280</v>
          </cell>
          <cell r="G269">
            <v>45657</v>
          </cell>
          <cell r="H269">
            <v>55.649999999999991</v>
          </cell>
          <cell r="I269" t="str">
            <v>13. Gestión Financiera</v>
          </cell>
          <cell r="J269" t="str">
            <v>Seguimiento Historico CGR</v>
          </cell>
          <cell r="K269">
            <v>1</v>
          </cell>
          <cell r="L269" t="e">
            <v>#VALUE!</v>
          </cell>
          <cell r="M269" t="str">
            <v>https://dnbcgovco-my.sharepoint.com/:f:/g/personal/planeacion_dnbc_gov_co/IgAKPZEalRp3T7O44VwZjBLlARF86VpmllJA36VR9-2qDG8?e=W6XaGX</v>
          </cell>
          <cell r="N269">
            <v>46153</v>
          </cell>
          <cell r="O269" t="str">
            <v>Cumplida en seguimiento diciembre 2025</v>
          </cell>
          <cell r="P269">
            <v>1</v>
          </cell>
          <cell r="Q269" t="str">
            <v>CUMPLIDO</v>
          </cell>
        </row>
        <row r="270">
          <cell r="B270" t="str">
            <v>GF_AC31</v>
          </cell>
          <cell r="C270" t="str">
            <v xml:space="preserve">Ampliar las revelaciones a los estados financieros  e incluir las cuentas contables 4802, 4110 y  Nota 29 de gastos.  </v>
          </cell>
          <cell r="D270" t="str">
            <v>Revelaciones incluidas y ampliadas</v>
          </cell>
          <cell r="E270">
            <v>1</v>
          </cell>
          <cell r="F270">
            <v>45280</v>
          </cell>
          <cell r="G270">
            <v>45838</v>
          </cell>
          <cell r="H270">
            <v>82.5</v>
          </cell>
          <cell r="I270" t="str">
            <v>13. Gestión Financiera</v>
          </cell>
          <cell r="J270" t="str">
            <v>Seguimiento Historico CGR</v>
          </cell>
          <cell r="K270">
            <v>1</v>
          </cell>
          <cell r="L270" t="e">
            <v>#VALUE!</v>
          </cell>
          <cell r="M270" t="str">
            <v>https://dnbcgovco-my.sharepoint.com/:f:/g/personal/planeacion_dnbc_gov_co/IgAKPZEalRp3T7O44VwZjBLlARF86VpmllJA36VR9-2qDG8?e=W6XaGX</v>
          </cell>
          <cell r="N270">
            <v>46153</v>
          </cell>
          <cell r="O270" t="str">
            <v>Cumplida en seguimiento diciembre 2025</v>
          </cell>
          <cell r="P270">
            <v>1</v>
          </cell>
          <cell r="Q270" t="str">
            <v>CUMPLIDO</v>
          </cell>
        </row>
        <row r="271">
          <cell r="B271" t="str">
            <v>GF_AC32</v>
          </cell>
          <cell r="C271" t="str">
            <v xml:space="preserve">Reportar semestralmente a  la Superintendencia Financiera los  informes de aportes realizados por las aseguradoras, a más tardar el 20 de julio y el 20 de enero. </v>
          </cell>
          <cell r="D271" t="str">
            <v>Reportes</v>
          </cell>
          <cell r="E271">
            <v>2</v>
          </cell>
          <cell r="F271">
            <v>45280</v>
          </cell>
          <cell r="G271">
            <v>45716</v>
          </cell>
          <cell r="H271">
            <v>64.2</v>
          </cell>
          <cell r="I271" t="str">
            <v>13. Gestión Financiera</v>
          </cell>
          <cell r="J271" t="str">
            <v>Seguimiento Historico CGR</v>
          </cell>
          <cell r="K271">
            <v>1</v>
          </cell>
          <cell r="L271" t="e">
            <v>#VALUE!</v>
          </cell>
          <cell r="M271" t="str">
            <v>https://dnbcgovco-my.sharepoint.com/:f:/g/personal/planeacion_dnbc_gov_co/IgAKPZEalRp3T7O44VwZjBLlARF86VpmllJA36VR9-2qDG8?e=W6XaGX</v>
          </cell>
          <cell r="N271">
            <v>46153</v>
          </cell>
          <cell r="O271" t="str">
            <v>Cumplida en seguimiento diciembre 2025</v>
          </cell>
          <cell r="P271">
            <v>1</v>
          </cell>
          <cell r="Q271" t="str">
            <v>CUMPLIDO</v>
          </cell>
        </row>
        <row r="272">
          <cell r="B272" t="str">
            <v>GF_AC33</v>
          </cell>
          <cell r="C272" t="str">
            <v>Realizar cruces de informacion entre Presupuesto y Contabilidad para determinar los Usos Presupuestales que afecten las obligaciones.</v>
          </cell>
          <cell r="D272" t="str">
            <v xml:space="preserve">Registros SIIF </v>
          </cell>
          <cell r="E272">
            <v>1</v>
          </cell>
          <cell r="F272">
            <v>45280</v>
          </cell>
          <cell r="G272">
            <v>45657</v>
          </cell>
          <cell r="H272">
            <v>55.649999999999991</v>
          </cell>
          <cell r="I272" t="str">
            <v>13. Gestión Financiera</v>
          </cell>
          <cell r="J272" t="str">
            <v>Seguimiento Historico CGR</v>
          </cell>
          <cell r="K272">
            <v>1</v>
          </cell>
          <cell r="L272" t="e">
            <v>#VALUE!</v>
          </cell>
          <cell r="M272" t="str">
            <v>https://dnbcgovco-my.sharepoint.com/:f:/g/personal/planeacion_dnbc_gov_co/IgAKPZEalRp3T7O44VwZjBLlARF86VpmllJA36VR9-2qDG8?e=W6XaGX</v>
          </cell>
          <cell r="N272">
            <v>46153</v>
          </cell>
          <cell r="O272" t="str">
            <v>Cumplida en seguimiento diciembre 2025</v>
          </cell>
          <cell r="P272">
            <v>1</v>
          </cell>
          <cell r="Q272" t="str">
            <v>CUMPLIDO</v>
          </cell>
        </row>
        <row r="273">
          <cell r="B273" t="str">
            <v>GF_AC34</v>
          </cell>
          <cell r="C273" t="str">
            <v>Realizar el pago a los entes territoriales (cuerpo de bomberos)  que previamente han remitido traslado de rendimientos financieros.</v>
          </cell>
          <cell r="D273" t="str">
            <v>Reporte de la transferencia de rendimientos financieros como anexo a la solicitud de pago</v>
          </cell>
          <cell r="E273">
            <v>1</v>
          </cell>
          <cell r="F273">
            <v>45280</v>
          </cell>
          <cell r="G273">
            <v>45657</v>
          </cell>
          <cell r="H273">
            <v>55.649999999999991</v>
          </cell>
          <cell r="I273" t="str">
            <v>13. Gestión Financiera</v>
          </cell>
          <cell r="J273" t="str">
            <v>Seguimiento Historico CGR</v>
          </cell>
          <cell r="K273">
            <v>1</v>
          </cell>
          <cell r="L273" t="e">
            <v>#VALUE!</v>
          </cell>
          <cell r="M273" t="str">
            <v>https://dnbcgovco-my.sharepoint.com/:f:/g/personal/planeacion_dnbc_gov_co/IgAKPZEalRp3T7O44VwZjBLlARF86VpmllJA36VR9-2qDG8?e=W6XaGX</v>
          </cell>
          <cell r="N273">
            <v>46153</v>
          </cell>
          <cell r="O273" t="str">
            <v>Cumplida en seguimiento diciembre 2025</v>
          </cell>
          <cell r="P273">
            <v>1</v>
          </cell>
          <cell r="Q273" t="str">
            <v>CUMPLIDO</v>
          </cell>
        </row>
        <row r="274">
          <cell r="B274" t="str">
            <v>GF_AC35</v>
          </cell>
          <cell r="C274" t="str">
            <v>Taller de socialización semestral de los procedimientos actualizados del Proceso Gestión Financiera</v>
          </cell>
          <cell r="D274" t="str">
            <v>Taller de socialización</v>
          </cell>
          <cell r="E274">
            <v>2</v>
          </cell>
          <cell r="F274">
            <v>45280</v>
          </cell>
          <cell r="G274">
            <v>45657</v>
          </cell>
          <cell r="H274">
            <v>55.649999999999991</v>
          </cell>
          <cell r="I274" t="str">
            <v>13. Gestión Financiera</v>
          </cell>
          <cell r="J274" t="str">
            <v>Seguimiento Historico CGR</v>
          </cell>
          <cell r="K274">
            <v>1</v>
          </cell>
          <cell r="L274" t="e">
            <v>#VALUE!</v>
          </cell>
          <cell r="M274" t="str">
            <v>https://dnbcgovco-my.sharepoint.com/:f:/g/personal/planeacion_dnbc_gov_co/IgAKPZEalRp3T7O44VwZjBLlARF86VpmllJA36VR9-2qDG8?e=W6XaGX</v>
          </cell>
          <cell r="N274">
            <v>46153</v>
          </cell>
          <cell r="O274" t="str">
            <v>Se incluye socialización realizada en 2026 sobre procedimiento de gestión de pagos. Se sugiere la inclusión de actas de asistencia</v>
          </cell>
          <cell r="P274">
            <v>1</v>
          </cell>
          <cell r="Q274" t="str">
            <v>CUMPLIDO</v>
          </cell>
        </row>
        <row r="275">
          <cell r="B275" t="str">
            <v>GF_AC36</v>
          </cell>
          <cell r="C275" t="e">
            <v>#VALUE!</v>
          </cell>
          <cell r="D275" t="str">
            <v>Seguimiento mensual</v>
          </cell>
          <cell r="E275">
            <v>13</v>
          </cell>
          <cell r="F275">
            <v>45280</v>
          </cell>
          <cell r="G275">
            <v>45688</v>
          </cell>
          <cell r="H275">
            <v>60.150000000000006</v>
          </cell>
          <cell r="I275" t="str">
            <v>13. Gestión Financiera</v>
          </cell>
          <cell r="J275" t="str">
            <v>Seguimiento Historico CGR</v>
          </cell>
          <cell r="K275">
            <v>1</v>
          </cell>
          <cell r="L275" t="e">
            <v>#VALUE!</v>
          </cell>
          <cell r="M275" t="str">
            <v>https://dnbcgovco-my.sharepoint.com/:f:/g/personal/planeacion_dnbc_gov_co/IgAKPZEalRp3T7O44VwZjBLlARF86VpmllJA36VR9-2qDG8?e=W6XaGX</v>
          </cell>
          <cell r="N275">
            <v>46153</v>
          </cell>
          <cell r="O275" t="str">
            <v>Se incluye información presentada en comité directivo de seguimiento a la ejecución presupuestal del primer trimestre</v>
          </cell>
          <cell r="P275">
            <v>1</v>
          </cell>
          <cell r="Q275" t="str">
            <v>CUMPLIDO</v>
          </cell>
        </row>
        <row r="276">
          <cell r="B276" t="str">
            <v>GF_AC37</v>
          </cell>
          <cell r="C276" t="str">
            <v>Incorporar en las Politicas Contables los procedimientos establecidos en el instructivo 001 de 2023 emitido por la CGN.</v>
          </cell>
          <cell r="D276" t="str">
            <v>Política contable actualizada</v>
          </cell>
          <cell r="E276">
            <v>1</v>
          </cell>
          <cell r="F276">
            <v>45659</v>
          </cell>
          <cell r="G276">
            <v>45838</v>
          </cell>
          <cell r="H276">
            <v>26.700000000000003</v>
          </cell>
          <cell r="I276" t="str">
            <v>13. Gestión Financiera</v>
          </cell>
          <cell r="J276" t="str">
            <v>Seguimiento Historico CGR</v>
          </cell>
          <cell r="K276">
            <v>1</v>
          </cell>
          <cell r="L276" t="e">
            <v>#VALUE!</v>
          </cell>
          <cell r="M276" t="str">
            <v>https://dnbcgovco-my.sharepoint.com/:f:/g/personal/planeacion_dnbc_gov_co/IgAKPZEalRp3T7O44VwZjBLlARF86VpmllJA36VR9-2qDG8?e=W6XaGX</v>
          </cell>
          <cell r="N276">
            <v>46153</v>
          </cell>
          <cell r="O276" t="str">
            <v>Se remite manual de políticas contables actualizado de la vigencia 2025</v>
          </cell>
          <cell r="P276">
            <v>1</v>
          </cell>
          <cell r="Q276" t="str">
            <v>CUMPLIDO</v>
          </cell>
        </row>
        <row r="277">
          <cell r="B277" t="str">
            <v>GF_AC38</v>
          </cell>
          <cell r="C277" t="str">
            <v>Revelar en las Notas a los EstadosFinancieros, las Reservas Presupuestales  constituidas por PAC, informado las razones de no afectacion del gasto en el 2023.</v>
          </cell>
          <cell r="D277" t="str">
            <v>Revelación en notas a los estados financieros</v>
          </cell>
          <cell r="E277">
            <v>1</v>
          </cell>
          <cell r="F277">
            <v>45659</v>
          </cell>
          <cell r="G277">
            <v>45746</v>
          </cell>
          <cell r="H277">
            <v>13.2</v>
          </cell>
          <cell r="I277" t="str">
            <v>13. Gestión Financiera</v>
          </cell>
          <cell r="J277" t="str">
            <v>Seguimiento Historico CGR</v>
          </cell>
          <cell r="K277">
            <v>1</v>
          </cell>
          <cell r="L277" t="e">
            <v>#VALUE!</v>
          </cell>
          <cell r="M277" t="str">
            <v>https://dnbcgovco-my.sharepoint.com/:f:/g/personal/planeacion_dnbc_gov_co/IgAKPZEalRp3T7O44VwZjBLlARF86VpmllJA36VR9-2qDG8?e=W6XaGX</v>
          </cell>
          <cell r="N277">
            <v>46153</v>
          </cell>
          <cell r="O277" t="str">
            <v>Se incluyen notas de los estados financieros 2025 con información en apartados, como adquisición de bienes y servicios, de las reservas presupuestales constituidas durante la vigencia</v>
          </cell>
          <cell r="P277">
            <v>1</v>
          </cell>
          <cell r="Q277" t="str">
            <v>CUMPLIDO</v>
          </cell>
        </row>
        <row r="278">
          <cell r="B278" t="str">
            <v>GF_AC39</v>
          </cell>
          <cell r="C278" t="str">
            <v>Revelar en las Notas a los EstadosFinancieros, el rezago presupuestal  constituido para cada vigencia detallando la justificación del mismo</v>
          </cell>
          <cell r="D278" t="str">
            <v>Revelación en notas a los estados financieros</v>
          </cell>
          <cell r="E278">
            <v>1</v>
          </cell>
          <cell r="F278">
            <v>45659</v>
          </cell>
          <cell r="G278">
            <v>45746</v>
          </cell>
          <cell r="H278">
            <v>13.2</v>
          </cell>
          <cell r="I278" t="str">
            <v>13. Gestión Financiera</v>
          </cell>
          <cell r="J278" t="str">
            <v>Seguimiento Historico CGR</v>
          </cell>
          <cell r="K278">
            <v>1</v>
          </cell>
          <cell r="L278" t="e">
            <v>#VALUE!</v>
          </cell>
          <cell r="M278" t="str">
            <v>https://dnbcgovco-my.sharepoint.com/:f:/g/personal/planeacion_dnbc_gov_co/IgAKPZEalRp3T7O44VwZjBLlARF86VpmllJA36VR9-2qDG8?e=W6XaGX</v>
          </cell>
          <cell r="N278">
            <v>46153</v>
          </cell>
          <cell r="O278" t="str">
            <v>Se incluyen notas de los estados financieros 2025 con información en apartados, como adquisición de bienes y servicios, de las reservas presupuestales constituidas durante la vigencia</v>
          </cell>
          <cell r="P278">
            <v>1</v>
          </cell>
          <cell r="Q278" t="str">
            <v>CUMPLIDO</v>
          </cell>
        </row>
        <row r="279">
          <cell r="B279" t="str">
            <v>GF_AC40</v>
          </cell>
          <cell r="C279" t="e">
            <v>#VALUE!</v>
          </cell>
          <cell r="D279" t="str">
            <v>Actualización saldos contables de propiedad planta y equipos</v>
          </cell>
          <cell r="E279">
            <v>1</v>
          </cell>
          <cell r="F279">
            <v>45659</v>
          </cell>
          <cell r="G279">
            <v>45746</v>
          </cell>
          <cell r="H279">
            <v>13.2</v>
          </cell>
          <cell r="I279" t="str">
            <v>13. Gestión Financiera</v>
          </cell>
          <cell r="J279" t="str">
            <v>Seguimiento Historico CGR</v>
          </cell>
          <cell r="K279">
            <v>1</v>
          </cell>
          <cell r="L279" t="e">
            <v>#VALUE!</v>
          </cell>
          <cell r="M279" t="str">
            <v>https://dnbcgovco-my.sharepoint.com/:f:/g/personal/planeacion_dnbc_gov_co/IgAKPZEalRp3T7O44VwZjBLlARF86VpmllJA36VR9-2qDG8?e=W6XaGX</v>
          </cell>
          <cell r="N279">
            <v>46153</v>
          </cell>
          <cell r="O279" t="str">
            <v>Se incluyen actas de cruce de información de inventariodel primer trimestre del avigencia 2026</v>
          </cell>
          <cell r="P279">
            <v>1</v>
          </cell>
          <cell r="Q279" t="str">
            <v>CUMPLIDO</v>
          </cell>
        </row>
        <row r="280">
          <cell r="B280" t="str">
            <v>GF_AC41</v>
          </cell>
          <cell r="C280" t="str">
            <v>Realizar un inventario físico, registrando los ingresos y salidas de los bienes, el cual será  reportado al Proceso de Gestión Financiera para la generasción del Ajuste por Situación Financiera</v>
          </cell>
          <cell r="D280" t="str">
            <v>Actualización saldos contables de propiedad planta y equipos</v>
          </cell>
          <cell r="E280">
            <v>1</v>
          </cell>
          <cell r="F280">
            <v>45659</v>
          </cell>
          <cell r="G280">
            <v>45746</v>
          </cell>
          <cell r="H280">
            <v>13.2</v>
          </cell>
          <cell r="I280" t="str">
            <v>13. Gestión Financiera</v>
          </cell>
          <cell r="J280" t="str">
            <v>Seguimiento Historico CGR</v>
          </cell>
          <cell r="K280">
            <v>1</v>
          </cell>
          <cell r="L280" t="e">
            <v>#VALUE!</v>
          </cell>
          <cell r="M280" t="str">
            <v>https://dnbcgovco-my.sharepoint.com/:f:/g/personal/planeacion_dnbc_gov_co/IgAKPZEalRp3T7O44VwZjBLlARF86VpmllJA36VR9-2qDG8?e=W6XaGX</v>
          </cell>
          <cell r="N280">
            <v>46153</v>
          </cell>
          <cell r="O280" t="str">
            <v>Se incluyen actas de cruce de información de inventariodel primer trimestre del avigencia 2026</v>
          </cell>
          <cell r="P280">
            <v>1</v>
          </cell>
          <cell r="Q280" t="str">
            <v>CUMPLIDO</v>
          </cell>
        </row>
        <row r="281">
          <cell r="B281" t="str">
            <v>GF_AC42</v>
          </cell>
          <cell r="C281" t="e">
            <v>#VALUE!</v>
          </cell>
          <cell r="D281" t="str">
            <v>Notas a los estados financieros ajustados</v>
          </cell>
          <cell r="E281">
            <v>1</v>
          </cell>
          <cell r="F281">
            <v>45659</v>
          </cell>
          <cell r="G281">
            <v>45746</v>
          </cell>
          <cell r="H281">
            <v>13.2</v>
          </cell>
          <cell r="I281" t="str">
            <v>13. Gestión Financiera</v>
          </cell>
          <cell r="J281" t="str">
            <v>Seguimiento Historico CGR</v>
          </cell>
          <cell r="K281">
            <v>1</v>
          </cell>
          <cell r="L281" t="e">
            <v>#VALUE!</v>
          </cell>
          <cell r="M281" t="str">
            <v>https://dnbcgovco-my.sharepoint.com/:f:/g/personal/planeacion_dnbc_gov_co/IgAKPZEalRp3T7O44VwZjBLlARF86VpmllJA36VR9-2qDG8?e=W6XaGX</v>
          </cell>
          <cell r="N281">
            <v>46153</v>
          </cell>
          <cell r="O281" t="str">
            <v>Se incluyen actas de cruce de información de inventariodel primer trimestre del avigencia 2026</v>
          </cell>
          <cell r="P281">
            <v>1</v>
          </cell>
          <cell r="Q281" t="str">
            <v>CUMPLIDO</v>
          </cell>
        </row>
        <row r="282">
          <cell r="B282" t="str">
            <v>GF_AC43</v>
          </cell>
          <cell r="C282" t="str">
            <v>Revisión  de las notas a los estados financieros por parte del Coordinador del grupo de trabajo de Gestión Financiera</v>
          </cell>
          <cell r="D282" t="str">
            <v xml:space="preserve">Acta de revisión de  las Notas a los estados financieros </v>
          </cell>
          <cell r="E282">
            <v>1</v>
          </cell>
          <cell r="F282">
            <v>45659</v>
          </cell>
          <cell r="G282">
            <v>45746</v>
          </cell>
          <cell r="H282">
            <v>13.2</v>
          </cell>
          <cell r="I282" t="str">
            <v>13. Gestión Financiera</v>
          </cell>
          <cell r="J282" t="str">
            <v>Seguimiento Historico CGR</v>
          </cell>
          <cell r="K282">
            <v>1</v>
          </cell>
          <cell r="L282" t="e">
            <v>#VALUE!</v>
          </cell>
          <cell r="M282" t="str">
            <v>https://dnbcgovco-my.sharepoint.com/:f:/g/personal/planeacion_dnbc_gov_co/IgAKPZEalRp3T7O44VwZjBLlARF86VpmllJA36VR9-2qDG8?e=W6XaGX</v>
          </cell>
          <cell r="N282">
            <v>46153</v>
          </cell>
          <cell r="O282" t="str">
            <v>Se incluye lista de chequeo donde participa Coordinador Financiero</v>
          </cell>
          <cell r="P282">
            <v>1</v>
          </cell>
          <cell r="Q282" t="str">
            <v>CUMPLIDO</v>
          </cell>
        </row>
        <row r="283">
          <cell r="B283" t="str">
            <v>GF_AC45</v>
          </cell>
          <cell r="C283" t="e">
            <v>#VALUE!</v>
          </cell>
          <cell r="D283" t="str">
            <v>Manual de Políticas Contable Actuallizado</v>
          </cell>
          <cell r="E283">
            <v>1</v>
          </cell>
          <cell r="F283">
            <v>46023</v>
          </cell>
          <cell r="G283">
            <v>46234</v>
          </cell>
          <cell r="H283">
            <v>31.500000000000004</v>
          </cell>
          <cell r="I283" t="str">
            <v>13. Gestión Financiera</v>
          </cell>
          <cell r="J283" t="str">
            <v>Auditoria Financiera 2024</v>
          </cell>
          <cell r="K283">
            <v>1</v>
          </cell>
          <cell r="L283" t="str">
            <v xml:space="preserve">Se deja evidencia manual de politicas contables </v>
          </cell>
          <cell r="M283" t="str">
            <v>https://dnbcgovco-my.sharepoint.com/:f:/g/personal/planeacion_dnbc_gov_co/IgAKPZEalRp3T7O44VwZjBLlARF86VpmllJA36VR9-2qDG8?e=W6XaGX</v>
          </cell>
          <cell r="N283">
            <v>46153</v>
          </cell>
          <cell r="O283" t="str">
            <v>Se incluye manual de políticas contables actualizado en la vigencia 2025 donde se incluye apartado "Conciliación entre Gestión Jurídica y Gestión Financiera"</v>
          </cell>
          <cell r="P283">
            <v>1</v>
          </cell>
          <cell r="Q283" t="str">
            <v>CUMPLIDO</v>
          </cell>
        </row>
        <row r="284">
          <cell r="B284" t="str">
            <v>GF_AC46</v>
          </cell>
          <cell r="C284" t="str">
            <v>Actualizar y divulgar de forma periódica el normograma del proceso de Gestión Financiera.</v>
          </cell>
          <cell r="D284" t="str">
            <v>Normorgrama Actualizado</v>
          </cell>
          <cell r="E284">
            <v>4</v>
          </cell>
          <cell r="F284">
            <v>46023</v>
          </cell>
          <cell r="G284">
            <v>46387</v>
          </cell>
          <cell r="H284">
            <v>54</v>
          </cell>
          <cell r="I284" t="str">
            <v>13. Gestión Financiera / 16. Gestión Jurídica</v>
          </cell>
          <cell r="J284" t="str">
            <v>Auditoria Financiera 2024</v>
          </cell>
          <cell r="K284">
            <v>1</v>
          </cell>
          <cell r="L284" t="str">
            <v xml:space="preserve">se Deja de evidencia normograma de gestion financiera </v>
          </cell>
          <cell r="M284" t="str">
            <v>https://dnbcgovco-my.sharepoint.com/:f:/g/personal/planeacion_dnbc_gov_co/IgAKPZEalRp3T7O44VwZjBLlARF86VpmllJA36VR9-2qDG8?e=W6XaGX</v>
          </cell>
          <cell r="N284">
            <v>46153</v>
          </cell>
          <cell r="O284" t="str">
            <v xml:space="preserve">No se encuentra evidencias de la actividad </v>
          </cell>
          <cell r="P284">
            <v>0</v>
          </cell>
          <cell r="Q284" t="str">
            <v>EJECUCIÓN</v>
          </cell>
        </row>
        <row r="285">
          <cell r="B285" t="str">
            <v>GF_AC47</v>
          </cell>
          <cell r="C285" t="str">
            <v>Efectuar ajuste contable previa autorización de la Contaduría General de la Nación</v>
          </cell>
          <cell r="D285" t="str">
            <v>Ajuste al Registro Contable</v>
          </cell>
          <cell r="E285">
            <v>1</v>
          </cell>
          <cell r="F285">
            <v>46023</v>
          </cell>
          <cell r="G285">
            <v>46203</v>
          </cell>
          <cell r="H285">
            <v>26.85</v>
          </cell>
          <cell r="I285" t="str">
            <v>13. Gestión Financiera</v>
          </cell>
          <cell r="J285" t="str">
            <v>Auditoria Financiera 2024</v>
          </cell>
          <cell r="K285">
            <v>1</v>
          </cell>
          <cell r="L285" t="str">
            <v>Se deja en evidencia ajuste contable previa autorización de la Contaduría General de la Nación</v>
          </cell>
          <cell r="M285" t="str">
            <v>https://dnbcgovco-my.sharepoint.com/:f:/g/personal/planeacion_dnbc_gov_co/IgAKPZEalRp3T7O44VwZjBLlARF86VpmllJA36VR9-2qDG8?e=W6XaGX</v>
          </cell>
          <cell r="N285">
            <v>46153</v>
          </cell>
          <cell r="O285" t="str">
            <v>Se remiten reportes de ajustes contables</v>
          </cell>
          <cell r="P285">
            <v>1</v>
          </cell>
          <cell r="Q285" t="str">
            <v>CUMPLIDO</v>
          </cell>
        </row>
        <row r="286">
          <cell r="B286" t="str">
            <v>GF_AC48</v>
          </cell>
          <cell r="C286" t="str">
            <v xml:space="preserve">Participar en diferentes escenarios  de la oferta generada por la Contaduría General de la Nación </v>
          </cell>
          <cell r="D286" t="str">
            <v xml:space="preserve">Oferta Insitucional (Aula virtual, curso, capacitación) de la Contaduria General de la Nación </v>
          </cell>
          <cell r="E286">
            <v>1</v>
          </cell>
          <cell r="F286">
            <v>46023</v>
          </cell>
          <cell r="G286">
            <v>46387</v>
          </cell>
          <cell r="H286">
            <v>54</v>
          </cell>
          <cell r="I286" t="str">
            <v>13. Gestión Financiera</v>
          </cell>
          <cell r="J286" t="str">
            <v>Auditoria Financiera 2024</v>
          </cell>
          <cell r="K286">
            <v>1</v>
          </cell>
          <cell r="L286" t="str">
            <v xml:space="preserve">Se deja en evidencia con pantallazo de capacitacion  generada por la Contaduría General de la Nación </v>
          </cell>
          <cell r="M286" t="str">
            <v>https://dnbcgovco-my.sharepoint.com/:f:/g/personal/planeacion_dnbc_gov_co/IgAKPZEalRp3T7O44VwZjBLlARF86VpmllJA36VR9-2qDG8?e=W6XaGX</v>
          </cell>
          <cell r="N286">
            <v>46153</v>
          </cell>
          <cell r="O286" t="str">
            <v>Se deja evidencia de participación</v>
          </cell>
          <cell r="P286">
            <v>1</v>
          </cell>
          <cell r="Q286" t="str">
            <v>CUMPLIDO</v>
          </cell>
        </row>
        <row r="287">
          <cell r="B287" t="str">
            <v>GF_AC53</v>
          </cell>
          <cell r="C287" t="str">
            <v xml:space="preserve">Efectuar ajuste contable </v>
          </cell>
          <cell r="D287" t="str">
            <v>Ajuste al Registro Contable</v>
          </cell>
          <cell r="E287">
            <v>1</v>
          </cell>
          <cell r="F287">
            <v>46023</v>
          </cell>
          <cell r="G287">
            <v>46203</v>
          </cell>
          <cell r="H287">
            <v>26.85</v>
          </cell>
          <cell r="I287" t="str">
            <v>13. Gestión Financiera</v>
          </cell>
          <cell r="J287" t="str">
            <v>Auditoria Financiera 2024</v>
          </cell>
          <cell r="K287">
            <v>1</v>
          </cell>
          <cell r="L287" t="str">
            <v>Se deja comoevidencia  ajustes contables</v>
          </cell>
          <cell r="M287" t="str">
            <v>https://dnbcgovco-my.sharepoint.com/:f:/g/personal/planeacion_dnbc_gov_co/IgAKPZEalRp3T7O44VwZjBLlARF86VpmllJA36VR9-2qDG8?e=W6XaGX</v>
          </cell>
          <cell r="N287">
            <v>46153</v>
          </cell>
          <cell r="O287" t="str">
            <v>Se remiten reportes de ajustes contables</v>
          </cell>
          <cell r="P287">
            <v>1</v>
          </cell>
          <cell r="Q287" t="str">
            <v>CUMPLIDO</v>
          </cell>
        </row>
        <row r="288">
          <cell r="B288" t="str">
            <v>GF_AC49</v>
          </cell>
          <cell r="C288" t="e">
            <v>#VALUE!</v>
          </cell>
          <cell r="D288" t="str">
            <v xml:space="preserve">Lista de chequeo elaborada e implementada </v>
          </cell>
          <cell r="E288">
            <v>1</v>
          </cell>
          <cell r="F288">
            <v>46023</v>
          </cell>
          <cell r="G288">
            <v>46081</v>
          </cell>
          <cell r="H288">
            <v>8.5499999999999989</v>
          </cell>
          <cell r="I288" t="str">
            <v>13. Gestión Financiera</v>
          </cell>
          <cell r="J288" t="str">
            <v>Auditoria Financiera 2024</v>
          </cell>
          <cell r="K288">
            <v>1</v>
          </cell>
          <cell r="L288" t="e">
            <v>#VALUE!</v>
          </cell>
          <cell r="M288" t="str">
            <v>https://dnbcgovco-my.sharepoint.com/:f:/g/personal/planeacion_dnbc_gov_co/IgAKPZEalRp3T7O44VwZjBLlARF86VpmllJA36VR9-2qDG8?e=W6XaGX</v>
          </cell>
          <cell r="N288">
            <v>46153</v>
          </cell>
          <cell r="O288" t="str">
            <v>Se incluye lista de chequeo donde participa Coordinador Financiero</v>
          </cell>
          <cell r="P288">
            <v>1</v>
          </cell>
          <cell r="Q288" t="str">
            <v>CUMPLIDO</v>
          </cell>
        </row>
        <row r="289">
          <cell r="B289" t="str">
            <v>GF_AC50</v>
          </cell>
          <cell r="C289" t="e">
            <v>#VALUE!</v>
          </cell>
          <cell r="D289" t="str">
            <v>Procedimiento aprobado y socializado</v>
          </cell>
          <cell r="E289">
            <v>1</v>
          </cell>
          <cell r="F289">
            <v>46053</v>
          </cell>
          <cell r="G289">
            <v>46081</v>
          </cell>
          <cell r="H289">
            <v>4.2</v>
          </cell>
          <cell r="I289" t="str">
            <v>13. Gestión Financiera / 01. Planeación Estratégica</v>
          </cell>
          <cell r="J289" t="str">
            <v>Auditoria Financiera 2024</v>
          </cell>
          <cell r="K289">
            <v>1</v>
          </cell>
          <cell r="L289" t="str">
            <v xml:space="preserve"> se deja en evidencia el procedimiento PC-PE-05 Programación y seguimiento presupuestal V1 </v>
          </cell>
          <cell r="M289" t="str">
            <v>https://dnbcgovco-my.sharepoint.com/:f:/g/personal/planeacion_dnbc_gov_co/IgAKPZEalRp3T7O44VwZjBLlARF86VpmllJA36VR9-2qDG8?e=W6XaGX</v>
          </cell>
          <cell r="N289">
            <v>46153</v>
          </cell>
          <cell r="O289" t="str">
            <v>Se formuló durante el primer trimestre el procedimiento PC-PE-05 Programación y seguimiento presupuestal V1</v>
          </cell>
          <cell r="P289">
            <v>1</v>
          </cell>
          <cell r="Q289" t="str">
            <v>CUMPLIDO</v>
          </cell>
        </row>
        <row r="290">
          <cell r="B290" t="str">
            <v>GF_AC54</v>
          </cell>
          <cell r="C290" t="str">
            <v>Diseñar una matriz de seguimiento con los registros de la cadena de valor, compromisos, obligaciones y pagos</v>
          </cell>
          <cell r="D290" t="str">
            <v>Matriz diseñada y actualizada</v>
          </cell>
          <cell r="E290">
            <v>1</v>
          </cell>
          <cell r="F290">
            <v>46023</v>
          </cell>
          <cell r="G290">
            <v>46112</v>
          </cell>
          <cell r="H290">
            <v>13.5</v>
          </cell>
          <cell r="I290" t="str">
            <v>13. Gestión Financiera / 01. Planeación Estratégica</v>
          </cell>
          <cell r="J290" t="str">
            <v>Auditoria Financiera 2024</v>
          </cell>
          <cell r="K290">
            <v>1</v>
          </cell>
          <cell r="L290" t="str">
            <v>se deja evidencia de matriz de seguimiento con los registros de la cadena de valor, compromisos, obligaciones y pagos</v>
          </cell>
          <cell r="M290" t="str">
            <v>https://dnbcgovco-my.sharepoint.com/:f:/g/personal/planeacion_dnbc_gov_co/IgAKPZEalRp3T7O44VwZjBLlARF86VpmllJA36VR9-2qDG8?e=W6XaGX</v>
          </cell>
          <cell r="N290">
            <v>46153</v>
          </cell>
          <cell r="O290" t="str">
            <v xml:space="preserve">No se encuentra evidencias de la actividad </v>
          </cell>
          <cell r="P290">
            <v>0</v>
          </cell>
          <cell r="Q290" t="str">
            <v>EJECUCIÓN</v>
          </cell>
        </row>
        <row r="291">
          <cell r="B291" t="str">
            <v>GF_AC51</v>
          </cell>
          <cell r="C291" t="str">
            <v>Capacitar a los supervisores en tema presupuestales (pagos, manejo de reservas y PAC ) y contractuales.</v>
          </cell>
          <cell r="D291" t="str">
            <v>Capacitaciones realizadas</v>
          </cell>
          <cell r="E291">
            <v>2</v>
          </cell>
          <cell r="F291">
            <v>46023</v>
          </cell>
          <cell r="G291">
            <v>46387</v>
          </cell>
          <cell r="H291">
            <v>54</v>
          </cell>
          <cell r="I291" t="str">
            <v>13. Gestión Financiera / 15. Gestión Contractual</v>
          </cell>
          <cell r="J291" t="str">
            <v>Auditoria Financiera 2024</v>
          </cell>
          <cell r="K291">
            <v>1</v>
          </cell>
          <cell r="L291" t="str">
            <v xml:space="preserve">Se evidencia el proceso de gestion de pagos con la socializacion </v>
          </cell>
          <cell r="M291" t="str">
            <v>https://dnbcgovco-my.sharepoint.com/:f:/g/personal/planeacion_dnbc_gov_co/IgAKPZEalRp3T7O44VwZjBLlARF86VpmllJA36VR9-2qDG8?e=W6XaGX</v>
          </cell>
          <cell r="N291">
            <v>46153</v>
          </cell>
          <cell r="O291" t="str">
            <v>Se incluye capacitación de procedimiento de gestión de pagos del primer trimestre</v>
          </cell>
          <cell r="P291">
            <v>0.5</v>
          </cell>
          <cell r="Q291" t="str">
            <v>EJECUCIÓN</v>
          </cell>
        </row>
        <row r="292">
          <cell r="B292" t="str">
            <v>GF_AC52</v>
          </cell>
          <cell r="C292" t="str">
            <v xml:space="preserve">Revisa que los soportes requeridos para el pago sean consistentes
para ser registrar en el SIIF. </v>
          </cell>
          <cell r="D292" t="str">
            <v xml:space="preserve">Correos electrónicos de solicitud y respuesta a subsanación de soportes para pago. </v>
          </cell>
          <cell r="E292">
            <v>100</v>
          </cell>
          <cell r="F292">
            <v>46023</v>
          </cell>
          <cell r="G292">
            <v>46387</v>
          </cell>
          <cell r="H292">
            <v>54</v>
          </cell>
          <cell r="I292" t="str">
            <v>13. Gestión Financiera</v>
          </cell>
          <cell r="J292" t="str">
            <v>Auditoria Financiera 2024</v>
          </cell>
          <cell r="K292">
            <v>1</v>
          </cell>
          <cell r="L292" t="str">
            <v xml:space="preserve">Revisa que los soportes requeridos para el pago sean consistentes
para ser registrar en el SIIF. </v>
          </cell>
          <cell r="M292" t="str">
            <v>https://dnbcgovco-my.sharepoint.com/:f:/g/personal/planeacion_dnbc_gov_co/IgAKPZEalRp3T7O44VwZjBLlARF86VpmllJA36VR9-2qDG8?e=W6XaGX</v>
          </cell>
          <cell r="N292">
            <v>46153</v>
          </cell>
          <cell r="O292" t="str">
            <v xml:space="preserve">No se encuentra evidencias de la actividad </v>
          </cell>
          <cell r="P292">
            <v>0</v>
          </cell>
          <cell r="Q292" t="str">
            <v>EJECUCIÓN</v>
          </cell>
        </row>
        <row r="293">
          <cell r="B293" t="str">
            <v>GF_AC55</v>
          </cell>
          <cell r="C293" t="str">
            <v xml:space="preserve">Implementar un sistema de información que permita soportar la gestión de bienes de la DNBC </v>
          </cell>
          <cell r="D293" t="str">
            <v xml:space="preserve">Soportes de la implementación del Sistema de Información </v>
          </cell>
          <cell r="E293">
            <v>1</v>
          </cell>
          <cell r="F293">
            <v>46023</v>
          </cell>
          <cell r="G293">
            <v>46387</v>
          </cell>
          <cell r="H293">
            <v>54</v>
          </cell>
          <cell r="I293" t="str">
            <v>14. Gestión Administrativa / 13. Gestión Financiera</v>
          </cell>
          <cell r="J293" t="str">
            <v>Auditoria Financiera 2024</v>
          </cell>
          <cell r="K293">
            <v>1</v>
          </cell>
          <cell r="L293" t="str">
            <v>Se esta manejando una prueba piloto SIIF NACIÓN</v>
          </cell>
          <cell r="M293" t="str">
            <v>https://dnbcgovco-my.sharepoint.com/:f:/g/personal/planeacion_dnbc_gov_co/IgCd9hpWp6cMRprbun4ALRzAAdsqs8m2RB2oG8ldoXS9T3Q?e=Oy1mUO</v>
          </cell>
          <cell r="N293">
            <v>46153</v>
          </cell>
          <cell r="O293" t="str">
            <v>Se evidencia respuesta de MinHacienda para uso piloto de sistema Siif Nación - Modulo Recursos Fisicos</v>
          </cell>
          <cell r="P293">
            <v>0.1</v>
          </cell>
          <cell r="Q293" t="str">
            <v>EJECUCIÓN</v>
          </cell>
        </row>
        <row r="294">
          <cell r="B294" t="str">
            <v>GA_AC01</v>
          </cell>
          <cell r="C294" t="str">
            <v>Implementación modulo de Inventario de SIIF Nación</v>
          </cell>
          <cell r="D294" t="str">
            <v>Modulo Implemntado</v>
          </cell>
          <cell r="E294">
            <v>1</v>
          </cell>
          <cell r="F294">
            <v>46082</v>
          </cell>
          <cell r="G294">
            <v>46387</v>
          </cell>
          <cell r="H294">
            <v>45</v>
          </cell>
          <cell r="I294" t="str">
            <v>14. Gestión Administrativa / 13. Gestión Financiera</v>
          </cell>
          <cell r="J294" t="str">
            <v>Revisar Tema con Financiera</v>
          </cell>
          <cell r="K294">
            <v>1</v>
          </cell>
          <cell r="L294" t="str">
            <v>Se esta manejando una prueba piloto SIIF NACIÓN</v>
          </cell>
          <cell r="M294" t="str">
            <v>https://dnbcgovco-my.sharepoint.com/:f:/g/personal/planeacion_dnbc_gov_co/IgCKsvM4H_KTR6xnllTYAW4KAYnPCAelO_DLpgStTfwUj-M?e=KcFs8q</v>
          </cell>
          <cell r="N294">
            <v>46153</v>
          </cell>
          <cell r="O294" t="str">
            <v>Se evidencia respuesta de MinHacienda para uso piloto de sistema Siif Nación - Modulo Recursos Fisicos</v>
          </cell>
          <cell r="P294">
            <v>0.1</v>
          </cell>
          <cell r="Q294" t="str">
            <v>EJECUCIÓN</v>
          </cell>
          <cell r="U294" t="str">
            <v>SIN INICIAR</v>
          </cell>
          <cell r="V294" t="str">
            <v>EFECTIVO</v>
          </cell>
          <cell r="W294" t="str">
            <v>ABIERTO</v>
          </cell>
        </row>
        <row r="295">
          <cell r="B295" t="str">
            <v>GA_AC02</v>
          </cell>
          <cell r="C295" t="str">
            <v>Elaborar manual o instructivo o procedimiento sobre las actividades que se deben desarrollar para el mantenimiento preventivo y correctivo de los bienes a cargo de la entidad</v>
          </cell>
          <cell r="D295" t="str">
            <v>Documento elaborado</v>
          </cell>
          <cell r="E295">
            <v>1</v>
          </cell>
          <cell r="F295">
            <v>46143</v>
          </cell>
          <cell r="G295">
            <v>46295</v>
          </cell>
          <cell r="H295">
            <v>22.349999999999998</v>
          </cell>
          <cell r="I295" t="str">
            <v>14. Gestión Administrativa</v>
          </cell>
          <cell r="K295">
            <v>0</v>
          </cell>
          <cell r="L295" t="str">
            <v xml:space="preserve">En proceso de elaboración </v>
          </cell>
          <cell r="M295" t="str">
            <v>https://dnbcgovco-my.sharepoint.com/:f:/g/personal/planeacion_dnbc_gov_co/IgD_grekOtWqQqtlM5-uKNzKAXw_t2tystb5VgPWhpKqINg?e=7IgzFu</v>
          </cell>
          <cell r="N295">
            <v>46153</v>
          </cell>
          <cell r="O295" t="str">
            <v>No se evidencia avance para el periodo</v>
          </cell>
          <cell r="P295">
            <v>0</v>
          </cell>
          <cell r="Q295" t="str">
            <v>EJECUCIÓN</v>
          </cell>
        </row>
        <row r="296">
          <cell r="B296" t="str">
            <v>GA_AC03</v>
          </cell>
          <cell r="C296" t="str">
            <v>Elaborar y Ejecutar plan o programa de mantenimiento exigidos por la norma.</v>
          </cell>
          <cell r="D296" t="str">
            <v>Plan o programa de mantenimiento ejecutado</v>
          </cell>
          <cell r="E296">
            <v>1</v>
          </cell>
          <cell r="F296">
            <v>46143</v>
          </cell>
          <cell r="G296">
            <v>46387</v>
          </cell>
          <cell r="H296">
            <v>36</v>
          </cell>
          <cell r="I296" t="str">
            <v>14. Gestión Administrativa</v>
          </cell>
          <cell r="K296">
            <v>0</v>
          </cell>
          <cell r="L296" t="str">
            <v xml:space="preserve">En proceso de elaboración </v>
          </cell>
          <cell r="M296" t="str">
            <v>https://dnbcgovco-my.sharepoint.com/:f:/g/personal/planeacion_dnbc_gov_co/IgCHix03hdsORJdFzXwbKzzkAYCwKvT-WMSbymO7s_ZNdBo?e=tzOHt9</v>
          </cell>
          <cell r="N296">
            <v>46153</v>
          </cell>
          <cell r="O296" t="str">
            <v>No se evidencia avance para el periodo</v>
          </cell>
          <cell r="P296">
            <v>0</v>
          </cell>
          <cell r="Q296" t="str">
            <v>EJECUCIÓN</v>
          </cell>
        </row>
        <row r="297">
          <cell r="B297" t="str">
            <v>GA_AC04</v>
          </cell>
          <cell r="C297" t="str">
            <v>Establecer los requisitos ambientales para la compra de productos y servicios para entregarlos al proceso de gestión de contractual.</v>
          </cell>
          <cell r="D297" t="str">
            <v>Documento con los requisitos ambientales para la compra de productos y servicios entregado al proceso de gestión de contractual enviado a gestión de contratación con el fin de que modificación el manual de contratación.</v>
          </cell>
          <cell r="E297">
            <v>1</v>
          </cell>
          <cell r="F297">
            <v>46143</v>
          </cell>
          <cell r="G297">
            <v>46387</v>
          </cell>
          <cell r="H297">
            <v>36</v>
          </cell>
          <cell r="I297" t="str">
            <v>14. Gestión Administrativa</v>
          </cell>
          <cell r="K297">
            <v>0</v>
          </cell>
          <cell r="L297" t="str">
            <v>Ya se realizó En espera de subida Manual de Contratacion a Documentos SIGE</v>
          </cell>
          <cell r="M297" t="str">
            <v>https://dnbcgovco-my.sharepoint.com/:f:/g/personal/planeacion_dnbc_gov_co/IgB19ESilxpMSJfUKtVjxhE4AQSL_eXP18BVUzcXbHzBwRY?e=kudfXg</v>
          </cell>
          <cell r="N297">
            <v>46153</v>
          </cell>
          <cell r="O297" t="str">
            <v>En el mes de abril el proceso presentó solicitud de actualización de manual de contratación con información ambiental</v>
          </cell>
          <cell r="P297">
            <v>0</v>
          </cell>
          <cell r="Q297" t="str">
            <v>EJECUCIÓN</v>
          </cell>
        </row>
        <row r="298">
          <cell r="B298" t="str">
            <v>GA_AC05</v>
          </cell>
          <cell r="C298" t="str">
            <v>Manual de Contratación actualizado con la inclusión de requisitos ambientales para los procesos para compras verdes</v>
          </cell>
          <cell r="D298" t="str">
            <v xml:space="preserve">Actualizacion de los lineamientos de compras verdes en el manual de contratación </v>
          </cell>
          <cell r="E298">
            <v>1</v>
          </cell>
          <cell r="F298">
            <v>46143</v>
          </cell>
          <cell r="G298">
            <v>46387</v>
          </cell>
          <cell r="H298">
            <v>36</v>
          </cell>
          <cell r="I298" t="str">
            <v>15. Gestión Contractual / 14. Gestión Administrativa</v>
          </cell>
          <cell r="K298">
            <v>0</v>
          </cell>
          <cell r="L298" t="str">
            <v>Ya se realizó En espera de subida Manual de Contratacion a Documentos SIGE</v>
          </cell>
          <cell r="M298" t="str">
            <v>https://dnbcgovco-my.sharepoint.com/:f:/g/personal/planeacion_dnbc_gov_co/IgBEsOvBeuHoSL1Q9PbjaoRmAb1anr6mohw0RTZZ8zLfMTs?e=XsAe2Q</v>
          </cell>
          <cell r="N298">
            <v>46153</v>
          </cell>
          <cell r="O298" t="str">
            <v>En el mes de abril el proceso presentó solicitud de actualización de manual de contratación con información ambiental</v>
          </cell>
          <cell r="P298">
            <v>0</v>
          </cell>
          <cell r="Q298" t="str">
            <v>EJECUCIÓN</v>
          </cell>
        </row>
        <row r="299">
          <cell r="B299" t="str">
            <v>GA_AC06</v>
          </cell>
          <cell r="C299" t="str">
            <v>Socializar el procedimiento del proceso de Gestión Administrativa  PC-AD-01 Procedimiento Gestión de Bienes.</v>
          </cell>
          <cell r="D299" t="str">
            <v xml:space="preserve">Socializacion del procedimiento Gestión de Bienes </v>
          </cell>
          <cell r="E299">
            <v>1</v>
          </cell>
          <cell r="F299">
            <v>46204</v>
          </cell>
          <cell r="G299">
            <v>46295</v>
          </cell>
          <cell r="H299">
            <v>13.350000000000001</v>
          </cell>
          <cell r="I299" t="str">
            <v>14. Gestión Administrativa</v>
          </cell>
          <cell r="K299">
            <v>0</v>
          </cell>
          <cell r="L299" t="str">
            <v>Proceso de actualización</v>
          </cell>
          <cell r="M299" t="str">
            <v>https://dnbcgovco-my.sharepoint.com/:f:/g/personal/planeacion_dnbc_gov_co/IgC2wtt6D-zSTY6U6sAF5yefASkR-EDUcnQOxPntpKqfjgU?e=GPU5XT</v>
          </cell>
          <cell r="N299">
            <v>46153</v>
          </cell>
          <cell r="O299" t="str">
            <v>No se evidencia avance para el periodo</v>
          </cell>
          <cell r="P299">
            <v>0</v>
          </cell>
          <cell r="Q299" t="str">
            <v>EJECUCIÓN</v>
          </cell>
        </row>
        <row r="300">
          <cell r="B300" t="str">
            <v>GA_AC7</v>
          </cell>
          <cell r="C300" t="str">
            <v>Actualizar el procedimiento para la realización del inventario físico de los bienes de la entidad, incluyendo el responsable de la elaboración, verificación y aprobación.</v>
          </cell>
          <cell r="D300" t="str">
            <v>Actualizacion del procedimiento para la realizacion del inventario de los bienes de la entidad.</v>
          </cell>
          <cell r="E300">
            <v>1</v>
          </cell>
          <cell r="F300">
            <v>46143</v>
          </cell>
          <cell r="G300">
            <v>46295</v>
          </cell>
          <cell r="H300">
            <v>22.349999999999998</v>
          </cell>
          <cell r="I300" t="str">
            <v>14. Gestión Administrativa</v>
          </cell>
          <cell r="K300">
            <v>0</v>
          </cell>
          <cell r="L300" t="str">
            <v>Proceso de actualización</v>
          </cell>
          <cell r="M300" t="str">
            <v>https://dnbcgovco-my.sharepoint.com/:f:/g/personal/planeacion_dnbc_gov_co/IgDm4DHyXDA5Q5WGTU7tDkFLAc2M2mTSoezfwLKe_RnYYZ0?e=uJfhoo</v>
          </cell>
          <cell r="N300">
            <v>46153</v>
          </cell>
          <cell r="O300" t="str">
            <v>No se evidencia avance para el periodo</v>
          </cell>
          <cell r="P300">
            <v>0</v>
          </cell>
          <cell r="Q300" t="str">
            <v>EJECUCIÓN</v>
          </cell>
        </row>
        <row r="301">
          <cell r="B301" t="str">
            <v>GA_AC8</v>
          </cell>
          <cell r="C301" t="str">
            <v>Actualización del inventario físico semestral, con base los lineamientos establecidos en la entidad y la CGN.</v>
          </cell>
          <cell r="D301" t="str">
            <v>Realizar el inventario de los bienes de la entidad, conforme a los nuevos lineamientos establecidos..</v>
          </cell>
          <cell r="E301">
            <v>2</v>
          </cell>
          <cell r="F301">
            <v>46023</v>
          </cell>
          <cell r="G301">
            <v>46387</v>
          </cell>
          <cell r="H301">
            <v>54</v>
          </cell>
          <cell r="I301" t="str">
            <v>14. Gestión Administrativa</v>
          </cell>
          <cell r="K301">
            <v>0</v>
          </cell>
          <cell r="L301" t="str">
            <v>Proceso de actualización</v>
          </cell>
          <cell r="M301" t="str">
            <v>https://dnbcgovco-my.sharepoint.com/:f:/g/personal/planeacion_dnbc_gov_co/IgBveH1t7EmIR6GZSOaIIHmUAUc6KaLSFKfQX2lbG2hDEA0?e=ooFcYM</v>
          </cell>
          <cell r="N301">
            <v>46153</v>
          </cell>
          <cell r="O301" t="str">
            <v>No se evidencia avance para el periodo</v>
          </cell>
          <cell r="P301">
            <v>0</v>
          </cell>
          <cell r="Q301" t="str">
            <v>EJECUCIÓN</v>
          </cell>
        </row>
        <row r="302">
          <cell r="B302" t="str">
            <v>GA_AC9</v>
          </cell>
          <cell r="C302" t="str">
            <v xml:space="preserve">Contar con un espacio adecuado para la conservación y custodia del acervo documental de la DNBC </v>
          </cell>
          <cell r="D302" t="str">
            <v xml:space="preserve">Espacio adecuado para para la conservación y custodia del acervo documental de la DNBC </v>
          </cell>
          <cell r="E302">
            <v>1</v>
          </cell>
          <cell r="F302">
            <v>46143</v>
          </cell>
          <cell r="G302">
            <v>46387</v>
          </cell>
          <cell r="H302">
            <v>36</v>
          </cell>
          <cell r="I302" t="str">
            <v>14. Gestión Administrativa / 17. Gestión Documental</v>
          </cell>
          <cell r="K302">
            <v>0</v>
          </cell>
          <cell r="L302" t="str">
            <v xml:space="preserve">En proceso de autorización de espacio </v>
          </cell>
          <cell r="M302" t="str">
            <v>https://dnbcgovco-my.sharepoint.com/:f:/g/personal/planeacion_dnbc_gov_co/IgBNCQFqI1L_TKrLQDIGiy7lAY8q51gtOs_K7D5VQJijXpk?e=7eTYoW</v>
          </cell>
          <cell r="N302">
            <v>46153</v>
          </cell>
          <cell r="O302" t="str">
            <v>Se recibió información antigua por parte del proceso y no se evidencian soportes en la carpeta compartida por planeación</v>
          </cell>
          <cell r="P302">
            <v>0</v>
          </cell>
          <cell r="Q302" t="str">
            <v>EJECUCIÓN</v>
          </cell>
        </row>
        <row r="303">
          <cell r="B303" t="str">
            <v>GA_AC10</v>
          </cell>
          <cell r="C303" t="str">
            <v>Establecer e implementar lineamientos del uso y designación de las líneas telefónicas pertenecientes a la DNBC</v>
          </cell>
          <cell r="D303" t="str">
            <v>Lineamientos establecidos</v>
          </cell>
          <cell r="E303">
            <v>1</v>
          </cell>
          <cell r="F303">
            <v>46143</v>
          </cell>
          <cell r="G303">
            <v>46295</v>
          </cell>
          <cell r="H303">
            <v>22.349999999999998</v>
          </cell>
          <cell r="I303" t="str">
            <v>14. Gestión Administrativa</v>
          </cell>
          <cell r="K303">
            <v>0</v>
          </cell>
          <cell r="L303" t="str">
            <v>En proceso de establecer e implementar los lineamientos</v>
          </cell>
          <cell r="M303" t="str">
            <v>https://dnbcgovco-my.sharepoint.com/:f:/g/personal/planeacion_dnbc_gov_co/IgAxKh_R381MRKHRH5ckBwXrAeva_s4MMsrvqH4ooLP_2w8?e=LHhXjO</v>
          </cell>
          <cell r="N303">
            <v>46153</v>
          </cell>
          <cell r="O303" t="str">
            <v>No se evidencia avance para el periodo</v>
          </cell>
          <cell r="P303">
            <v>0</v>
          </cell>
          <cell r="Q303" t="str">
            <v>EJECUCIÓN</v>
          </cell>
        </row>
        <row r="304">
          <cell r="B304" t="str">
            <v>GA_AC11</v>
          </cell>
          <cell r="C304" t="str">
            <v>Cancelar las  lineas 3223472160 y 3223472114 ya que se desconoce el usuario</v>
          </cell>
          <cell r="D304" t="str">
            <v xml:space="preserve">Cancelación de lineas </v>
          </cell>
          <cell r="E304">
            <v>2</v>
          </cell>
          <cell r="F304">
            <v>46113</v>
          </cell>
          <cell r="G304">
            <v>46173</v>
          </cell>
          <cell r="H304">
            <v>9</v>
          </cell>
          <cell r="I304" t="str">
            <v>14. Gestión Administrativa</v>
          </cell>
          <cell r="K304">
            <v>0.5</v>
          </cell>
          <cell r="L304" t="str">
            <v xml:space="preserve">Se realizó PQR para obtener información </v>
          </cell>
          <cell r="M304" t="str">
            <v>https://dnbcgovco-my.sharepoint.com/:f:/g/personal/planeacion_dnbc_gov_co/IgDiQxpwzkt4T4EQnq9hyVwJAXTMnHi0R0o6OQVaJwEoZgo?e=G53GyN</v>
          </cell>
          <cell r="N304">
            <v>46153</v>
          </cell>
          <cell r="O304" t="str">
            <v>No se evidencia avance para el periodo</v>
          </cell>
          <cell r="P304">
            <v>0</v>
          </cell>
          <cell r="Q304" t="str">
            <v>EJECUCIÓN</v>
          </cell>
        </row>
        <row r="305">
          <cell r="B305" t="str">
            <v>GA_AC12</v>
          </cell>
          <cell r="C305" t="str">
            <v xml:space="preserve">Realizar un seguimiento mensual al inventario de las líneas telefónicas  contratadas y verificar el uso adecuado de las mismas . </v>
          </cell>
          <cell r="D305" t="str">
            <v xml:space="preserve">Seguimientos mensuales </v>
          </cell>
          <cell r="E305">
            <v>8</v>
          </cell>
          <cell r="F305">
            <v>46143</v>
          </cell>
          <cell r="G305">
            <v>46387</v>
          </cell>
          <cell r="H305">
            <v>36</v>
          </cell>
          <cell r="I305" t="str">
            <v>14. Gestión Administrativa</v>
          </cell>
          <cell r="K305">
            <v>0</v>
          </cell>
          <cell r="L305" t="str">
            <v xml:space="preserve">En proceso de realizar el seguimiento </v>
          </cell>
          <cell r="M305" t="str">
            <v>https://dnbcgovco-my.sharepoint.com/:f:/g/personal/planeacion_dnbc_gov_co/IgCbtXVGDJ5QTo0p2NbFKi5EAXnKB942GaHQeTBOAdhtgWg?e=yBR63d</v>
          </cell>
          <cell r="N305">
            <v>46153</v>
          </cell>
          <cell r="O305" t="str">
            <v>No se evidencia avance para el periodo</v>
          </cell>
          <cell r="P305">
            <v>0</v>
          </cell>
          <cell r="Q305" t="str">
            <v>EJECUCIÓN</v>
          </cell>
        </row>
        <row r="306">
          <cell r="B306" t="str">
            <v>GA_AC13</v>
          </cell>
          <cell r="C306" t="str">
            <v>Elaborar manual o instructivo o procedimiento sobre las actividades relacionadas con realización de eventos de la entidad</v>
          </cell>
          <cell r="D306" t="str">
            <v>Documento elaborado</v>
          </cell>
          <cell r="E306">
            <v>1</v>
          </cell>
          <cell r="F306">
            <v>46143</v>
          </cell>
          <cell r="G306">
            <v>46387</v>
          </cell>
          <cell r="H306">
            <v>36</v>
          </cell>
          <cell r="I306" t="str">
            <v>14. Gestión Administrativa</v>
          </cell>
          <cell r="K306">
            <v>0</v>
          </cell>
          <cell r="L306" t="str">
            <v xml:space="preserve">En proceso de elaboración </v>
          </cell>
          <cell r="M306" t="str">
            <v>https://dnbcgovco-my.sharepoint.com/:f:/g/personal/planeacion_dnbc_gov_co/IgBAElXmTwnbRoLljgv0eRE8AQhh8mKYzkyf4oeQmbRrdhk?e=g9l5w9</v>
          </cell>
          <cell r="N306">
            <v>46153</v>
          </cell>
          <cell r="O306" t="str">
            <v>No se evidencia avance para el periodo</v>
          </cell>
          <cell r="P306">
            <v>0</v>
          </cell>
          <cell r="Q306" t="str">
            <v>EJECUCIÓN</v>
          </cell>
        </row>
        <row r="307">
          <cell r="B307" t="str">
            <v>GA_AC14</v>
          </cell>
          <cell r="C307" t="str">
            <v>Elaborar e implementar un instructivo para el reporte de Plan de Austeridad donde se referencie repositorio de informaicón soporte</v>
          </cell>
          <cell r="D307" t="str">
            <v>Instructivo implementado</v>
          </cell>
          <cell r="E307">
            <v>1</v>
          </cell>
          <cell r="F307">
            <v>46143</v>
          </cell>
          <cell r="G307">
            <v>46387</v>
          </cell>
          <cell r="H307">
            <v>36</v>
          </cell>
          <cell r="I307" t="str">
            <v>14. Gestión Administrativa</v>
          </cell>
          <cell r="K307">
            <v>0</v>
          </cell>
          <cell r="L307" t="str">
            <v xml:space="preserve">En proceso de elaboración </v>
          </cell>
          <cell r="M307" t="str">
            <v>https://dnbcgovco-my.sharepoint.com/:f:/g/personal/planeacion_dnbc_gov_co/IgBLr1KmTScRQJCwcbaSj5xqAWmlIwMmCTekCAGNrDKO8Qs?e=3PLpwQ</v>
          </cell>
          <cell r="N307">
            <v>46153</v>
          </cell>
          <cell r="O307" t="str">
            <v>No se evidencia avance para el periodo</v>
          </cell>
          <cell r="P307">
            <v>0</v>
          </cell>
          <cell r="Q307" t="str">
            <v>EJECUCIÓN</v>
          </cell>
        </row>
        <row r="308">
          <cell r="B308" t="str">
            <v>GA_AC15</v>
          </cell>
          <cell r="C308" t="str">
            <v>Actualizar el formato de salida de vehículos estableciendo la justificación en el evento de utilizar el vehículos los fines de semana y festivos, asi como la autorización por parte del Señor Director y de los Subdierctores conforme sea el caso</v>
          </cell>
          <cell r="D308" t="str">
            <v xml:space="preserve">Formato Actualizado de salida de vehículos. </v>
          </cell>
          <cell r="E308">
            <v>1</v>
          </cell>
          <cell r="F308">
            <v>44557</v>
          </cell>
          <cell r="G308">
            <v>44592</v>
          </cell>
          <cell r="H308">
            <v>5.0999999999999996</v>
          </cell>
          <cell r="I308" t="str">
            <v>14. Gestión Administrativa</v>
          </cell>
          <cell r="K308">
            <v>1</v>
          </cell>
          <cell r="L308" t="str">
            <v xml:space="preserve">
En el FO-AD-MV-02-01-V2 Planilla Desplazamiento se manejan dichas casillas </v>
          </cell>
          <cell r="M308" t="str">
            <v>https://dnbcgovco-my.sharepoint.com/:f:/g/personal/planeacion_dnbc_gov_co/IgCHWn4Q5qmpT7VLQzyVpO1dAS0SJ_qUoCejqqsmXlPZeTs?e=yWA029</v>
          </cell>
          <cell r="N308">
            <v>46153</v>
          </cell>
          <cell r="O308" t="str">
            <v>EL formato de desplazamiento se encuentra actualizado desde 2023</v>
          </cell>
          <cell r="P308">
            <v>1</v>
          </cell>
          <cell r="Q308" t="str">
            <v>CUMPLIDO</v>
          </cell>
        </row>
        <row r="309">
          <cell r="B309" t="str">
            <v>GA_AC16</v>
          </cell>
          <cell r="C309" t="str">
            <v xml:space="preserve">Realizar la socializacion trimestral de la documentacion actualizada y/o liniamientos de uso y manejo de los vehiculos a los conductores y demas responsables </v>
          </cell>
          <cell r="D309" t="str">
            <v>Socializaciones realizadas</v>
          </cell>
          <cell r="E309">
            <v>4</v>
          </cell>
          <cell r="F309">
            <v>46054</v>
          </cell>
          <cell r="G309">
            <v>46387</v>
          </cell>
          <cell r="H309">
            <v>49.5</v>
          </cell>
          <cell r="I309" t="str">
            <v>14. Gestión Administrativa</v>
          </cell>
          <cell r="K309">
            <v>1</v>
          </cell>
          <cell r="L309" t="str">
            <v xml:space="preserve">Se realizó la capacitación al conductor de los formatos </v>
          </cell>
          <cell r="M309" t="str">
            <v>https://dnbcgovco-my.sharepoint.com/:f:/g/personal/planeacion_dnbc_gov_co/IgDhYmMZWLOWRZ-8Bgt_Qa1fAVrnM32Mxr9QT5T3GErSv4I?e=yXGCWf</v>
          </cell>
          <cell r="N309">
            <v>46153</v>
          </cell>
          <cell r="O309" t="str">
            <v>Se adjunta acta de reunión del mes de abril donde se capacita al conductor</v>
          </cell>
          <cell r="P309">
            <v>1</v>
          </cell>
          <cell r="Q309" t="str">
            <v>CUMPLIDO</v>
          </cell>
        </row>
        <row r="310">
          <cell r="B310" t="str">
            <v>GA_AC17</v>
          </cell>
          <cell r="C310" t="str">
            <v>Realizar seguimientos mensuales de tipo documental como son a las obligaciones (SOAT, Impuestos, Revisiones Tecno mecánica) de cada uno de los vehículos asignados a la DNBC y diligenciamiento de formatos de seguimiento</v>
          </cell>
          <cell r="D310" t="str">
            <v>Informes de seguimiento realizados</v>
          </cell>
          <cell r="E310">
            <v>9</v>
          </cell>
          <cell r="F310">
            <v>46113</v>
          </cell>
          <cell r="G310">
            <v>46387</v>
          </cell>
          <cell r="H310">
            <v>40.5</v>
          </cell>
          <cell r="I310" t="str">
            <v>14. Gestión Administrativa</v>
          </cell>
          <cell r="K310">
            <v>1</v>
          </cell>
          <cell r="L310" t="str">
            <v xml:space="preserve">En el formato BD_ Vehículos se lleva un seguimiento mensual De SOAT, Impuestos, Revisión Tecnomecánica, Multas </v>
          </cell>
          <cell r="M310" t="str">
            <v>https://dnbcgovco-my.sharepoint.com/:f:/g/personal/planeacion_dnbc_gov_co/IgAP202B7djhSJQsRgfTcy9DAbTIvVxEEdBhOKzOHK0a6gc?e=ubNaP4</v>
          </cell>
          <cell r="N310">
            <v>46153</v>
          </cell>
          <cell r="O310" t="str">
            <v>Aunque se encuentra la base, se sugiere su socialización al lider de proceso para evidenciar su seguimiento</v>
          </cell>
          <cell r="P310">
            <v>0.1</v>
          </cell>
          <cell r="Q310" t="str">
            <v>EJECUCIÓN</v>
          </cell>
        </row>
        <row r="311">
          <cell r="B311" t="str">
            <v>GA_AC18</v>
          </cell>
          <cell r="C311" t="e">
            <v>#VALUE!</v>
          </cell>
          <cell r="D311" t="str">
            <v xml:space="preserve">Formato Hoja de vida del vehiculo </v>
          </cell>
          <cell r="E311">
            <v>1</v>
          </cell>
          <cell r="F311">
            <v>44742</v>
          </cell>
          <cell r="G311">
            <v>44804</v>
          </cell>
          <cell r="H311">
            <v>9</v>
          </cell>
          <cell r="I311" t="str">
            <v>14. Gestión Administrativa</v>
          </cell>
          <cell r="K311">
            <v>1</v>
          </cell>
          <cell r="L311" t="str">
            <v>Ya se estableción en la Hoja de Vida de los vehículos esas directrices el cual se va a llevar de manera mensual</v>
          </cell>
          <cell r="M311" t="str">
            <v>https://dnbcgovco-my.sharepoint.com/:f:/g/personal/planeacion_dnbc_gov_co/IgA4keLn3Q1uQZabUQqI5Z8-Aa_VhwX5558-kls4D9_fjr0?e=jq1sgq</v>
          </cell>
          <cell r="N311">
            <v>46153</v>
          </cell>
          <cell r="O311" t="str">
            <v>El formato de hoja de vida se encuentra actualizado desde 2023</v>
          </cell>
          <cell r="P311">
            <v>1</v>
          </cell>
          <cell r="Q311" t="str">
            <v>CUMPLIDO</v>
          </cell>
        </row>
        <row r="312">
          <cell r="B312" t="str">
            <v>GA_AC19</v>
          </cell>
          <cell r="C312" t="str">
            <v xml:space="preserve">Realizar actividad  (sensibilizacion) de concientizacion con la alta direccion y servidores de la entidad la ejecucion del plan de eficienica administrativa y cero papel </v>
          </cell>
          <cell r="D312" t="str">
            <v>Sensibilizaciones realizadas</v>
          </cell>
          <cell r="E312">
            <v>4</v>
          </cell>
          <cell r="F312">
            <v>46023</v>
          </cell>
          <cell r="G312">
            <v>46387</v>
          </cell>
          <cell r="H312">
            <v>54</v>
          </cell>
          <cell r="I312" t="str">
            <v>14. Gestión Administrativa</v>
          </cell>
          <cell r="K312">
            <v>1</v>
          </cell>
          <cell r="L312" t="e">
            <v>#VALUE!</v>
          </cell>
          <cell r="M312" t="str">
            <v>https://dnbcgovco-my.sharepoint.com/:f:/g/personal/planeacion_dnbc_gov_co/IgADxUyEd-ggR7h2RUd0PD9jAQXSII1UWONy9ygU91z1rqg?e=aIkrt5</v>
          </cell>
          <cell r="N312">
            <v>46153</v>
          </cell>
          <cell r="O312" t="str">
            <v>Se evidencia actividades de sensibilización. Se debe garantizar la participación de la alta dirección</v>
          </cell>
          <cell r="P312">
            <v>0.25</v>
          </cell>
          <cell r="Q312" t="str">
            <v>EJECUCIÓN</v>
          </cell>
        </row>
        <row r="313">
          <cell r="B313" t="str">
            <v>GA_AC20</v>
          </cell>
          <cell r="C313" t="str">
            <v xml:space="preserve">Actualizar y realizar seguimiento mensual a las actividades programadas para la ejecución del Plan  de Eficiencia administrativa y cero papel   </v>
          </cell>
          <cell r="D313" t="str">
            <v>Seguimiento Mensual</v>
          </cell>
          <cell r="E313">
            <v>6</v>
          </cell>
          <cell r="F313">
            <v>46113</v>
          </cell>
          <cell r="G313">
            <v>46387</v>
          </cell>
          <cell r="H313">
            <v>40.5</v>
          </cell>
          <cell r="I313" t="str">
            <v>14. Gestión Administrativa</v>
          </cell>
          <cell r="K313">
            <v>0</v>
          </cell>
          <cell r="L313" t="str">
            <v>En proceso de actualización</v>
          </cell>
          <cell r="M313" t="str">
            <v>https://dnbcgovco-my.sharepoint.com/:f:/g/personal/planeacion_dnbc_gov_co/IgCl0qBqoOCDTIYmTmGALPurAbwDPB4ig6njfBp9xSbqn_8?e=rSCAmS</v>
          </cell>
          <cell r="N313">
            <v>46153</v>
          </cell>
          <cell r="O313" t="str">
            <v>No se evidencia avance para el periodo</v>
          </cell>
          <cell r="P313">
            <v>0</v>
          </cell>
          <cell r="Q313" t="str">
            <v>EJECUCIÓN</v>
          </cell>
        </row>
        <row r="314">
          <cell r="B314" t="str">
            <v>GA_AC21</v>
          </cell>
          <cell r="C314" t="str">
            <v xml:space="preserve">Dismunicion en el numero de resmas de papel entregada a los procesos </v>
          </cell>
          <cell r="D314" t="str">
            <v>Informe entregados</v>
          </cell>
          <cell r="E314">
            <v>2</v>
          </cell>
          <cell r="F314">
            <v>46203</v>
          </cell>
          <cell r="G314">
            <v>46387</v>
          </cell>
          <cell r="H314">
            <v>27</v>
          </cell>
          <cell r="I314" t="str">
            <v>14. Gestión Administrativa</v>
          </cell>
          <cell r="K314">
            <v>1</v>
          </cell>
          <cell r="L314" t="str">
            <v>En el Informe de Gestión Plan de eficiencia administrativa y Cero Papel se menciona el consumo de papel de resmas del primer trimestre</v>
          </cell>
          <cell r="M314" t="str">
            <v>https://dnbcgovco-my.sharepoint.com/:f:/g/personal/planeacion_dnbc_gov_co/IgCDabrqgzDKSpg1wWFLo2NyAWKI2hNHgjvfc8uUa7ZxLKs?e=iqe4VT</v>
          </cell>
          <cell r="N314">
            <v>46153</v>
          </cell>
          <cell r="O314" t="str">
            <v>Se evidencia informe donde en el apartado 4 se hace seguimiento al consumo de resmas</v>
          </cell>
          <cell r="P314">
            <v>0.5</v>
          </cell>
          <cell r="Q314" t="str">
            <v>EJECUCIÓN</v>
          </cell>
        </row>
        <row r="315">
          <cell r="B315" t="str">
            <v>GA_AC22</v>
          </cell>
          <cell r="C315" t="str">
            <v>Realizar actividad  (sensibilizacion) de concientizacion con la alta direccion y servidores de la entidad la ejecucion del PIGA</v>
          </cell>
          <cell r="D315" t="str">
            <v>Sensibilizaciones realizadas</v>
          </cell>
          <cell r="E315">
            <v>4</v>
          </cell>
          <cell r="F315">
            <v>46023</v>
          </cell>
          <cell r="G315">
            <v>46387</v>
          </cell>
          <cell r="H315">
            <v>54</v>
          </cell>
          <cell r="I315" t="str">
            <v>14. Gestión Administrativa</v>
          </cell>
          <cell r="K315">
            <v>1</v>
          </cell>
          <cell r="L315" t="e">
            <v>#VALUE!</v>
          </cell>
          <cell r="M315" t="str">
            <v>https://dnbcgovco-my.sharepoint.com/:f:/g/personal/planeacion_dnbc_gov_co/IgA3Di-SMWz0SbaY-rh_a1PyASxXlY0moZXbwk_zfoxEqQo?e=1ObHV0</v>
          </cell>
          <cell r="N315">
            <v>46153</v>
          </cell>
          <cell r="O315" t="str">
            <v>Se evidencia actividades de sensibilización. Se debe garantizar la participación de la alta dirección</v>
          </cell>
          <cell r="P315">
            <v>0.25</v>
          </cell>
          <cell r="Q315" t="str">
            <v>EJECUCIÓN</v>
          </cell>
        </row>
        <row r="316">
          <cell r="B316" t="str">
            <v>GA_AC23</v>
          </cell>
          <cell r="C316" t="str">
            <v>Actualizar y realizar seguimiento mensual a las actividades programadas para la ejecución del PIGA</v>
          </cell>
          <cell r="D316" t="str">
            <v>Seguimiento Mensual</v>
          </cell>
          <cell r="E316">
            <v>6</v>
          </cell>
          <cell r="F316">
            <v>46113</v>
          </cell>
          <cell r="G316">
            <v>46387</v>
          </cell>
          <cell r="H316">
            <v>40.5</v>
          </cell>
          <cell r="I316" t="str">
            <v>14. Gestión Administrativa</v>
          </cell>
          <cell r="K316">
            <v>0</v>
          </cell>
          <cell r="L316" t="str">
            <v>En proceso de actualización</v>
          </cell>
          <cell r="M316" t="str">
            <v>https://dnbcgovco-my.sharepoint.com/:f:/g/personal/planeacion_dnbc_gov_co/IgDlyhDtojfaQqoY3LJ--BxtAdUspvTyiYxQG4sEKIAAQW0?e=N9KFE5</v>
          </cell>
          <cell r="N316">
            <v>46153</v>
          </cell>
          <cell r="O316" t="str">
            <v>No se evidencia avance para el periodo</v>
          </cell>
          <cell r="P316">
            <v>0</v>
          </cell>
          <cell r="Q316" t="str">
            <v>EJECUCIÓN</v>
          </cell>
        </row>
        <row r="317">
          <cell r="B317" t="str">
            <v>GA_AC24</v>
          </cell>
          <cell r="C317" t="str">
            <v>Emitir  y radicar un informe técnico concluyente que permita solicitar a la aseguradora el reconocimiento de los daños y/o pérdidas del vehículo</v>
          </cell>
          <cell r="D317" t="str">
            <v>Diagnóstico del vehículo IXX308 realizado</v>
          </cell>
          <cell r="E317">
            <v>1</v>
          </cell>
          <cell r="F317">
            <v>46143</v>
          </cell>
          <cell r="G317">
            <v>46234</v>
          </cell>
          <cell r="H317">
            <v>13.5</v>
          </cell>
          <cell r="I317" t="str">
            <v>14. Gestión Administrativa</v>
          </cell>
          <cell r="K317">
            <v>0</v>
          </cell>
          <cell r="L317" t="str">
            <v xml:space="preserve">En proceso de recolectar información del vehículo </v>
          </cell>
          <cell r="M317" t="str">
            <v>https://dnbcgovco-my.sharepoint.com/:f:/g/personal/planeacion_dnbc_gov_co/IgCPk7BdIX7fRKOFC5bbAo6-AUwAXN2ynxK-LsVKdFpE5E8?e=BlOAsy</v>
          </cell>
          <cell r="N317">
            <v>46153</v>
          </cell>
          <cell r="O317" t="str">
            <v>No se evidencia avance para el periodo</v>
          </cell>
          <cell r="P317">
            <v>0</v>
          </cell>
          <cell r="Q317" t="str">
            <v>EJECUCIÓN</v>
          </cell>
        </row>
        <row r="318">
          <cell r="B318" t="str">
            <v>GA_AC25</v>
          </cell>
          <cell r="C318" t="str">
            <v>Generar mensualmente  la depreciación y amortización de la Propiedad, Planta y Equipo de la DNBC.</v>
          </cell>
          <cell r="D318" t="str">
            <v>Depreciación y amortización mensual de la Propiedad, Planta y equipo.</v>
          </cell>
          <cell r="E318">
            <v>13</v>
          </cell>
          <cell r="F318">
            <v>44897</v>
          </cell>
          <cell r="G318">
            <v>45381</v>
          </cell>
          <cell r="H318">
            <v>71.7</v>
          </cell>
          <cell r="I318" t="str">
            <v>14. Gestión Administrativa</v>
          </cell>
          <cell r="J318" t="str">
            <v>Seguimiento Historico CGR</v>
          </cell>
          <cell r="K318">
            <v>1</v>
          </cell>
          <cell r="L318" t="str">
            <v>El proceso de Gestión Financiera esta llevando acabo esta conciliación ellos mismos</v>
          </cell>
          <cell r="M318" t="str">
            <v>https://dnbcgovco-my.sharepoint.com/:f:/g/personal/planeacion_dnbc_gov_co/IgCM5qJ0bsM8RJ_qnntl3xweAaLWlXH7pwhJ81sMneZ2ado?e=wdo1XG</v>
          </cell>
          <cell r="N318">
            <v>46153</v>
          </cell>
          <cell r="O318" t="str">
            <v>No se evidencia avance para el periodo</v>
          </cell>
          <cell r="P318">
            <v>0</v>
          </cell>
          <cell r="Q318" t="str">
            <v>EJECUCIÓN</v>
          </cell>
        </row>
        <row r="319">
          <cell r="B319" t="str">
            <v>GA_AC26</v>
          </cell>
          <cell r="C319" t="str">
            <v>Realizar la solicitud para llevar a cabo la compra o contratación de un software de inventarios que cumpla con todos los requerimientos técnicos necesarios para la gestión de los inventarios de la DNBC.</v>
          </cell>
          <cell r="D319" t="str">
            <v>Solicitud realizada</v>
          </cell>
          <cell r="E319">
            <v>1</v>
          </cell>
          <cell r="F319">
            <v>44897</v>
          </cell>
          <cell r="G319">
            <v>45382</v>
          </cell>
          <cell r="H319">
            <v>71.849999999999994</v>
          </cell>
          <cell r="I319" t="str">
            <v>14. Gestión Administrativa</v>
          </cell>
          <cell r="J319" t="str">
            <v>Seguimiento Historico CGR</v>
          </cell>
          <cell r="K319">
            <v>1</v>
          </cell>
          <cell r="L319" t="str">
            <v>Se esta manejando una prueba piloto SIIF NACIÓN</v>
          </cell>
          <cell r="M319" t="str">
            <v>https://dnbcgovco-my.sharepoint.com/:f:/g/personal/planeacion_dnbc_gov_co/IgCcYy7R4GIpQKHbSajm8tQ-ASBGDiBe0_D-Lp-PHmw8NTU?e=Swcatt</v>
          </cell>
          <cell r="N319">
            <v>46153</v>
          </cell>
          <cell r="O319" t="str">
            <v>Se evidencia respuesta de MinHacienda para uso piloto de sistema Siif Nación - Modulo Recursos Fisicos</v>
          </cell>
          <cell r="P319">
            <v>0.1</v>
          </cell>
          <cell r="Q319" t="str">
            <v>EJECUCIÓN</v>
          </cell>
        </row>
        <row r="320">
          <cell r="B320" t="str">
            <v>GA_AC27</v>
          </cell>
          <cell r="C320" t="str">
            <v xml:space="preserve">
En el evento de requerirse la utilización de los vehículos en fines de semana y festivos la DNBC realizará la respectiva justificación.
</v>
          </cell>
          <cell r="D320" t="str">
            <v xml:space="preserve">
Justificación de la utilización de los vehículos los fines de semana y festivos</v>
          </cell>
          <cell r="E320">
            <v>1</v>
          </cell>
          <cell r="F320">
            <v>44897</v>
          </cell>
          <cell r="G320">
            <v>45381</v>
          </cell>
          <cell r="H320">
            <v>71.7</v>
          </cell>
          <cell r="I320" t="str">
            <v>14. Gestión Administrativa</v>
          </cell>
          <cell r="J320" t="str">
            <v>Seguimiento Historico CGR</v>
          </cell>
          <cell r="K320">
            <v>1</v>
          </cell>
          <cell r="L320" t="str">
            <v xml:space="preserve">
En el FO-AD-MV-02-01-V2 Planilla Desplazamiento se justifica la utilización de los vehículos fines de semana o festivos </v>
          </cell>
          <cell r="M320" t="str">
            <v>https://dnbcgovco-my.sharepoint.com/:f:/g/personal/planeacion_dnbc_gov_co/IgD5Q5izdja1TKzbVmyCzw6WAanV5tKZoXseQyEN6m82w7c?e=uylGBT</v>
          </cell>
          <cell r="N320">
            <v>46153</v>
          </cell>
          <cell r="O320" t="str">
            <v>EL formato de desplazamiento se encuentra actualizado desde 2023</v>
          </cell>
          <cell r="P320">
            <v>1</v>
          </cell>
          <cell r="Q320" t="str">
            <v>CUMPLIDO</v>
          </cell>
        </row>
        <row r="321">
          <cell r="B321" t="str">
            <v>GA_AC28</v>
          </cell>
          <cell r="C321" t="str">
            <v>Realizar la salida de almacén  de cada uno de los bienes entregados a los Cuerpos de bomberos, detallando las características del bien, asi como la identificación interna del mismo establecida por la DNBC</v>
          </cell>
          <cell r="D321" t="str">
            <v xml:space="preserve">Salidas de Almacén
</v>
          </cell>
          <cell r="E321">
            <v>1</v>
          </cell>
          <cell r="F321">
            <v>44927</v>
          </cell>
          <cell r="G321">
            <v>45291</v>
          </cell>
          <cell r="H321">
            <v>54</v>
          </cell>
          <cell r="I321" t="str">
            <v xml:space="preserve">14. Gestión Administrativa / 08. Fortalecimiento Bomberil </v>
          </cell>
          <cell r="J321" t="str">
            <v>Seguimiento Historico CGR</v>
          </cell>
          <cell r="K321">
            <v>1</v>
          </cell>
          <cell r="L321" t="str">
            <v xml:space="preserve">Se estan realizando las actas de salida de almacén de cada uno de los bienes entregados teniendo así salidas en el mes de Febrero y Marzo </v>
          </cell>
          <cell r="M321" t="str">
            <v>https://dnbcgovco-my.sharepoint.com/:f:/g/personal/planeacion_dnbc_gov_co/IgDcN4m-CRspQ6coLbhb637MAcqIoQ2fbpGXE2VgGXYCtlY?e=c6rzrW</v>
          </cell>
          <cell r="N321">
            <v>46153</v>
          </cell>
          <cell r="O321" t="str">
            <v>Se adjuntan actas de salida de los meses de febrero y marzo</v>
          </cell>
          <cell r="P321">
            <v>1</v>
          </cell>
          <cell r="Q321" t="str">
            <v>CUMPLIDO</v>
          </cell>
        </row>
        <row r="322">
          <cell r="B322" t="str">
            <v>GA_AC29</v>
          </cell>
          <cell r="C322" t="str">
            <v>Identificación de los bienes y/o elementos entregados a los Cuerpos de Bomberos</v>
          </cell>
          <cell r="D322" t="str">
            <v xml:space="preserve">Identificación de bienes y/o elementos
</v>
          </cell>
          <cell r="E322">
            <v>1</v>
          </cell>
          <cell r="F322">
            <v>44927</v>
          </cell>
          <cell r="G322">
            <v>45291</v>
          </cell>
          <cell r="H322">
            <v>54</v>
          </cell>
          <cell r="I322" t="str">
            <v xml:space="preserve">14. Gestión Administrativa / 08. Fortalecimiento Bomberil </v>
          </cell>
          <cell r="J322" t="str">
            <v>Seguimiento Historico CGR</v>
          </cell>
          <cell r="K322">
            <v>1</v>
          </cell>
          <cell r="L322" t="str">
            <v xml:space="preserve">Se generaron las actas de entrada de almacén con las facturas de los proveedores teniendo entradas en el mes de Abril </v>
          </cell>
          <cell r="M322" t="str">
            <v>https://dnbcgovco-my.sharepoint.com/:f:/g/personal/planeacion_dnbc_gov_co/IgAon2OWoyMPS6C-viXLOv3qAW_jPQ_SHklbTuv3BA_mqyk?e=zos6EK</v>
          </cell>
          <cell r="N322">
            <v>46153</v>
          </cell>
          <cell r="O322" t="str">
            <v>Se adjuntan 4 actas de entrega de bienes identificados para posterior entrega a los cuerpos de bomberos</v>
          </cell>
          <cell r="P322">
            <v>1</v>
          </cell>
          <cell r="Q322" t="str">
            <v>CUMPLIDO</v>
          </cell>
        </row>
        <row r="323">
          <cell r="B323" t="str">
            <v>GA_AC30</v>
          </cell>
          <cell r="C323" t="e">
            <v>#VALUE!</v>
          </cell>
          <cell r="D323" t="str">
            <v xml:space="preserve">Correos mensuales
</v>
          </cell>
          <cell r="E323">
            <v>12</v>
          </cell>
          <cell r="F323">
            <v>44927</v>
          </cell>
          <cell r="G323">
            <v>45291</v>
          </cell>
          <cell r="H323">
            <v>54</v>
          </cell>
          <cell r="I323" t="str">
            <v>14. Gestión Administrativa</v>
          </cell>
          <cell r="J323" t="str">
            <v>Seguimiento Historico CGR</v>
          </cell>
          <cell r="K323">
            <v>1</v>
          </cell>
          <cell r="L323" t="str">
            <v>Los SOAT se encuentran vigentes por tanto no se han realizado  seguimiento de correos para soat vencidos</v>
          </cell>
          <cell r="M323" t="str">
            <v>https://dnbcgovco-my.sharepoint.com/:f:/g/personal/planeacion_dnbc_gov_co/IgDMimyWvtAXQL6Sk3sPQ2mJAaaHhuPms--lAEigD9dNY4A?e=URBEjk</v>
          </cell>
          <cell r="N323">
            <v>46153</v>
          </cell>
          <cell r="O323" t="str">
            <v>Aunque se encuentra la base, se sugiere su socialización al lider de proceso para evidenciar su seguimiento</v>
          </cell>
          <cell r="P323">
            <v>0.1</v>
          </cell>
          <cell r="Q323" t="str">
            <v>EJECUCIÓN</v>
          </cell>
        </row>
        <row r="324">
          <cell r="B324" t="str">
            <v>GA_AC31</v>
          </cell>
          <cell r="C324" t="str">
            <v>Realizar la liquidación de los impuestos de los vehículos de la DNBC, con el fin que los mismos sean cancelados conforme a los plazos establecidos por el Gobierno Nacional</v>
          </cell>
          <cell r="D324" t="str">
            <v xml:space="preserve">Liquidación de Impuestos
</v>
          </cell>
          <cell r="E324">
            <v>1</v>
          </cell>
          <cell r="F324">
            <v>44897</v>
          </cell>
          <cell r="G324">
            <v>45291</v>
          </cell>
          <cell r="H324">
            <v>58.349999999999994</v>
          </cell>
          <cell r="I324" t="str">
            <v>14. Gestión Administrativa</v>
          </cell>
          <cell r="J324" t="str">
            <v>Seguimiento Historico CGR</v>
          </cell>
          <cell r="K324">
            <v>0.5</v>
          </cell>
          <cell r="L324" t="str">
            <v>Se descargo la liqidación de impustos y esta en proceso de CDP Y RP</v>
          </cell>
          <cell r="M324" t="str">
            <v>https://dnbcgovco-my.sharepoint.com/:f:/g/personal/planeacion_dnbc_gov_co/IgDINronIjkOQ7jVIPnzTiYFAU9tsvhRa7YYwJpipmQFX6g?e=AuX2Vo</v>
          </cell>
          <cell r="N324">
            <v>46153</v>
          </cell>
          <cell r="O324" t="str">
            <v>Se adjuntan las liquidaciones de 64 vehiculos de la vigencia 2026</v>
          </cell>
          <cell r="P324">
            <v>0.5</v>
          </cell>
          <cell r="Q324" t="str">
            <v>EJECUCIÓN</v>
          </cell>
        </row>
        <row r="325">
          <cell r="B325" t="str">
            <v>GA_AC32</v>
          </cell>
          <cell r="C325" t="str">
            <v>Actualizar  y socializar el procedimiento PC-AD-PGD-01-  con relacion al registro de la PP y E</v>
          </cell>
          <cell r="D325" t="str">
            <v>Procedimiento actualizado y socializado</v>
          </cell>
          <cell r="E325">
            <v>2</v>
          </cell>
          <cell r="F325">
            <v>45280</v>
          </cell>
          <cell r="G325">
            <v>45412</v>
          </cell>
          <cell r="H325">
            <v>19.5</v>
          </cell>
          <cell r="I325" t="str">
            <v>14. Gestión Administrativa</v>
          </cell>
          <cell r="J325" t="str">
            <v>Seguimiento Historico CGR</v>
          </cell>
          <cell r="K325">
            <v>0</v>
          </cell>
          <cell r="L325" t="str">
            <v>En proceso de actualización</v>
          </cell>
          <cell r="M325" t="str">
            <v>https://dnbcgovco-my.sharepoint.com/:f:/g/personal/planeacion_dnbc_gov_co/IgDdlEKsaL_MTKoYgj1uVvO0AY5qKpSG2zLiLNnsNBvK4Cs?e=YqBG1S</v>
          </cell>
          <cell r="N325">
            <v>46153</v>
          </cell>
          <cell r="O325" t="str">
            <v>No se evidencia avance para el periodo</v>
          </cell>
          <cell r="P325">
            <v>0</v>
          </cell>
          <cell r="Q325" t="str">
            <v>VENCIDO</v>
          </cell>
        </row>
        <row r="326">
          <cell r="B326" t="str">
            <v>GA_AC33</v>
          </cell>
          <cell r="C326" t="str">
            <v>Dar de baja previa autorización comité  de manejo de bienes el software HAS-SQL</v>
          </cell>
          <cell r="D326" t="str">
            <v>Baja del software</v>
          </cell>
          <cell r="E326">
            <v>1</v>
          </cell>
          <cell r="F326">
            <v>45280</v>
          </cell>
          <cell r="G326">
            <v>45656</v>
          </cell>
          <cell r="H326">
            <v>55.499999999999993</v>
          </cell>
          <cell r="I326" t="str">
            <v>14. Gestión Administrativa</v>
          </cell>
          <cell r="J326" t="str">
            <v>Seguimiento Historico CGR</v>
          </cell>
          <cell r="K326">
            <v>0</v>
          </cell>
          <cell r="L326" t="str">
            <v xml:space="preserve">En proceso de buscar información </v>
          </cell>
          <cell r="M326" t="str">
            <v>https://dnbcgovco-my.sharepoint.com/:f:/g/personal/planeacion_dnbc_gov_co/IgAoZQ3TzzZXS4Vt5lyJgf53AXmL72HLTHxtgQ0CzcKDfGM?e=05EHSu</v>
          </cell>
          <cell r="N326">
            <v>46153</v>
          </cell>
          <cell r="O326" t="str">
            <v>No se evidencia avance para el periodo</v>
          </cell>
          <cell r="P326">
            <v>0</v>
          </cell>
          <cell r="Q326" t="str">
            <v>VENCIDO</v>
          </cell>
        </row>
        <row r="327">
          <cell r="B327" t="str">
            <v>GA_AC34</v>
          </cell>
          <cell r="C327" t="str">
            <v>Realizar la solicitud para llevar a cabo la compra o contratación de un software de inventarios que cumpla con todos los requerimientos técnicos necesarios para la gestión de los inventarios de la DNBC.</v>
          </cell>
          <cell r="D327" t="str">
            <v>Solicitud realizada</v>
          </cell>
          <cell r="E327" t="str">
            <v>100%</v>
          </cell>
          <cell r="F327">
            <v>45280</v>
          </cell>
          <cell r="G327">
            <v>45382</v>
          </cell>
          <cell r="H327">
            <v>15.15</v>
          </cell>
          <cell r="I327" t="str">
            <v>14. Gestión Administrativa</v>
          </cell>
          <cell r="J327" t="str">
            <v>Seguimiento Historico CGR</v>
          </cell>
          <cell r="K327">
            <v>1</v>
          </cell>
          <cell r="L327" t="str">
            <v>Se esta manejando una prueba piloto SIIF NACIÓN</v>
          </cell>
          <cell r="M327" t="str">
            <v>https://dnbcgovco-my.sharepoint.com/:f:/g/personal/planeacion_dnbc_gov_co/IgCUIHAlGkF9Q5b8FoUSD6P3AZDBj1NmwVa6apadVKM21lM?e=QdNdqh</v>
          </cell>
          <cell r="N327">
            <v>46153</v>
          </cell>
          <cell r="O327" t="str">
            <v>Se evidencia respuesta de MinHacienda para uso piloto de sistema Siif Nación - Modulo Recursos Fisicos</v>
          </cell>
          <cell r="P327">
            <v>0.1</v>
          </cell>
          <cell r="Q327" t="str">
            <v>EJECUCIÓN</v>
          </cell>
        </row>
        <row r="328">
          <cell r="B328" t="str">
            <v>GA_AC35</v>
          </cell>
          <cell r="C328" t="str">
            <v>Generar las entradas de almacén con las correspondientes facturas emitidas por los proveedores, y remitir copia de las mismas a la Subdirección de Coordinación bomberil para realizar las Resoluciones de Adjudicación</v>
          </cell>
          <cell r="D328" t="str">
            <v>Ingresos de almacén</v>
          </cell>
          <cell r="E328" t="str">
            <v>100%</v>
          </cell>
          <cell r="F328">
            <v>45280</v>
          </cell>
          <cell r="G328">
            <v>45657</v>
          </cell>
          <cell r="H328">
            <v>55.649999999999991</v>
          </cell>
          <cell r="I328" t="str">
            <v>14. Gestión Administrativa</v>
          </cell>
          <cell r="J328" t="str">
            <v>Seguimiento Historico CGR</v>
          </cell>
          <cell r="K328">
            <v>1</v>
          </cell>
          <cell r="L328" t="str">
            <v xml:space="preserve">Se generaron las acats de entrada de almacén con las facturas de los proveedores teniendo entradas en el mes de Abril </v>
          </cell>
          <cell r="M328" t="str">
            <v>https://dnbcgovco-my.sharepoint.com/:f:/g/personal/planeacion_dnbc_gov_co/IgBAOoJ2g_KrS4wesskrxZeQAXixZMnxnJGGiN98BGDuGDI?e=lG38fY</v>
          </cell>
          <cell r="N328">
            <v>46153</v>
          </cell>
          <cell r="O328" t="str">
            <v>Se adjuntan 4 actas de entrega de bienes identificados para posterior entrega a los cuerpos de bomberos</v>
          </cell>
          <cell r="P328">
            <v>1</v>
          </cell>
          <cell r="Q328" t="str">
            <v>CUMPLIDO</v>
          </cell>
        </row>
        <row r="329">
          <cell r="B329" t="str">
            <v>GA_AC36</v>
          </cell>
          <cell r="C329" t="str">
            <v>Generación de las salidas de almacén de los bienes entregados a los CB, indicando el número de la resolución.</v>
          </cell>
          <cell r="D329" t="str">
            <v xml:space="preserve">Salidas de Almacén
</v>
          </cell>
          <cell r="E329" t="str">
            <v>100%</v>
          </cell>
          <cell r="F329">
            <v>45280</v>
          </cell>
          <cell r="G329">
            <v>45657</v>
          </cell>
          <cell r="H329">
            <v>55.649999999999991</v>
          </cell>
          <cell r="I329" t="str">
            <v>14. Gestión Administrativa</v>
          </cell>
          <cell r="J329" t="str">
            <v>Seguimiento Historico CGR</v>
          </cell>
          <cell r="K329">
            <v>1</v>
          </cell>
          <cell r="L329" t="str">
            <v>Se estan realizando las acats de salida de almacén de cada uno de los bienes entregados teniendo así salidas en el mes de Febrero y Marzo con su respectivo número de resolucion</v>
          </cell>
          <cell r="M329" t="str">
            <v>https://dnbcgovco-my.sharepoint.com/:f:/g/personal/planeacion_dnbc_gov_co/IgDHfEFX5gbgQq_K5PWX1onLAcsNSirkE9EvNEC29qfmkfA?e=Xi7ANu</v>
          </cell>
          <cell r="N329">
            <v>46153</v>
          </cell>
          <cell r="O329" t="str">
            <v>Se adjuntan actas de salida de los meses de febrero y marzo</v>
          </cell>
          <cell r="P329">
            <v>1</v>
          </cell>
          <cell r="Q329" t="str">
            <v>CUMPLIDO</v>
          </cell>
        </row>
        <row r="330">
          <cell r="B330" t="str">
            <v>GA_AC37</v>
          </cell>
          <cell r="C330" t="str">
            <v>Realizar la solicitud para llevar a cabo la compra o contratación de un software de inventarios que cumpla con todos los requerimientos técnicos necesarios para la gestión de los inventarios de la DNBC.</v>
          </cell>
          <cell r="D330" t="str">
            <v>Solicitud realizada</v>
          </cell>
          <cell r="E330" t="str">
            <v>100%</v>
          </cell>
          <cell r="F330">
            <v>45280</v>
          </cell>
          <cell r="G330">
            <v>45382</v>
          </cell>
          <cell r="H330">
            <v>15.15</v>
          </cell>
          <cell r="I330" t="str">
            <v>14. Gestión Administrativa</v>
          </cell>
          <cell r="J330" t="str">
            <v>Seguimiento Historico CGR</v>
          </cell>
          <cell r="K330">
            <v>1</v>
          </cell>
          <cell r="L330" t="str">
            <v>Se esta manejando una prueba piloto SIIF NACIÓN</v>
          </cell>
          <cell r="M330" t="str">
            <v>https://dnbcgovco-my.sharepoint.com/:f:/g/personal/planeacion_dnbc_gov_co/IgAJUIk6QYFPQ7DG3e2uiVEhAT8UXLgDaqYjtQAnwclhSis?e=jmLuIa</v>
          </cell>
          <cell r="N330">
            <v>46153</v>
          </cell>
          <cell r="O330" t="str">
            <v>Se evidencia respuesta de MinHacienda para uso piloto de sistema Siif Nación - Modulo Recursos Fisicos</v>
          </cell>
          <cell r="P330">
            <v>0.1</v>
          </cell>
          <cell r="Q330" t="str">
            <v>EJECUCIÓN</v>
          </cell>
        </row>
        <row r="331">
          <cell r="B331" t="str">
            <v>GA_AC38</v>
          </cell>
          <cell r="C331" t="str">
            <v>Realizar la solicitud para llevar a cabo la compra o contratación de un software de inventarios que cumpla con todos los requerimientos técnicos necesarios para la gestión de los inventarios de la DNBC.</v>
          </cell>
          <cell r="D331" t="str">
            <v>Solicitud realizada</v>
          </cell>
          <cell r="E331" t="str">
            <v>100%</v>
          </cell>
          <cell r="F331">
            <v>45280</v>
          </cell>
          <cell r="G331">
            <v>45382</v>
          </cell>
          <cell r="H331">
            <v>15.15</v>
          </cell>
          <cell r="I331" t="str">
            <v>14. Gestión Administrativa</v>
          </cell>
          <cell r="J331" t="str">
            <v>Seguimiento Historico CGR</v>
          </cell>
          <cell r="K331">
            <v>1</v>
          </cell>
          <cell r="L331" t="str">
            <v>Se esta manejando una prueba piloto SIIF NACIÓN</v>
          </cell>
          <cell r="M331" t="str">
            <v>https://dnbcgovco-my.sharepoint.com/:f:/g/personal/planeacion_dnbc_gov_co/IgCRZcMJNSF2TarjsSj4cI7MAZacCrfwapn9mvSFgxq2ggk?e=eG6vUe</v>
          </cell>
          <cell r="N331">
            <v>46153</v>
          </cell>
          <cell r="O331" t="str">
            <v>Se evidencia respuesta de MinHacienda para uso piloto de sistema Siif Nación - Modulo Recursos Fisicos</v>
          </cell>
          <cell r="P331">
            <v>0.1</v>
          </cell>
          <cell r="Q331" t="str">
            <v>EJECUCIÓN</v>
          </cell>
        </row>
        <row r="332">
          <cell r="B332" t="str">
            <v>GA_AC39</v>
          </cell>
          <cell r="C332" t="str">
            <v xml:space="preserve">Actualización y socialización del Manual de Gestión de Bienes de la entidad Resolución 0381 de 2015 , Procedimiento Gestión de Bienes PC-AD-PGD-01-UV5 y formatos asociados </v>
          </cell>
          <cell r="D332" t="str">
            <v>Documentos actualizados y socializados</v>
          </cell>
          <cell r="E332">
            <v>1</v>
          </cell>
          <cell r="F332">
            <v>45659</v>
          </cell>
          <cell r="G332">
            <v>45838</v>
          </cell>
          <cell r="H332">
            <v>26.700000000000003</v>
          </cell>
          <cell r="I332" t="str">
            <v>14. Gestión Administrativa</v>
          </cell>
          <cell r="J332" t="str">
            <v>Seguimiento Historico CGR</v>
          </cell>
          <cell r="K332">
            <v>0</v>
          </cell>
          <cell r="L332" t="str">
            <v>En proceso de actualización</v>
          </cell>
          <cell r="M332" t="str">
            <v>https://dnbcgovco-my.sharepoint.com/:f:/g/personal/planeacion_dnbc_gov_co/IgCMMWenExEVSrJDg7g7OVoeAUSpAZPWObv9Sy1QzhSATZo?e=fpCZe0</v>
          </cell>
          <cell r="N332">
            <v>46153</v>
          </cell>
          <cell r="O332" t="str">
            <v>No se evidencia avance para el periodo</v>
          </cell>
          <cell r="P332">
            <v>0</v>
          </cell>
          <cell r="Q332" t="str">
            <v>VENCIDO</v>
          </cell>
        </row>
        <row r="333">
          <cell r="B333" t="str">
            <v>GA_AC40</v>
          </cell>
          <cell r="C333" t="str">
            <v>Actualización trimestral del inventario de bienes en servicio y en bodega previo a la transmisión de los EEFF a la Contaduría</v>
          </cell>
          <cell r="D333" t="str">
            <v>Inventario actualizado de bienes en servicio y en bodega</v>
          </cell>
          <cell r="E333">
            <v>4</v>
          </cell>
          <cell r="F333">
            <v>45659</v>
          </cell>
          <cell r="G333">
            <v>46022</v>
          </cell>
          <cell r="H333">
            <v>53.85</v>
          </cell>
          <cell r="I333" t="str">
            <v>14. Gestión Administrativa</v>
          </cell>
          <cell r="J333" t="str">
            <v>Seguimiento Historico CGR</v>
          </cell>
          <cell r="K333">
            <v>1</v>
          </cell>
          <cell r="L333" t="str">
            <v xml:space="preserve">Se realiza una actualización mensual de inventario de bodega </v>
          </cell>
          <cell r="M333" t="str">
            <v>https://dnbcgovco-my.sharepoint.com/:f:/g/personal/planeacion_dnbc_gov_co/IgDhuhyoUVycTqlI2nLTifkMAcY4FyEzGF1WEqFbkKDeh_4?e=Nexnad</v>
          </cell>
          <cell r="N333">
            <v>46153</v>
          </cell>
          <cell r="O333" t="str">
            <v>Se adjuntan bases actualizadas de los meses de enero a marzo. Se sugiere su socialización (correo electronico) al lider del proceso</v>
          </cell>
          <cell r="P333">
            <v>1</v>
          </cell>
          <cell r="Q333" t="str">
            <v>CUMPLIDO</v>
          </cell>
        </row>
        <row r="334">
          <cell r="B334" t="str">
            <v>GA_AC41</v>
          </cell>
          <cell r="C334" t="str">
            <v>Implementación de una base de datos para el registro y control de la propiedad planta y equipo, que contenga toda la información necesaria (nombre, codigo, ubicación, registro, costo historico, depreciacion entre otros)</v>
          </cell>
          <cell r="D334" t="str">
            <v>Base de datos implementada</v>
          </cell>
          <cell r="E334">
            <v>1</v>
          </cell>
          <cell r="F334">
            <v>45689</v>
          </cell>
          <cell r="G334">
            <v>46022</v>
          </cell>
          <cell r="H334">
            <v>49.5</v>
          </cell>
          <cell r="I334" t="str">
            <v>14. Gestión Administrativa</v>
          </cell>
          <cell r="J334" t="str">
            <v>Seguimiento Historico CGR</v>
          </cell>
          <cell r="K334">
            <v>1</v>
          </cell>
          <cell r="L334" t="str">
            <v xml:space="preserve">Se esta llevando una base de datos donde se lleva el registro y control de la propiedad planta y equipo de la bodega </v>
          </cell>
          <cell r="M334" t="str">
            <v>https://dnbcgovco-my.sharepoint.com/:f:/g/personal/planeacion_dnbc_gov_co/IgAVc3cuzD-0RpxDeQ-u5zKbAeUi-pUzxaB8XwkjTIrrd-U?e=0wMsM9</v>
          </cell>
          <cell r="N334">
            <v>46153</v>
          </cell>
          <cell r="O334" t="str">
            <v>Se adjuntan bases actualizadas de los meses de enero a marzo. Se sugiere su socialización (correo electronico) al lider del proceso</v>
          </cell>
          <cell r="P334">
            <v>1</v>
          </cell>
          <cell r="Q334" t="str">
            <v>CUMPLIDO</v>
          </cell>
        </row>
        <row r="335">
          <cell r="B335" t="str">
            <v>GA_AC42</v>
          </cell>
          <cell r="C335" t="str">
            <v>Seguimiento y actualización de la base de datos de registro y control de la propiedad planta y equipo .</v>
          </cell>
          <cell r="D335" t="str">
            <v>Informes de seguimiento mensual</v>
          </cell>
          <cell r="E335">
            <v>12</v>
          </cell>
          <cell r="F335">
            <v>45659</v>
          </cell>
          <cell r="G335">
            <v>46022</v>
          </cell>
          <cell r="H335">
            <v>53.85</v>
          </cell>
          <cell r="I335" t="str">
            <v>14. Gestión Administrativa</v>
          </cell>
          <cell r="J335" t="str">
            <v>Seguimiento Historico CGR</v>
          </cell>
          <cell r="K335">
            <v>1</v>
          </cell>
          <cell r="L335" t="str">
            <v xml:space="preserve">Se hace una actualización mensual a la base de datos donde se lleva el registro y control de la propiedad planta y equipo de la bodega </v>
          </cell>
          <cell r="M335" t="str">
            <v>https://dnbcgovco-my.sharepoint.com/:f:/g/personal/planeacion_dnbc_gov_co/IgBoJjrNms7UQrdDStFTnQ8rAWObIeCH6k6fopQiryplmTo?e=F1NnEv</v>
          </cell>
          <cell r="N335">
            <v>46153</v>
          </cell>
          <cell r="O335" t="str">
            <v>Se adjuntan bases actualizadas de los meses de enero a marzo. Se sugiere su socialización (correo electronico) al lider del proceso</v>
          </cell>
          <cell r="P335">
            <v>1</v>
          </cell>
          <cell r="Q335" t="str">
            <v>CUMPLIDO</v>
          </cell>
        </row>
        <row r="336">
          <cell r="B336" t="str">
            <v>GA_AC43</v>
          </cell>
          <cell r="C336" t="str">
            <v>Presentar al Comité Directivo la propuesta de las metas de ahorro anual y austeridad del gasto, con el análisis y justificación de cada una de las metas propuestas por concepto de gasto por funcionaiento e inversión</v>
          </cell>
          <cell r="D336" t="str">
            <v>Informe de presentación de propuesta al comité directivo con los gastos de ahorro</v>
          </cell>
          <cell r="E336">
            <v>1</v>
          </cell>
          <cell r="F336">
            <v>45659</v>
          </cell>
          <cell r="G336">
            <v>45716</v>
          </cell>
          <cell r="H336">
            <v>8.4</v>
          </cell>
          <cell r="I336" t="str">
            <v>14. Gestión Administrativa</v>
          </cell>
          <cell r="J336" t="str">
            <v>Seguimiento Historico CGR</v>
          </cell>
          <cell r="K336">
            <v>1</v>
          </cell>
          <cell r="L336" t="str">
            <v xml:space="preserve">Se presento el plan anual de austeridad del gasto </v>
          </cell>
          <cell r="M336" t="str">
            <v>https://dnbcgovco-my.sharepoint.com/:f:/g/personal/planeacion_dnbc_gov_co/IgAZgjxyGx1tQIAFR9RS7hDUAS3WuIf107gDHqwU9nNgaxY?e=flmA2k</v>
          </cell>
          <cell r="N336">
            <v>46153</v>
          </cell>
          <cell r="O336" t="str">
            <v>No se encuentran evidencias de su presentación al comité directivo</v>
          </cell>
          <cell r="P336">
            <v>0</v>
          </cell>
          <cell r="Q336" t="str">
            <v>VENCIDO</v>
          </cell>
        </row>
        <row r="337">
          <cell r="B337" t="str">
            <v>GA_AC44</v>
          </cell>
          <cell r="C337" t="str">
            <v>Seguimiento mensual al cumplimiento de las metas de austeridad propuestas</v>
          </cell>
          <cell r="D337" t="str">
            <v>Informes de seguimiento mensual</v>
          </cell>
          <cell r="E337">
            <v>12</v>
          </cell>
          <cell r="F337">
            <v>45659</v>
          </cell>
          <cell r="G337">
            <v>46022</v>
          </cell>
          <cell r="H337">
            <v>53.85</v>
          </cell>
          <cell r="I337" t="str">
            <v>14. Gestión Administrativa</v>
          </cell>
          <cell r="J337" t="str">
            <v>Seguimiento Historico CGR</v>
          </cell>
          <cell r="K337">
            <v>1</v>
          </cell>
          <cell r="L337" t="str">
            <v xml:space="preserve">Se realizo el seguimiento del primer trimestre 2026 al plan de austeridad </v>
          </cell>
          <cell r="M337" t="str">
            <v>https://dnbcgovco-my.sharepoint.com/:f:/g/personal/planeacion_dnbc_gov_co/IgBDaL799PV3SZi0S6ivo4NHARPWm5wh51y_lsQakdqL1Jo?e=Lhpf3R</v>
          </cell>
          <cell r="N337">
            <v>46153</v>
          </cell>
          <cell r="O337" t="str">
            <v>Se evidencia informe de seguimiento primer trimestre. Se sugiere incluir evidencia de socialización con lider del proceso Sub administrativo vía correo electrónico</v>
          </cell>
          <cell r="P337">
            <v>1</v>
          </cell>
          <cell r="Q337" t="str">
            <v>CUMPLIDO</v>
          </cell>
        </row>
        <row r="338">
          <cell r="B338" t="str">
            <v>GA_AC45</v>
          </cell>
          <cell r="C338" t="str">
            <v>Seguimiento y actualización de la base de datos de registro y control de la propiedad planta y equipo .</v>
          </cell>
          <cell r="D338" t="str">
            <v>Informes de seguimiento mensual</v>
          </cell>
          <cell r="E338">
            <v>12</v>
          </cell>
          <cell r="F338">
            <v>45659</v>
          </cell>
          <cell r="G338">
            <v>46022</v>
          </cell>
          <cell r="H338">
            <v>53.85</v>
          </cell>
          <cell r="I338" t="str">
            <v>14. Gestión Administrativa</v>
          </cell>
          <cell r="J338" t="str">
            <v>Seguimiento Historico CGR</v>
          </cell>
          <cell r="K338">
            <v>1</v>
          </cell>
          <cell r="L338" t="str">
            <v xml:space="preserve">Se hace una actualización mensual a la base de datos donde se lleva el registro y control de la propiedad planta y equipo de la bodega </v>
          </cell>
          <cell r="M338" t="str">
            <v>https://dnbcgovco-my.sharepoint.com/:f:/g/personal/planeacion_dnbc_gov_co/IgAogVgVjPbfSoDq4bpiw92KAU3f0vfvJLBLGqqhhjy2OCw?e=Szkhne</v>
          </cell>
          <cell r="N338">
            <v>46153</v>
          </cell>
          <cell r="O338" t="str">
            <v>Se adjuntan bases actualizadas de los meses de enero a marzo. Se sugiere su socialización (correo electronico) al lider del proceso</v>
          </cell>
          <cell r="P338">
            <v>1</v>
          </cell>
          <cell r="Q338" t="str">
            <v>CUMPLIDO</v>
          </cell>
        </row>
        <row r="339">
          <cell r="B339" t="str">
            <v>GA_AC46</v>
          </cell>
          <cell r="C339" t="str">
            <v>Implementación de una base de datos para el registro y control de la propiedad planta y equipo, que contenga toda la información necesaria (nombre, codigo, ubicación, registro, costo historico, depreciacion entre otros)</v>
          </cell>
          <cell r="D339" t="str">
            <v>Base de datos implementada</v>
          </cell>
          <cell r="E339">
            <v>1</v>
          </cell>
          <cell r="F339">
            <v>45689</v>
          </cell>
          <cell r="G339">
            <v>45746</v>
          </cell>
          <cell r="H339">
            <v>8.85</v>
          </cell>
          <cell r="I339" t="str">
            <v>14. Gestión Administrativa</v>
          </cell>
          <cell r="J339" t="str">
            <v>Seguimiento Historico CGR</v>
          </cell>
          <cell r="K339">
            <v>1</v>
          </cell>
          <cell r="L339" t="str">
            <v xml:space="preserve">Se esta llevando una base de datos donde se lleva el registro y control de la propiedad planta y equipo de la bodega </v>
          </cell>
          <cell r="M339" t="str">
            <v>https://dnbcgovco-my.sharepoint.com/:f:/g/personal/planeacion_dnbc_gov_co/IgBu8q_FVeXYT7FZ3m07vVcqAUMBHe4DqbrKbt14I2L1Fvg?e=ZcDzqy</v>
          </cell>
          <cell r="N339">
            <v>46153</v>
          </cell>
          <cell r="O339" t="str">
            <v>Se adjuntan bases actualizadas de los meses de enero a marzo. Se sugiere su socialización (correo electronico) al lider del proceso</v>
          </cell>
          <cell r="P339">
            <v>1</v>
          </cell>
          <cell r="Q339" t="str">
            <v>CUMPLIDO</v>
          </cell>
        </row>
        <row r="340">
          <cell r="B340" t="str">
            <v>GA_AC47</v>
          </cell>
          <cell r="C340" t="str">
            <v>Capacitar al equipo de trabajo de Gestión Administrativa (Almacén) en las temáticas propias de almacén.</v>
          </cell>
          <cell r="D340" t="str">
            <v>Registro de Capacitación</v>
          </cell>
          <cell r="E340">
            <v>1</v>
          </cell>
          <cell r="F340">
            <v>46023</v>
          </cell>
          <cell r="G340">
            <v>46387</v>
          </cell>
          <cell r="H340">
            <v>54</v>
          </cell>
          <cell r="I340" t="str">
            <v>14. Gestión Administrativa</v>
          </cell>
          <cell r="J340" t="str">
            <v>Auditoria Financiera 2024</v>
          </cell>
          <cell r="K340">
            <v>0</v>
          </cell>
          <cell r="L340" t="str">
            <v xml:space="preserve">No se a realizado capacitación en proceso </v>
          </cell>
          <cell r="M340" t="str">
            <v>https://dnbcgovco-my.sharepoint.com/:f:/g/personal/planeacion_dnbc_gov_co/IgBruOkZN_-9RpNA1avDXt2WAXxcbGQNxBZP5yfkzy_8p9Q?e=88w8Ur</v>
          </cell>
          <cell r="N340">
            <v>46153</v>
          </cell>
          <cell r="O340" t="str">
            <v>No se evidencia avance para el periodo</v>
          </cell>
          <cell r="P340">
            <v>0</v>
          </cell>
          <cell r="Q340" t="str">
            <v>EJECUCIÓN</v>
          </cell>
        </row>
        <row r="341">
          <cell r="B341" t="str">
            <v>GA_AC48</v>
          </cell>
          <cell r="C341" t="str">
            <v xml:space="preserve">Designar a un responsable para realizar la conciliaciones mensuales de  la cuenta de activos entre Gestión Financiera y Gestión Administrativa (Almacén). </v>
          </cell>
          <cell r="D341" t="str">
            <v>Conciliación Mensual</v>
          </cell>
          <cell r="E341">
            <v>12</v>
          </cell>
          <cell r="F341">
            <v>46023</v>
          </cell>
          <cell r="G341">
            <v>46387</v>
          </cell>
          <cell r="H341">
            <v>54</v>
          </cell>
          <cell r="I341" t="str">
            <v>14. Gestión Administrativa / 13. Gestión Financiera</v>
          </cell>
          <cell r="J341" t="str">
            <v>Auditoria Financiera 2024</v>
          </cell>
          <cell r="K341">
            <v>1</v>
          </cell>
          <cell r="L341" t="str">
            <v>Ya se tiene una persona designada de Gestión Administrativa para realizar esa concilaición de inventarios con Gestión Financiera</v>
          </cell>
          <cell r="M341" t="str">
            <v>https://dnbcgovco-my.sharepoint.com/:f:/g/personal/planeacion_dnbc_gov_co/IgDZjJwwJRbeTrQFJWZOXmcEAS2toMEcCgnUOb1dSb1hkvg?e=jrkdVB</v>
          </cell>
          <cell r="N341">
            <v>46153</v>
          </cell>
          <cell r="O341" t="str">
            <v xml:space="preserve">Se incluye clausulado de contratista designado para la conciliación </v>
          </cell>
          <cell r="P341">
            <v>1</v>
          </cell>
          <cell r="Q341" t="str">
            <v>CUMPLIDO</v>
          </cell>
        </row>
        <row r="342">
          <cell r="B342" t="str">
            <v>GA_AC49</v>
          </cell>
          <cell r="C342" t="str">
            <v>Elaborar e implementar un procedimiento interno dentro del Sistema Integrado de Gestión que defina las actividades, responsables y fechas límite para la formulación, aprobación y publicación del Plan Interno de Austeridad y Eficiencia del Gasto</v>
          </cell>
          <cell r="D342" t="str">
            <v>Procedimiento aprobado y socializado</v>
          </cell>
          <cell r="E342">
            <v>1</v>
          </cell>
          <cell r="F342">
            <v>46023</v>
          </cell>
          <cell r="G342">
            <v>46112</v>
          </cell>
          <cell r="H342">
            <v>13.5</v>
          </cell>
          <cell r="I342" t="str">
            <v>14. Gestión Administrativa</v>
          </cell>
          <cell r="J342" t="str">
            <v>Auditoria Financiera 2024</v>
          </cell>
          <cell r="K342">
            <v>0</v>
          </cell>
          <cell r="L342" t="str">
            <v xml:space="preserve">En proceso de elaboración </v>
          </cell>
          <cell r="M342" t="str">
            <v>https://dnbcgovco-my.sharepoint.com/:f:/g/personal/planeacion_dnbc_gov_co/IgB_uGt3ib_FQZVKPTLQrFDmAffIr9lKC0pGXAxWZOwR9MQ?e=VniKIr</v>
          </cell>
          <cell r="N342">
            <v>46153</v>
          </cell>
          <cell r="O342" t="str">
            <v>No se evidencia avance para el periodo</v>
          </cell>
          <cell r="P342">
            <v>0</v>
          </cell>
          <cell r="Q342" t="str">
            <v>EJECUCIÓN</v>
          </cell>
        </row>
        <row r="343">
          <cell r="B343" t="str">
            <v>GA_AC50</v>
          </cell>
          <cell r="C343" t="str">
            <v xml:space="preserve">Elaborar, aprobar y publicar el Plan de Austeridad para la vigencia fiscal correspondiente   </v>
          </cell>
          <cell r="D343" t="str">
            <v>Plan de Austeridad Aprobado y Publicado</v>
          </cell>
          <cell r="E343">
            <v>1</v>
          </cell>
          <cell r="F343">
            <v>46023</v>
          </cell>
          <cell r="G343">
            <v>46053</v>
          </cell>
          <cell r="H343">
            <v>4.5</v>
          </cell>
          <cell r="I343" t="str">
            <v>14. Gestión Administrativa</v>
          </cell>
          <cell r="J343" t="str">
            <v>Auditoria Financiera 2024</v>
          </cell>
          <cell r="K343">
            <v>1</v>
          </cell>
          <cell r="L343" t="str">
            <v>Ya se elaboro, publicó y aprobó el plan de Austeridad 2026</v>
          </cell>
          <cell r="M343" t="str">
            <v>https://dnbcgovco-my.sharepoint.com/:f:/g/personal/planeacion_dnbc_gov_co/IgCiAhdR-zQzRJsJdl6LroU6ATySELv_CFv-w8Mo3jfkoSQ?e=g1at8j</v>
          </cell>
          <cell r="N343">
            <v>46153</v>
          </cell>
          <cell r="O343" t="str">
            <v>No se referencia link de publicación</v>
          </cell>
          <cell r="P343">
            <v>0</v>
          </cell>
          <cell r="Q343" t="str">
            <v>EJECUCIÓN</v>
          </cell>
        </row>
        <row r="344">
          <cell r="B344" t="str">
            <v>GA_AC51</v>
          </cell>
          <cell r="C344" t="str">
            <v xml:space="preserve">Implementar un sistema de información que permita soportar la gestión de bienes de la DNBC </v>
          </cell>
          <cell r="D344" t="str">
            <v xml:space="preserve">Soportes de la implementación del Sistema de Información </v>
          </cell>
          <cell r="E344">
            <v>1</v>
          </cell>
          <cell r="F344">
            <v>46023</v>
          </cell>
          <cell r="G344">
            <v>46387</v>
          </cell>
          <cell r="H344">
            <v>54</v>
          </cell>
          <cell r="I344" t="str">
            <v>14. Gestión Administrativa</v>
          </cell>
          <cell r="J344" t="str">
            <v>Auditoria Financiera 2024</v>
          </cell>
          <cell r="K344">
            <v>1</v>
          </cell>
          <cell r="L344" t="str">
            <v>Se esta manejando una prueba piloto SIIF NACIÓN</v>
          </cell>
          <cell r="M344" t="str">
            <v>https://dnbcgovco-my.sharepoint.com/:f:/g/personal/planeacion_dnbc_gov_co/IgBvTGIVB1beR6Hq2ZYZUnYkAaNAMO-Qq75CdeDQQvSAf7Y?e=VtmbSq</v>
          </cell>
          <cell r="N344">
            <v>46153</v>
          </cell>
          <cell r="O344" t="str">
            <v>Se evidencia respuesta de MinHacienda para uso piloto de sistema Siif Nación - Modulo Recursos Fisicos</v>
          </cell>
          <cell r="P344">
            <v>0.1</v>
          </cell>
          <cell r="Q344" t="str">
            <v>EJECUCIÓN</v>
          </cell>
        </row>
        <row r="345">
          <cell r="B345" t="str">
            <v>GC_AC1</v>
          </cell>
          <cell r="C345" t="str">
            <v>Seguimiento al Plan de adquisiciones realizados y validación con el cargue de información con SECOP</v>
          </cell>
          <cell r="D345" t="str">
            <v>Seguimientos realizados</v>
          </cell>
          <cell r="E345">
            <v>9</v>
          </cell>
          <cell r="F345">
            <v>46113</v>
          </cell>
          <cell r="G345">
            <v>46387</v>
          </cell>
          <cell r="H345">
            <v>40.5</v>
          </cell>
          <cell r="I345" t="str">
            <v>15. Gestión Contractual</v>
          </cell>
          <cell r="J345" t="str">
            <v>En mesa de trabajo se actualización</v>
          </cell>
          <cell r="K345">
            <v>0.27</v>
          </cell>
          <cell r="L345" t="e">
            <v>#VALUE!</v>
          </cell>
          <cell r="M345" t="e">
            <v>#VALUE!</v>
          </cell>
          <cell r="N345">
            <v>46153</v>
          </cell>
          <cell r="O345" t="str">
            <v>Se incluye bases de planes de adquisiciones pero no se evidencia el respecti seguimiento</v>
          </cell>
          <cell r="P345">
            <v>0</v>
          </cell>
          <cell r="Q345" t="str">
            <v>EJECUCIÓN</v>
          </cell>
        </row>
        <row r="346">
          <cell r="B346" t="str">
            <v>GC_AC2</v>
          </cell>
          <cell r="C346" t="e">
            <v>#VALUE!</v>
          </cell>
          <cell r="D346" t="str">
            <v>N° de documentos con revisión / N° de documentos expedidos (Constancia de idoneidad y experiencia y verificación de los documentos de la propuesta)</v>
          </cell>
          <cell r="E346">
            <v>1</v>
          </cell>
          <cell r="F346">
            <v>43832</v>
          </cell>
          <cell r="G346">
            <v>44012</v>
          </cell>
          <cell r="H346">
            <v>26.700000000000003</v>
          </cell>
          <cell r="I346" t="str">
            <v>15. Gestión Contractual</v>
          </cell>
          <cell r="J346" t="str">
            <v>En mesa de trabajo se determina que se debe es reportar seguimiento</v>
          </cell>
          <cell r="K346">
            <v>1</v>
          </cell>
          <cell r="L346" t="e">
            <v>#VALUE!</v>
          </cell>
          <cell r="M346" t="e">
            <v>#VALUE!</v>
          </cell>
          <cell r="N346">
            <v>46153</v>
          </cell>
          <cell r="O346" t="str">
            <v>Se adjuntan documentos del comodato de magangue. Adicionalmente no se evidencia uso de los documentos señalados en la activdidad</v>
          </cell>
          <cell r="P346">
            <v>0</v>
          </cell>
          <cell r="Q346" t="str">
            <v>VENCIDO</v>
          </cell>
        </row>
        <row r="347">
          <cell r="B347" t="str">
            <v>GC_AC3</v>
          </cell>
          <cell r="C347" t="str">
            <v>Incluir en el Procedimiento Gestión Contractual el control para la revisión de los documentos "Hoja de vida DAFP", "Constancia de idoneidad y experiencia" y "verificación de los documentos de la propuesta".</v>
          </cell>
          <cell r="D347" t="str">
            <v>Procedimiento Gestión Contractual actualizado con controles para la revisión de los documentos "Hoja de Vida DAFP", "Constancia de idoneidad y experiencia" y "verificación de los documentos de la propuesta", publicados en la carpeta del SIGEC</v>
          </cell>
          <cell r="E347">
            <v>1</v>
          </cell>
          <cell r="F347">
            <v>43808</v>
          </cell>
          <cell r="G347">
            <v>43917</v>
          </cell>
          <cell r="H347">
            <v>16.2</v>
          </cell>
          <cell r="I347" t="str">
            <v>15. Gestión Contractual</v>
          </cell>
          <cell r="J347" t="str">
            <v>En mesa de trabajo se determina que se debe es reportar seguimiento</v>
          </cell>
          <cell r="K347">
            <v>0</v>
          </cell>
          <cell r="L347" t="str">
            <v>El indicador no se encuentra cumplido; actualmente se adelanta la revisión y ajuste del Procedimiento de Gestión Contractual para incorporar los controles documentales requeridos.</v>
          </cell>
          <cell r="N347">
            <v>46153</v>
          </cell>
          <cell r="O347" t="str">
            <v>Sin avance en la actividad</v>
          </cell>
          <cell r="P347">
            <v>0</v>
          </cell>
          <cell r="Q347" t="str">
            <v>VENCIDO</v>
          </cell>
        </row>
        <row r="348">
          <cell r="B348" t="str">
            <v>GC_AC4</v>
          </cell>
          <cell r="C348" t="str">
            <v>Realizar jornadas de socializacion sobre supervisión de contratos y construcción de formato de necesidades</v>
          </cell>
          <cell r="D348" t="str">
            <v>Socializaciones realizadas</v>
          </cell>
          <cell r="E348">
            <v>4</v>
          </cell>
          <cell r="F348">
            <v>46023</v>
          </cell>
          <cell r="G348">
            <v>46387</v>
          </cell>
          <cell r="H348">
            <v>54</v>
          </cell>
          <cell r="I348" t="str">
            <v>15. Gestión Contractual</v>
          </cell>
          <cell r="K348">
            <v>0.25</v>
          </cell>
          <cell r="L348" t="e">
            <v>#VALUE!</v>
          </cell>
          <cell r="M348" t="e">
            <v>#VALUE!</v>
          </cell>
          <cell r="N348">
            <v>46153</v>
          </cell>
          <cell r="O348" t="str">
            <v>Se incluye información de capacitación realizada durante el primer trimestre de la vigencia</v>
          </cell>
          <cell r="P348">
            <v>0.25</v>
          </cell>
          <cell r="Q348" t="str">
            <v>EJECUCIÓN</v>
          </cell>
        </row>
        <row r="349">
          <cell r="B349" t="str">
            <v>GC_AC5</v>
          </cell>
          <cell r="C349" t="e">
            <v>#VALUE!</v>
          </cell>
          <cell r="D349" t="str">
            <v>Procedimiento actualizados</v>
          </cell>
          <cell r="E349">
            <v>1</v>
          </cell>
          <cell r="F349">
            <v>46113</v>
          </cell>
          <cell r="G349">
            <v>46387</v>
          </cell>
          <cell r="H349">
            <v>40.5</v>
          </cell>
          <cell r="I349" t="str">
            <v>15. Gestión Contractual</v>
          </cell>
          <cell r="J349" t="str">
            <v>Se actualiza</v>
          </cell>
          <cell r="K349">
            <v>0</v>
          </cell>
          <cell r="L349" t="str">
            <v>Indicador en proceso de cumplimiento; se están estructurando las actividades y notas correspondientes dentro del procedimiento contractual.</v>
          </cell>
          <cell r="N349">
            <v>46153</v>
          </cell>
          <cell r="O349" t="str">
            <v>Sin avance en la actividad</v>
          </cell>
          <cell r="P349">
            <v>0</v>
          </cell>
          <cell r="Q349" t="str">
            <v>EJECUCIÓN</v>
          </cell>
        </row>
        <row r="350">
          <cell r="B350" t="str">
            <v>GC_AC6</v>
          </cell>
          <cell r="C350" t="str">
            <v xml:space="preserve">Revisar, diseñar y actualizar  los indicadores del Proceso de Gestión Contractual, incluyendo indicadores de eficiencia, efectividad y de eficacia. 
</v>
          </cell>
          <cell r="D350" t="str">
            <v xml:space="preserve">Tablero de Indicadores actualizado </v>
          </cell>
          <cell r="E350">
            <v>1</v>
          </cell>
          <cell r="F350">
            <v>44470</v>
          </cell>
          <cell r="G350">
            <v>44742</v>
          </cell>
          <cell r="H350">
            <v>40.35</v>
          </cell>
          <cell r="I350" t="str">
            <v>15. Gestión Contractual</v>
          </cell>
          <cell r="K350">
            <v>1</v>
          </cell>
          <cell r="L350" t="e">
            <v>#VALUE!</v>
          </cell>
          <cell r="M350" t="e">
            <v>#VALUE!</v>
          </cell>
          <cell r="N350">
            <v>46153</v>
          </cell>
          <cell r="O350" t="str">
            <v>Se incluye tablero de indicadores el proceso</v>
          </cell>
          <cell r="P350">
            <v>1</v>
          </cell>
          <cell r="Q350" t="str">
            <v>CUMPLIDO</v>
          </cell>
        </row>
        <row r="351">
          <cell r="B351" t="str">
            <v>GC_AC7</v>
          </cell>
          <cell r="C351" t="str">
            <v>Aclaración de responsabilidades a través de resolución de ordenación de gasto</v>
          </cell>
          <cell r="D351" t="str">
            <v>Resolucion realizada</v>
          </cell>
          <cell r="E351">
            <v>4</v>
          </cell>
          <cell r="F351">
            <v>46023</v>
          </cell>
          <cell r="G351">
            <v>46112</v>
          </cell>
          <cell r="H351">
            <v>13.5</v>
          </cell>
          <cell r="I351" t="str">
            <v>15. Gestión Contractual</v>
          </cell>
          <cell r="J351" t="str">
            <v>Reporte acto administrativo delegación del gasto del 2025</v>
          </cell>
          <cell r="K351">
            <v>0.25</v>
          </cell>
          <cell r="L351" t="e">
            <v>#VALUE!</v>
          </cell>
          <cell r="M351" t="e">
            <v>#VALUE!</v>
          </cell>
          <cell r="N351">
            <v>46153</v>
          </cell>
          <cell r="O351" t="str">
            <v>Se incluye resolución de ordenación del gasto</v>
          </cell>
          <cell r="P351">
            <v>1</v>
          </cell>
          <cell r="Q351" t="str">
            <v>CUMPLIDO</v>
          </cell>
        </row>
        <row r="352">
          <cell r="B352" t="str">
            <v>GC_AC8</v>
          </cell>
          <cell r="C352" t="str">
            <v xml:space="preserve">Incluir la obligación especifica en los contratos suscritos entre la DNBC y personas con formación bomberil  de  realizar acompañamiento y coordinación en la atención de incidentes relacionados con la actividad bomberil. </v>
          </cell>
          <cell r="D352" t="str">
            <v>Número de contratistas Bomberos con la obligación contractual para realizar acompañamiento y coordinación en la atención de incidentes/número total de contratistas bomberos*100</v>
          </cell>
          <cell r="E352">
            <v>1</v>
          </cell>
          <cell r="F352">
            <v>44562</v>
          </cell>
          <cell r="G352">
            <v>44742</v>
          </cell>
          <cell r="H352">
            <v>26.85</v>
          </cell>
          <cell r="I352" t="str">
            <v>15. Gestión Contractual</v>
          </cell>
          <cell r="J352" t="str">
            <v>En mesa de trabajo se determina que se debe es reportar seguimiento</v>
          </cell>
          <cell r="N352">
            <v>46153</v>
          </cell>
          <cell r="O352" t="str">
            <v>Sin avance en la actividad</v>
          </cell>
          <cell r="P352">
            <v>0</v>
          </cell>
          <cell r="Q352" t="str">
            <v>VENCIDO</v>
          </cell>
        </row>
        <row r="353">
          <cell r="B353" t="str">
            <v>GC_AC9</v>
          </cell>
          <cell r="C353" t="str">
            <v xml:space="preserve">Incluir  en el Manual de supervisión la definición  de una responsabilidad del supervisor la cual quedaría así: Verificar que el contratista realice la inducción en sst antes de iniciar con la ejecución del contrato </v>
          </cell>
          <cell r="D353" t="str">
            <v>Manual de supervisión actualizado</v>
          </cell>
          <cell r="E353">
            <v>1</v>
          </cell>
          <cell r="F353">
            <v>44959</v>
          </cell>
          <cell r="G353">
            <v>45107</v>
          </cell>
          <cell r="H353">
            <v>22.2</v>
          </cell>
          <cell r="I353" t="str">
            <v>15. Gestión Contractual</v>
          </cell>
          <cell r="J353" t="str">
            <v>Curso de seguridadd</v>
          </cell>
          <cell r="K353">
            <v>0</v>
          </cell>
          <cell r="L353" t="e">
            <v>#VALUE!</v>
          </cell>
          <cell r="N353">
            <v>46153</v>
          </cell>
          <cell r="O353" t="str">
            <v>Sin avance en la actividad</v>
          </cell>
          <cell r="P353">
            <v>0</v>
          </cell>
          <cell r="Q353" t="str">
            <v>VENCIDO</v>
          </cell>
        </row>
        <row r="354">
          <cell r="B354" t="str">
            <v>GC_AC10</v>
          </cell>
          <cell r="C354" t="str">
            <v>Formato de designación de supervisor, publicado y notificado</v>
          </cell>
          <cell r="D354" t="str">
            <v>Designación de supervisor, publicada en la plataforma SECOP II, y notificada</v>
          </cell>
          <cell r="E354">
            <v>1</v>
          </cell>
          <cell r="F354">
            <v>45139</v>
          </cell>
          <cell r="G354">
            <v>45260</v>
          </cell>
          <cell r="H354">
            <v>17.849999999999998</v>
          </cell>
          <cell r="I354" t="str">
            <v>15. Gestión Contractual</v>
          </cell>
          <cell r="J354" t="str">
            <v>Realizar seguimiento de lo hecho en el primer trimestre</v>
          </cell>
          <cell r="N354">
            <v>46153</v>
          </cell>
          <cell r="O354" t="str">
            <v>Sin avance en la actividad</v>
          </cell>
          <cell r="P354">
            <v>0</v>
          </cell>
          <cell r="Q354" t="str">
            <v>EJECUCIÓN</v>
          </cell>
        </row>
        <row r="355">
          <cell r="B355" t="str">
            <v>GC_AC11</v>
          </cell>
          <cell r="C355" t="str">
            <v>Realizar seguimiento al cargue de polizas de acuerdo al procedimiento establecido</v>
          </cell>
          <cell r="D355" t="str">
            <v>Actualización de la actividad dentro del procedimiento de gestión contractual</v>
          </cell>
          <cell r="E355">
            <v>1</v>
          </cell>
          <cell r="F355">
            <v>45139</v>
          </cell>
          <cell r="G355">
            <v>45260</v>
          </cell>
          <cell r="H355">
            <v>17.849999999999998</v>
          </cell>
          <cell r="I355" t="str">
            <v>15. Gestión Contractual</v>
          </cell>
          <cell r="K355">
            <v>0</v>
          </cell>
          <cell r="L355" t="str">
            <v>El indicador no ha sido cumplido; se trabaja en la definición y actualización de la actividad de seguimiento dentro del Procedimiento de Gestión Contractual.</v>
          </cell>
          <cell r="N355">
            <v>46153</v>
          </cell>
          <cell r="O355" t="str">
            <v>Sin avance en la actividad</v>
          </cell>
          <cell r="P355">
            <v>0</v>
          </cell>
          <cell r="Q355" t="str">
            <v>VENCIDO</v>
          </cell>
        </row>
        <row r="356">
          <cell r="B356" t="str">
            <v>GC_AC12</v>
          </cell>
          <cell r="C356" t="str">
            <v>Actualización del Manual de Supervisión tendiente a incluir una actividad en el procedimiento  que establezca os requisitos  necesarios para el seguimiento contractual y gestión de pagos, así como su registro en la plataforma SECOP II.</v>
          </cell>
          <cell r="D356" t="str">
            <v xml:space="preserve">Actualización del Manual de Supervisión
</v>
          </cell>
          <cell r="E356">
            <v>1</v>
          </cell>
          <cell r="F356">
            <v>46113</v>
          </cell>
          <cell r="G356">
            <v>46387</v>
          </cell>
          <cell r="H356">
            <v>40.5</v>
          </cell>
          <cell r="I356" t="str">
            <v>15. Gestión Contractual</v>
          </cell>
          <cell r="K356">
            <v>0</v>
          </cell>
          <cell r="L356" t="str">
            <v>Actividad en proceso; el Manual de Supervisión se encuentra en actualización para incorporar los requisitos y actividades necesarias para el seguimiento contractual, la gestión de pagos y su registro en la plataforma SECOP II.</v>
          </cell>
          <cell r="N356">
            <v>46153</v>
          </cell>
          <cell r="O356" t="str">
            <v>Sin avance en la actividad</v>
          </cell>
          <cell r="P356">
            <v>0</v>
          </cell>
          <cell r="Q356" t="str">
            <v>EJECUCIÓN</v>
          </cell>
        </row>
        <row r="357">
          <cell r="B357" t="str">
            <v>GC_AC13</v>
          </cell>
          <cell r="C357" t="str">
            <v>Crear repositorio de expedientes contractuales e incluir actividades de cargue de información en el manual de supervisión</v>
          </cell>
          <cell r="D357" t="str">
            <v xml:space="preserve">Repositorio creado
</v>
          </cell>
          <cell r="E357">
            <v>1</v>
          </cell>
          <cell r="F357">
            <v>46023</v>
          </cell>
          <cell r="G357">
            <v>46387</v>
          </cell>
          <cell r="H357">
            <v>54</v>
          </cell>
          <cell r="I357" t="str">
            <v>15. Gestión Contractual</v>
          </cell>
          <cell r="K357">
            <v>1</v>
          </cell>
          <cell r="L357" t="e">
            <v>#VALUE!</v>
          </cell>
          <cell r="M357" t="e">
            <v>#VALUE!</v>
          </cell>
          <cell r="N357">
            <v>46153</v>
          </cell>
          <cell r="O357" t="str">
            <v>Se incluye pantallazo del repositorio de información</v>
          </cell>
          <cell r="P357">
            <v>1</v>
          </cell>
          <cell r="Q357" t="str">
            <v>CUMPLIDO</v>
          </cell>
        </row>
        <row r="358">
          <cell r="B358" t="str">
            <v>GC_AC14</v>
          </cell>
          <cell r="C358" t="str">
            <v xml:space="preserve">Establecer control efectivo  en el documento de designación de supervisión mediante la implementación de flujo de elaboró, revisó y aprobó </v>
          </cell>
          <cell r="D358" t="str">
            <v>Verificación del cumplimiento del flujo de aprobación en el documento  de designación de supervisión</v>
          </cell>
          <cell r="E358">
            <v>1</v>
          </cell>
          <cell r="F358">
            <v>45139</v>
          </cell>
          <cell r="G358">
            <v>45260</v>
          </cell>
          <cell r="H358">
            <v>17.849999999999998</v>
          </cell>
          <cell r="I358" t="str">
            <v>15. Gestión Contractual</v>
          </cell>
          <cell r="K358">
            <v>1</v>
          </cell>
          <cell r="L358" t="e">
            <v>#VALUE!</v>
          </cell>
          <cell r="M358" t="e">
            <v>#VALUE!</v>
          </cell>
          <cell r="N358">
            <v>46153</v>
          </cell>
          <cell r="O358" t="str">
            <v>Se remiten memorandos de designación de supervisión de la vigencia 2026</v>
          </cell>
          <cell r="P358">
            <v>1</v>
          </cell>
          <cell r="Q358" t="str">
            <v>CUMPLIDO</v>
          </cell>
        </row>
        <row r="359">
          <cell r="B359" t="str">
            <v>GC_AC15</v>
          </cell>
          <cell r="C359" t="str">
            <v xml:space="preserve">Dar oportuna publicación y justificación de contratos suscritos por todas las modalidades  </v>
          </cell>
          <cell r="D359" t="str">
            <v>Publicación de todos los soportes precontractuales en el proceso contractual</v>
          </cell>
          <cell r="E359">
            <v>1</v>
          </cell>
          <cell r="F359">
            <v>45139</v>
          </cell>
          <cell r="G359">
            <v>45260</v>
          </cell>
          <cell r="H359">
            <v>17.849999999999998</v>
          </cell>
          <cell r="I359" t="str">
            <v>15. Gestión Contractual</v>
          </cell>
          <cell r="K359">
            <v>1</v>
          </cell>
          <cell r="L359" t="e">
            <v>#VALUE!</v>
          </cell>
          <cell r="N359">
            <v>46153</v>
          </cell>
          <cell r="O359" t="str">
            <v>Se remite base de datos de contratos, pero no anexan evidencias de su publicación</v>
          </cell>
          <cell r="P359">
            <v>0</v>
          </cell>
          <cell r="Q359" t="str">
            <v>VENCIDO</v>
          </cell>
        </row>
        <row r="360">
          <cell r="B360" t="str">
            <v>GC_AC16</v>
          </cell>
          <cell r="C360" t="str">
            <v>Incluir diariamente en la base de datos de one drive "afiliaciones"  los futuros contratistas  de la DNBC con el fin de que SST, proceda a la afiliación a la ARL y el posterior envío de la inducción virtual por correo electrónico</v>
          </cell>
          <cell r="D360" t="str">
            <v>% de futuros contratistas incluidos = (futuros contratistas incluidos/ futuros contratistas  a incluir)*100</v>
          </cell>
          <cell r="E360">
            <v>1</v>
          </cell>
          <cell r="F360">
            <v>45474</v>
          </cell>
          <cell r="G360">
            <v>45657</v>
          </cell>
          <cell r="H360">
            <v>27</v>
          </cell>
          <cell r="I360" t="str">
            <v>15. Gestión Contractual</v>
          </cell>
          <cell r="K360">
            <v>0</v>
          </cell>
          <cell r="L360" t="e">
            <v>#VALUE!</v>
          </cell>
          <cell r="N360">
            <v>46153</v>
          </cell>
          <cell r="O360" t="str">
            <v>Sin avance en la actividad</v>
          </cell>
          <cell r="P360">
            <v>0</v>
          </cell>
          <cell r="Q360" t="str">
            <v>VENCIDO</v>
          </cell>
        </row>
        <row r="361">
          <cell r="B361" t="str">
            <v>GC_AC17</v>
          </cell>
          <cell r="C361" t="str">
            <v xml:space="preserve">
Incluir una obligación de cumplimiento mensual en los contratos de prestación de servicios en donde se exija la asistencia presencial y/o virtual a una actividad en SST (solo en contratos nuevos)</v>
          </cell>
          <cell r="D361" t="str">
            <v>% Contratos con obligación incluida = (contratos con obligación incluida / totalidad de los contratos)*100</v>
          </cell>
          <cell r="E361">
            <v>1</v>
          </cell>
          <cell r="F361">
            <v>45505</v>
          </cell>
          <cell r="G361">
            <v>45657</v>
          </cell>
          <cell r="H361">
            <v>22.5</v>
          </cell>
          <cell r="I361" t="str">
            <v>15. Gestión Contractual</v>
          </cell>
          <cell r="K361">
            <v>1</v>
          </cell>
          <cell r="L361" t="e">
            <v>#VALUE!</v>
          </cell>
          <cell r="M361" t="e">
            <v>#VALUE!</v>
          </cell>
          <cell r="N361">
            <v>46153</v>
          </cell>
          <cell r="O361" t="str">
            <v>Se incluyen clausulados de la vigencia 2026 donde se evidencia la actividad</v>
          </cell>
          <cell r="P361">
            <v>1</v>
          </cell>
          <cell r="Q361" t="str">
            <v>CUMPLIDO</v>
          </cell>
        </row>
        <row r="362">
          <cell r="B362" t="str">
            <v>GC_AC18</v>
          </cell>
          <cell r="C362" t="e">
            <v>#VALUE!</v>
          </cell>
          <cell r="D362" t="str">
            <v xml:space="preserve">Actas de comité de Contratacion </v>
          </cell>
          <cell r="E362">
            <v>12</v>
          </cell>
          <cell r="F362">
            <v>44927</v>
          </cell>
          <cell r="G362">
            <v>45291</v>
          </cell>
          <cell r="H362">
            <v>54</v>
          </cell>
          <cell r="I362" t="str">
            <v>15. Gestión Contractual</v>
          </cell>
          <cell r="J362" t="str">
            <v>Seguimiento Historico CGR</v>
          </cell>
          <cell r="K362">
            <v>0.5</v>
          </cell>
          <cell r="L362" t="e">
            <v>#VALUE!</v>
          </cell>
          <cell r="N362">
            <v>46153</v>
          </cell>
          <cell r="O362" t="str">
            <v>No se evidencian soportes de la actividad</v>
          </cell>
          <cell r="P362">
            <v>0</v>
          </cell>
          <cell r="Q362" t="str">
            <v>VENCIDO</v>
          </cell>
        </row>
        <row r="363">
          <cell r="B363" t="str">
            <v>GC_AC19</v>
          </cell>
          <cell r="C363" t="e">
            <v>#VALUE!</v>
          </cell>
          <cell r="D363" t="str">
            <v>Aplicabilidad del decreto de austeridad en el gasto</v>
          </cell>
          <cell r="E363">
            <v>1</v>
          </cell>
          <cell r="F363">
            <v>44927</v>
          </cell>
          <cell r="G363">
            <v>45291</v>
          </cell>
          <cell r="H363">
            <v>54</v>
          </cell>
          <cell r="I363" t="str">
            <v>15. Gestión Contractual</v>
          </cell>
          <cell r="J363" t="str">
            <v>Seguimiento Historico CGR</v>
          </cell>
          <cell r="K363">
            <v>0</v>
          </cell>
          <cell r="L363" t="e">
            <v>#VALUE!</v>
          </cell>
          <cell r="N363">
            <v>46153</v>
          </cell>
          <cell r="O363" t="str">
            <v>No se evidencian soportes de la actividad</v>
          </cell>
          <cell r="P363">
            <v>0</v>
          </cell>
          <cell r="Q363" t="str">
            <v>VENCIDO</v>
          </cell>
        </row>
        <row r="364">
          <cell r="B364" t="str">
            <v>GC_AC20</v>
          </cell>
          <cell r="C364" t="str">
            <v>Realizar un seguimiento mensual a la liquidación de los contratos  que se derivaron del convenio 9677-06-1298-2013</v>
          </cell>
          <cell r="D364" t="str">
            <v xml:space="preserve">Seguimientos mensuales </v>
          </cell>
          <cell r="E364">
            <v>1</v>
          </cell>
          <cell r="F364">
            <v>44927</v>
          </cell>
          <cell r="G364">
            <v>45657</v>
          </cell>
          <cell r="H364">
            <v>108</v>
          </cell>
          <cell r="I364" t="str">
            <v>15. Gestión Contractual</v>
          </cell>
          <cell r="J364" t="str">
            <v>Seguimiento Historico CGR</v>
          </cell>
          <cell r="K364">
            <v>0</v>
          </cell>
          <cell r="L364" t="e">
            <v>#VALUE!</v>
          </cell>
          <cell r="N364">
            <v>46153</v>
          </cell>
          <cell r="O364" t="str">
            <v>No se evidencian soportes de la actividad</v>
          </cell>
          <cell r="P364">
            <v>0</v>
          </cell>
          <cell r="Q364" t="str">
            <v>VENCIDO</v>
          </cell>
        </row>
        <row r="365">
          <cell r="B365" t="str">
            <v>GC_AC21</v>
          </cell>
          <cell r="C365" t="str">
            <v>Realizar el cierre financiero y contable de los contratos y convenios que se derivaron del convenio 9677-06-1298-2013</v>
          </cell>
          <cell r="D365" t="str">
            <v>Cierre Financiero</v>
          </cell>
          <cell r="E365">
            <v>1</v>
          </cell>
          <cell r="F365">
            <v>44927</v>
          </cell>
          <cell r="G365">
            <v>45657</v>
          </cell>
          <cell r="H365">
            <v>108</v>
          </cell>
          <cell r="I365" t="str">
            <v>15. Gestión Contractual</v>
          </cell>
          <cell r="J365" t="str">
            <v>Seguimiento Historico CGR</v>
          </cell>
          <cell r="K365">
            <v>0</v>
          </cell>
          <cell r="L365" t="e">
            <v>#VALUE!</v>
          </cell>
          <cell r="N365">
            <v>46153</v>
          </cell>
          <cell r="O365" t="str">
            <v>No se evidencian soportes de la actividad</v>
          </cell>
          <cell r="P365">
            <v>0</v>
          </cell>
          <cell r="Q365" t="str">
            <v>VENCIDO</v>
          </cell>
        </row>
        <row r="366">
          <cell r="B366" t="str">
            <v>GC_AC22</v>
          </cell>
          <cell r="C366" t="str">
            <v>Efectuar el cierre financiero del Convenio 9677-06-1298-2013, en los Estados Contables de la DNBC</v>
          </cell>
          <cell r="D366" t="str">
            <v>Cierre Financiero</v>
          </cell>
          <cell r="E366">
            <v>1</v>
          </cell>
          <cell r="F366">
            <v>44927</v>
          </cell>
          <cell r="G366">
            <v>45657</v>
          </cell>
          <cell r="H366">
            <v>108</v>
          </cell>
          <cell r="I366" t="str">
            <v>15. Gestión Contractual</v>
          </cell>
          <cell r="J366" t="str">
            <v>Seguimiento Historico CGR</v>
          </cell>
          <cell r="K366">
            <v>0.2</v>
          </cell>
          <cell r="L366" t="e">
            <v>#VALUE!</v>
          </cell>
          <cell r="N366">
            <v>46153</v>
          </cell>
          <cell r="O366" t="str">
            <v>No se evidencian soportes de la actividad</v>
          </cell>
          <cell r="P366">
            <v>0</v>
          </cell>
          <cell r="Q366" t="str">
            <v>VENCIDO</v>
          </cell>
        </row>
        <row r="367">
          <cell r="B367" t="str">
            <v>GC_AC23</v>
          </cell>
          <cell r="C367" t="str">
            <v>Realizar la capacitación a los supervisores en el cumplimiento de su rol de acuerdo a la normatividad vigente</v>
          </cell>
          <cell r="D367" t="str">
            <v>Registro de asistentes a la Capacitación / Registro de la capacitación en TEAM</v>
          </cell>
          <cell r="E367">
            <v>2</v>
          </cell>
          <cell r="F367">
            <v>45152</v>
          </cell>
          <cell r="G367">
            <v>45250</v>
          </cell>
          <cell r="H367">
            <v>14.4</v>
          </cell>
          <cell r="I367" t="str">
            <v>15. Gestión Contractual</v>
          </cell>
          <cell r="J367" t="str">
            <v>Seguimiento Historico CGR</v>
          </cell>
          <cell r="K367">
            <v>0.5</v>
          </cell>
          <cell r="L367" t="str">
            <v>Las capacitacion en supervision contractual se realizo de manera exitosa es la sala situacional CITEL para todos los interesados en la entidad (Funcionarios, contratistas, supervisores)</v>
          </cell>
          <cell r="M367" t="e">
            <v>#VALUE!</v>
          </cell>
          <cell r="N367">
            <v>46153</v>
          </cell>
          <cell r="O367" t="str">
            <v>Se incluye información de capacitación realizada durante el primer trimestre de la vigencia</v>
          </cell>
          <cell r="P367">
            <v>0.5</v>
          </cell>
          <cell r="Q367" t="str">
            <v>VENCIDO</v>
          </cell>
        </row>
        <row r="368">
          <cell r="B368" t="str">
            <v>GC_AC24</v>
          </cell>
          <cell r="C368" t="e">
            <v>#VALUE!</v>
          </cell>
          <cell r="D368" t="str">
            <v xml:space="preserve"> Manual de supervisión Actualizado</v>
          </cell>
          <cell r="E368">
            <v>1</v>
          </cell>
          <cell r="F368">
            <v>45170</v>
          </cell>
          <cell r="G368">
            <v>45657</v>
          </cell>
          <cell r="H368">
            <v>72</v>
          </cell>
          <cell r="I368" t="str">
            <v>15. Gestión Contractual</v>
          </cell>
          <cell r="J368" t="str">
            <v>Seguimiento Historico CGR</v>
          </cell>
          <cell r="K368">
            <v>0</v>
          </cell>
          <cell r="L368" t="str">
            <v>Actividad en construcción; se está ajustando el Manual de Supervisión para definir la supervisión compartida entre el líder del proceso contratante y el líder del Proceso de Gestión de Tecnología e Informática cuando aplique.</v>
          </cell>
          <cell r="N368">
            <v>46153</v>
          </cell>
          <cell r="O368" t="str">
            <v>No se evidencian soportes de la actividad</v>
          </cell>
          <cell r="P368">
            <v>0</v>
          </cell>
          <cell r="Q368" t="str">
            <v>VENCIDO</v>
          </cell>
        </row>
        <row r="369">
          <cell r="B369" t="str">
            <v>GC_AC25</v>
          </cell>
          <cell r="C369" t="str">
            <v>Socialización del manual de supervisión actualizado</v>
          </cell>
          <cell r="D369" t="str">
            <v>Registro de asistentes a la socialización (Número)</v>
          </cell>
          <cell r="E369">
            <v>1</v>
          </cell>
          <cell r="F369">
            <v>45278</v>
          </cell>
          <cell r="G369">
            <v>45657</v>
          </cell>
          <cell r="H369">
            <v>55.95</v>
          </cell>
          <cell r="I369" t="str">
            <v>15. Gestión Contractual</v>
          </cell>
          <cell r="J369" t="str">
            <v>Seguimiento Historico CGR</v>
          </cell>
          <cell r="K369">
            <v>0</v>
          </cell>
          <cell r="L369" t="e">
            <v>#VALUE!</v>
          </cell>
          <cell r="N369">
            <v>46153</v>
          </cell>
          <cell r="O369" t="str">
            <v>No se evidencian soportes de la actividad</v>
          </cell>
          <cell r="P369">
            <v>0</v>
          </cell>
          <cell r="Q369" t="str">
            <v>VENCIDO</v>
          </cell>
        </row>
        <row r="370">
          <cell r="B370" t="str">
            <v>GC_AC26</v>
          </cell>
          <cell r="C370" t="e">
            <v>#VALUE!</v>
          </cell>
          <cell r="D370" t="str">
            <v>Lista de chequeo para la suscripción de contratos o convenios con entidades privadas sin Ánimo de lucro y de reconocida idoneidad con la dirección nacional de bomberos actualizada y socializada</v>
          </cell>
          <cell r="E370">
            <v>1</v>
          </cell>
          <cell r="F370">
            <v>45210</v>
          </cell>
          <cell r="G370">
            <v>45657</v>
          </cell>
          <cell r="H370">
            <v>66</v>
          </cell>
          <cell r="I370" t="str">
            <v>15. Gestión Contractual</v>
          </cell>
          <cell r="J370" t="str">
            <v>Seguimiento Historico CGR</v>
          </cell>
          <cell r="K370">
            <v>0</v>
          </cell>
          <cell r="L370" t="e">
            <v>#VALUE!</v>
          </cell>
          <cell r="N370">
            <v>46153</v>
          </cell>
          <cell r="O370" t="str">
            <v>No se evidencian soportes de la actividad</v>
          </cell>
          <cell r="P370">
            <v>0</v>
          </cell>
          <cell r="Q370" t="str">
            <v>VENCIDO</v>
          </cell>
        </row>
        <row r="371">
          <cell r="B371" t="str">
            <v>GC_AC27</v>
          </cell>
          <cell r="C371" t="e">
            <v>#VALUE!</v>
          </cell>
          <cell r="D371" t="str">
            <v>Procedimiento para la gestión contractual PC-CO-01, actualizado y socializado</v>
          </cell>
          <cell r="E371">
            <v>1</v>
          </cell>
          <cell r="F371">
            <v>45210</v>
          </cell>
          <cell r="G371">
            <v>45657</v>
          </cell>
          <cell r="H371">
            <v>66</v>
          </cell>
          <cell r="I371" t="str">
            <v>15. Gestión Contractual</v>
          </cell>
          <cell r="J371" t="str">
            <v>Seguimiento Historico CGR</v>
          </cell>
          <cell r="K371">
            <v>0</v>
          </cell>
          <cell r="L371" t="str">
            <v>Indicador en desarrollo; el procedimiento se encuentra en fase de revisión y ajuste para su posterior socialización.</v>
          </cell>
          <cell r="N371">
            <v>46153</v>
          </cell>
          <cell r="O371" t="str">
            <v>No se evidencian soportes de la actividad</v>
          </cell>
          <cell r="P371">
            <v>0</v>
          </cell>
          <cell r="Q371" t="str">
            <v>VENCIDO</v>
          </cell>
        </row>
        <row r="372">
          <cell r="B372" t="str">
            <v>GC_AC28</v>
          </cell>
          <cell r="C372" t="e">
            <v>#VALUE!</v>
          </cell>
          <cell r="D372" t="str">
            <v>Manual de supervisión MN-CO-02 actualizado y socializado</v>
          </cell>
          <cell r="E372">
            <v>1</v>
          </cell>
          <cell r="F372">
            <v>45210</v>
          </cell>
          <cell r="G372">
            <v>45657</v>
          </cell>
          <cell r="H372">
            <v>66</v>
          </cell>
          <cell r="I372" t="str">
            <v>15. Gestión Contractual</v>
          </cell>
          <cell r="J372" t="str">
            <v>Seguimiento Historico CGR</v>
          </cell>
          <cell r="K372">
            <v>0</v>
          </cell>
          <cell r="L372" t="str">
            <v xml:space="preserve">La actividad se encuentra en proceso; se adelanta la actualización del Manual de Supervisión MN-CO-02 para incorporar un apartado explícito sobre la normatividad aplicable al apoyo a la supervisión y su diferenciación frente a la interventoría.
</v>
          </cell>
          <cell r="N372">
            <v>46153</v>
          </cell>
          <cell r="O372" t="str">
            <v>No se evidencian soportes de la actividad</v>
          </cell>
          <cell r="P372">
            <v>0</v>
          </cell>
          <cell r="Q372" t="str">
            <v>VENCIDO</v>
          </cell>
        </row>
        <row r="373">
          <cell r="B373" t="str">
            <v>GC_AC29</v>
          </cell>
          <cell r="C373" t="str">
            <v>Capacitación de supervisores en normas manuales y procedimientos del estatuto contractual en materia de selección</v>
          </cell>
          <cell r="D373" t="str">
            <v>Capacitación realizada</v>
          </cell>
          <cell r="E373">
            <v>1</v>
          </cell>
          <cell r="F373">
            <v>45210</v>
          </cell>
          <cell r="G373">
            <v>45291</v>
          </cell>
          <cell r="H373">
            <v>12</v>
          </cell>
          <cell r="I373" t="str">
            <v>15. Gestión Contractual</v>
          </cell>
          <cell r="J373" t="str">
            <v>Seguimiento Historico CGR</v>
          </cell>
          <cell r="K373">
            <v>1</v>
          </cell>
          <cell r="L373" t="str">
            <v>Las capacitacion en supervision contractual se realizo de manera exitosa es la sala situacional CITEL para todos los interesados en la entidad (Funcionarios, contratistas, supervisores)</v>
          </cell>
          <cell r="M373" t="e">
            <v>#VALUE!</v>
          </cell>
          <cell r="N373">
            <v>46153</v>
          </cell>
          <cell r="O373" t="str">
            <v>Se incluye información de capacitación realizada durante el primer trimestre de la vigencia</v>
          </cell>
          <cell r="P373">
            <v>1</v>
          </cell>
          <cell r="Q373" t="str">
            <v>CUMPLIDO</v>
          </cell>
        </row>
        <row r="374">
          <cell r="B374" t="str">
            <v>GC_AC30</v>
          </cell>
          <cell r="C374" t="str">
            <v>Actualizar el manual de supervisión MN-CO-02, asociando los formatos de: Informe de actividades, Informe mensual y/o periódico de supervisión, Informe de seguimiento de supervisor e informe final</v>
          </cell>
          <cell r="D374" t="str">
            <v>Manual de supervisión MN-CO-02, actualizado y socializado</v>
          </cell>
          <cell r="E374">
            <v>1</v>
          </cell>
          <cell r="F374">
            <v>45210</v>
          </cell>
          <cell r="G374">
            <v>45657</v>
          </cell>
          <cell r="H374">
            <v>66</v>
          </cell>
          <cell r="I374" t="str">
            <v>15. Gestión Contractual</v>
          </cell>
          <cell r="J374" t="str">
            <v>Seguimiento Historico CGR</v>
          </cell>
          <cell r="K374">
            <v>0</v>
          </cell>
          <cell r="L374" t="str">
            <v>Actividad en desarrollo; se trabaja en la actualización del Manual de Supervisión MN-CO-02 para asociar formalmente los formatos de informes de actividades, seguimiento, informes periódicos y finales.</v>
          </cell>
          <cell r="N374">
            <v>46153</v>
          </cell>
          <cell r="O374" t="str">
            <v>No se evidencian soportes de la actividad</v>
          </cell>
          <cell r="P374">
            <v>0</v>
          </cell>
          <cell r="Q374" t="str">
            <v>VENCIDO</v>
          </cell>
        </row>
        <row r="375">
          <cell r="B375" t="str">
            <v>GC_AC31</v>
          </cell>
          <cell r="C375" t="str">
            <v>Establecer formato de estudios previos que incluya la definición de la necesidad por parte del Área solicitante</v>
          </cell>
          <cell r="D375" t="str">
            <v>Formato establecido y socializado</v>
          </cell>
          <cell r="E375">
            <v>1</v>
          </cell>
          <cell r="F375">
            <v>45210</v>
          </cell>
          <cell r="G375">
            <v>45657</v>
          </cell>
          <cell r="H375">
            <v>66</v>
          </cell>
          <cell r="I375" t="str">
            <v>15. Gestión Contractual</v>
          </cell>
          <cell r="J375" t="str">
            <v>Seguimiento Historico CGR</v>
          </cell>
          <cell r="K375">
            <v>0</v>
          </cell>
          <cell r="L375" t="e">
            <v>#VALUE!</v>
          </cell>
          <cell r="N375">
            <v>46153</v>
          </cell>
          <cell r="O375" t="str">
            <v>No se evidencian soportes de la actividad</v>
          </cell>
          <cell r="P375">
            <v>0</v>
          </cell>
          <cell r="Q375" t="str">
            <v>VENCIDO</v>
          </cell>
        </row>
        <row r="376">
          <cell r="B376" t="str">
            <v>GC_AC32</v>
          </cell>
          <cell r="C376" t="str">
            <v>Actualizar y socializar el procedimiento de Gestión contractual PC-CO-01 incluyendo un punto de control en el Formato lista de chequeo  cuando se requiera realizar modificaciones contractuales.</v>
          </cell>
          <cell r="D376" t="str">
            <v>Procedimiento actualizado y socializado</v>
          </cell>
          <cell r="E376">
            <v>2</v>
          </cell>
          <cell r="F376">
            <v>45280</v>
          </cell>
          <cell r="G376">
            <v>45657</v>
          </cell>
          <cell r="H376">
            <v>55.649999999999991</v>
          </cell>
          <cell r="I376" t="str">
            <v>15. Gestión Contractual</v>
          </cell>
          <cell r="J376" t="str">
            <v>Seguimiento Historico CGR</v>
          </cell>
          <cell r="K376">
            <v>0</v>
          </cell>
          <cell r="L376" t="str">
            <v>Indicador no cumplido; actualmente se trabaja en la incorporación del punto de control dentro del procedimiento y el formato correspondiente.</v>
          </cell>
          <cell r="N376">
            <v>46153</v>
          </cell>
          <cell r="O376" t="str">
            <v>No se evidencian soportes de la actividad</v>
          </cell>
          <cell r="P376">
            <v>0</v>
          </cell>
          <cell r="Q376" t="str">
            <v>VENCIDO</v>
          </cell>
        </row>
        <row r="377">
          <cell r="B377" t="str">
            <v>GC_AC33</v>
          </cell>
          <cell r="C377" t="str">
            <v>Archivar en el expediente contractual las listas de chequeo</v>
          </cell>
          <cell r="D377" t="str">
            <v>Listas de chequeo archivadas y firmadas por quién revisó</v>
          </cell>
          <cell r="E377">
            <v>1</v>
          </cell>
          <cell r="F377">
            <v>45280</v>
          </cell>
          <cell r="G377">
            <v>45657</v>
          </cell>
          <cell r="H377">
            <v>55.649999999999991</v>
          </cell>
          <cell r="I377" t="str">
            <v>15. Gestión Contractual</v>
          </cell>
          <cell r="J377" t="str">
            <v>Seguimiento Historico CGR</v>
          </cell>
          <cell r="K377">
            <v>0</v>
          </cell>
          <cell r="L377" t="e">
            <v>#VALUE!</v>
          </cell>
          <cell r="N377">
            <v>46153</v>
          </cell>
          <cell r="O377" t="str">
            <v>No se evidencian soportes de la actividad</v>
          </cell>
          <cell r="P377">
            <v>0</v>
          </cell>
          <cell r="Q377" t="str">
            <v>VENCIDO</v>
          </cell>
        </row>
        <row r="378">
          <cell r="B378" t="str">
            <v>GC_AC34</v>
          </cell>
          <cell r="C378" t="str">
            <v>Generar el Plan Anual de Adquisiciones con las necesidades de la vigencia 2024</v>
          </cell>
          <cell r="D378" t="str">
            <v xml:space="preserve">Plan Anual de Adquisiciones Publicado </v>
          </cell>
          <cell r="E378">
            <v>1</v>
          </cell>
          <cell r="F378">
            <v>45280</v>
          </cell>
          <cell r="G378">
            <v>45322</v>
          </cell>
          <cell r="H378">
            <v>6.1499999999999995</v>
          </cell>
          <cell r="I378" t="str">
            <v>15. Gestión Contractual</v>
          </cell>
          <cell r="J378" t="str">
            <v>Seguimiento Historico CGR</v>
          </cell>
          <cell r="K378">
            <v>1</v>
          </cell>
          <cell r="L378" t="e">
            <v>#VALUE!</v>
          </cell>
          <cell r="N378">
            <v>46153</v>
          </cell>
          <cell r="O378" t="str">
            <v>Cumplida en seguimiento diciembre 2025</v>
          </cell>
          <cell r="P378">
            <v>1</v>
          </cell>
          <cell r="Q378" t="str">
            <v>CUMPLIDO</v>
          </cell>
        </row>
        <row r="379">
          <cell r="B379" t="str">
            <v>GC_AC35</v>
          </cell>
          <cell r="C379" t="e">
            <v>#VALUE!</v>
          </cell>
          <cell r="D379" t="str">
            <v>Seguimiento mensual</v>
          </cell>
          <cell r="E379">
            <v>13</v>
          </cell>
          <cell r="F379">
            <v>44562</v>
          </cell>
          <cell r="G379">
            <v>45688</v>
          </cell>
          <cell r="H379">
            <v>166.5</v>
          </cell>
          <cell r="I379" t="str">
            <v>15. Gestión Contractual</v>
          </cell>
          <cell r="J379" t="str">
            <v>Seguimiento Historico CGR</v>
          </cell>
          <cell r="K379">
            <v>0</v>
          </cell>
          <cell r="L379" t="e">
            <v>#VALUE!</v>
          </cell>
          <cell r="N379">
            <v>46153</v>
          </cell>
          <cell r="O379" t="str">
            <v>No se evidencian soportes de la actividad</v>
          </cell>
          <cell r="P379">
            <v>0</v>
          </cell>
          <cell r="Q379" t="str">
            <v>VENCIDO</v>
          </cell>
        </row>
        <row r="380">
          <cell r="B380" t="str">
            <v>GC_AC36</v>
          </cell>
          <cell r="C380" t="str">
            <v>Designar apoyo a la supervisión  en los convenios interadministrativos para la construcción en las estaciones de los cuerpos de bomberos</v>
          </cell>
          <cell r="D380" t="str">
            <v>Apoyo a la supervisión designados</v>
          </cell>
          <cell r="E380">
            <v>20</v>
          </cell>
          <cell r="F380">
            <v>45280</v>
          </cell>
          <cell r="G380">
            <v>45350</v>
          </cell>
          <cell r="H380">
            <v>10.199999999999999</v>
          </cell>
          <cell r="I380" t="str">
            <v>15. Gestión Contractual</v>
          </cell>
          <cell r="J380" t="str">
            <v>Seguimiento Historico CGR</v>
          </cell>
          <cell r="K380">
            <v>0</v>
          </cell>
          <cell r="L380" t="e">
            <v>#VALUE!</v>
          </cell>
          <cell r="N380">
            <v>46153</v>
          </cell>
          <cell r="O380" t="str">
            <v>No se evidencian soportes de la actividad</v>
          </cell>
          <cell r="P380">
            <v>0</v>
          </cell>
          <cell r="Q380" t="str">
            <v>VENCIDO</v>
          </cell>
        </row>
        <row r="381">
          <cell r="B381" t="str">
            <v>GC_AC37</v>
          </cell>
          <cell r="C381" t="str">
            <v>Actualizar manual de contratación incluyendo la obligatoriedad por parte del área solicitante de justificar la modificación técnica, jurídica y económicamente de los contratos y/o convenios</v>
          </cell>
          <cell r="D381" t="str">
            <v>Manual de contratación actualizado</v>
          </cell>
          <cell r="E381">
            <v>1</v>
          </cell>
          <cell r="F381">
            <v>45280</v>
          </cell>
          <cell r="G381">
            <v>45381</v>
          </cell>
          <cell r="H381">
            <v>15</v>
          </cell>
          <cell r="I381" t="str">
            <v>15. Gestión Contractual</v>
          </cell>
          <cell r="J381" t="str">
            <v>Seguimiento Historico CGR</v>
          </cell>
          <cell r="K381">
            <v>0</v>
          </cell>
          <cell r="L381" t="str">
            <v>Actividad en proceso de ajuste; el Manual de Contratación se encuentra en revisión para incluir la obligatoriedad de justificar técnica, jurídica y financieramente las modificaciones contractuales.</v>
          </cell>
          <cell r="N381">
            <v>46153</v>
          </cell>
          <cell r="O381" t="str">
            <v>No se evidencian soportes de la actividad</v>
          </cell>
          <cell r="P381">
            <v>0</v>
          </cell>
          <cell r="Q381" t="str">
            <v>VENCIDO</v>
          </cell>
        </row>
        <row r="382">
          <cell r="B382" t="str">
            <v>GC_AC38</v>
          </cell>
          <cell r="C382" t="str">
            <v>Actualización del Manual de supervisión incluyendo formatos necesarios para el seguimiento de entrega de bienes y central de pagos</v>
          </cell>
          <cell r="D382" t="str">
            <v>Manual de supervisión actualizado</v>
          </cell>
          <cell r="E382">
            <v>1</v>
          </cell>
          <cell r="F382">
            <v>45280</v>
          </cell>
          <cell r="G382">
            <v>45657</v>
          </cell>
          <cell r="H382">
            <v>55.649999999999991</v>
          </cell>
          <cell r="I382" t="str">
            <v>15. Gestión Contractual</v>
          </cell>
          <cell r="J382" t="str">
            <v>Seguimiento Historico CGR</v>
          </cell>
          <cell r="K382">
            <v>0</v>
          </cell>
          <cell r="L382" t="str">
            <v xml:space="preserve">Actividad en construcción; se adelanta la actualización del Manual de Supervisión para incorporar los formatos necesarios para el control de entrega de bienes y gestión de pagos.
</v>
          </cell>
          <cell r="N382">
            <v>46153</v>
          </cell>
          <cell r="O382" t="str">
            <v>No se evidencian soportes de la actividad</v>
          </cell>
          <cell r="P382">
            <v>0</v>
          </cell>
          <cell r="Q382" t="str">
            <v>VENCIDO</v>
          </cell>
        </row>
        <row r="383">
          <cell r="B383" t="str">
            <v>GC_AC39</v>
          </cell>
          <cell r="C383" t="str">
            <v xml:space="preserve">Taller de socialización semestral del Manual de Supervisión </v>
          </cell>
          <cell r="D383" t="str">
            <v>Taller de socialización</v>
          </cell>
          <cell r="E383">
            <v>2</v>
          </cell>
          <cell r="F383">
            <v>45280</v>
          </cell>
          <cell r="G383">
            <v>45657</v>
          </cell>
          <cell r="H383">
            <v>55.649999999999991</v>
          </cell>
          <cell r="I383" t="str">
            <v>15. Gestión Contractual</v>
          </cell>
          <cell r="J383" t="str">
            <v>Seguimiento Historico CGR</v>
          </cell>
          <cell r="K383">
            <v>0</v>
          </cell>
          <cell r="L383" t="e">
            <v>#VALUE!</v>
          </cell>
          <cell r="N383">
            <v>46153</v>
          </cell>
          <cell r="O383" t="str">
            <v>No se evidencian soportes de la actividad</v>
          </cell>
          <cell r="P383">
            <v>0</v>
          </cell>
          <cell r="Q383" t="str">
            <v>VENCIDO</v>
          </cell>
        </row>
        <row r="384">
          <cell r="B384" t="str">
            <v>GC_AC40</v>
          </cell>
          <cell r="C384" t="str">
            <v>Realizar  capacitaciones en la plataforma SECOP II con la participación y contratistas del procesos de gestión contractual, de manera trimestral</v>
          </cell>
          <cell r="D384" t="str">
            <v>Capacitaciones</v>
          </cell>
          <cell r="E384">
            <v>4</v>
          </cell>
          <cell r="F384">
            <v>45280</v>
          </cell>
          <cell r="G384">
            <v>45657</v>
          </cell>
          <cell r="H384">
            <v>55.649999999999991</v>
          </cell>
          <cell r="I384" t="str">
            <v>15. Gestión Contractual</v>
          </cell>
          <cell r="J384" t="str">
            <v>Seguimiento Historico CGR</v>
          </cell>
          <cell r="K384">
            <v>0.25</v>
          </cell>
          <cell r="L384" t="str">
            <v>Las capacitacion en supervision contractual se realizo de manera exitosa es la sala situacional CITEL para todos los interesados en la entidad (Funcionarios, contratistas, supervisores)</v>
          </cell>
          <cell r="M384" t="e">
            <v>#VALUE!</v>
          </cell>
          <cell r="N384">
            <v>46153</v>
          </cell>
          <cell r="O384" t="str">
            <v>Se incluye información de capacitación realizada durante el primer trimestre de la vigencia</v>
          </cell>
          <cell r="P384">
            <v>0.25</v>
          </cell>
          <cell r="Q384" t="str">
            <v>VENCIDO</v>
          </cell>
        </row>
        <row r="385">
          <cell r="B385" t="str">
            <v>GC_AC41</v>
          </cell>
          <cell r="C385" t="str">
            <v>Realizar la publicación de los siguientes contratos No 010, 011, 012, 013, 014, 015, 016, 017, 018, 020, 021, 022, 023, 024, 025, 026, 027, 028 y 029 del 2023</v>
          </cell>
          <cell r="D385" t="str">
            <v xml:space="preserve">Publicaciones realizadas </v>
          </cell>
          <cell r="E385">
            <v>1</v>
          </cell>
          <cell r="F385">
            <v>45568</v>
          </cell>
          <cell r="G385">
            <v>45595</v>
          </cell>
          <cell r="H385">
            <v>4.05</v>
          </cell>
          <cell r="I385" t="str">
            <v>15. Gestión Contractual</v>
          </cell>
          <cell r="J385" t="str">
            <v>Seguimiento Historico CGR</v>
          </cell>
          <cell r="K385">
            <v>1</v>
          </cell>
          <cell r="L385" t="e">
            <v>#VALUE!</v>
          </cell>
          <cell r="N385">
            <v>46153</v>
          </cell>
          <cell r="O385" t="str">
            <v>Cumplida en seguimiento diciembre 2025</v>
          </cell>
          <cell r="P385">
            <v>1</v>
          </cell>
          <cell r="Q385" t="str">
            <v>CUMPLIDO</v>
          </cell>
        </row>
        <row r="386">
          <cell r="B386" t="str">
            <v>GC_AC42</v>
          </cell>
          <cell r="C386" t="str">
            <v>Establecer un cronograma mensual  de seguimiento para la publicación de documentos, designando un responsable que revise periódicamente los plazos y realice reportes semanales sobre el estado de cumplimiento.</v>
          </cell>
          <cell r="D386" t="str">
            <v xml:space="preserve">Cronograma mensual con sus respectivos reportes de cumplimiento </v>
          </cell>
          <cell r="E386">
            <v>9</v>
          </cell>
          <cell r="F386">
            <v>45568</v>
          </cell>
          <cell r="G386">
            <v>45838</v>
          </cell>
          <cell r="H386">
            <v>40.050000000000004</v>
          </cell>
          <cell r="I386" t="str">
            <v>15. Gestión Contractual</v>
          </cell>
          <cell r="J386" t="str">
            <v>Seguimiento Historico CGR</v>
          </cell>
          <cell r="K386">
            <v>0</v>
          </cell>
          <cell r="L386" t="e">
            <v>#VALUE!</v>
          </cell>
          <cell r="N386">
            <v>46153</v>
          </cell>
          <cell r="O386" t="str">
            <v>No se evidencian soportes de la actividad</v>
          </cell>
          <cell r="P386">
            <v>0</v>
          </cell>
          <cell r="Q386" t="str">
            <v>VENCIDO</v>
          </cell>
        </row>
        <row r="387">
          <cell r="B387" t="str">
            <v>GC_AC43</v>
          </cell>
          <cell r="C387" t="e">
            <v>#VALUE!</v>
          </cell>
          <cell r="D387" t="str">
            <v>Politicas y procedimientos internos actualizados</v>
          </cell>
          <cell r="E387">
            <v>1</v>
          </cell>
          <cell r="F387">
            <v>45568</v>
          </cell>
          <cell r="G387">
            <v>45656</v>
          </cell>
          <cell r="H387">
            <v>13.05</v>
          </cell>
          <cell r="I387" t="str">
            <v>15. Gestión Contractual</v>
          </cell>
          <cell r="J387" t="str">
            <v>Seguimiento Historico CGR</v>
          </cell>
          <cell r="K387">
            <v>0</v>
          </cell>
          <cell r="L387" t="str">
            <v>Indicador en proceso; se adelanta la revisión y actualización de las políticas y procedimientos internos.</v>
          </cell>
          <cell r="N387">
            <v>46153</v>
          </cell>
          <cell r="O387" t="str">
            <v>No se evidencian soportes de la actividad</v>
          </cell>
          <cell r="P387">
            <v>0</v>
          </cell>
          <cell r="Q387" t="str">
            <v>VENCIDO</v>
          </cell>
        </row>
        <row r="388">
          <cell r="B388" t="str">
            <v>GC_AC44</v>
          </cell>
          <cell r="C388" t="e">
            <v>#VALUE!</v>
          </cell>
          <cell r="D388" t="str">
            <v>Persona o equipo asignado que verifique el estado de las publicaciones en el SECOP ll e informe de seguimiento de publicación</v>
          </cell>
          <cell r="E388">
            <v>9</v>
          </cell>
          <cell r="F388">
            <v>45568</v>
          </cell>
          <cell r="G388">
            <v>45595</v>
          </cell>
          <cell r="H388">
            <v>4.05</v>
          </cell>
          <cell r="I388" t="str">
            <v>15. Gestión Contractual</v>
          </cell>
          <cell r="J388" t="str">
            <v>Seguimiento Historico CGR</v>
          </cell>
          <cell r="K388">
            <v>0</v>
          </cell>
          <cell r="L388" t="e">
            <v>#VALUE!</v>
          </cell>
          <cell r="N388">
            <v>46153</v>
          </cell>
          <cell r="O388" t="str">
            <v>No se evidencian soportes de la actividad</v>
          </cell>
          <cell r="P388">
            <v>0</v>
          </cell>
          <cell r="Q388" t="str">
            <v>VENCIDO</v>
          </cell>
        </row>
        <row r="389">
          <cell r="B389" t="str">
            <v>GC_AC45</v>
          </cell>
          <cell r="C389" t="e">
            <v>#VALUE!</v>
          </cell>
          <cell r="D389" t="str">
            <v>Número de contratos suscritos y formalizados</v>
          </cell>
          <cell r="E389">
            <v>1</v>
          </cell>
          <cell r="F389">
            <v>45568</v>
          </cell>
          <cell r="G389">
            <v>45656</v>
          </cell>
          <cell r="H389">
            <v>13.05</v>
          </cell>
          <cell r="I389" t="str">
            <v>15. Gestión Contractual</v>
          </cell>
          <cell r="J389" t="str">
            <v>Seguimiento Historico CGR</v>
          </cell>
          <cell r="K389">
            <v>1</v>
          </cell>
          <cell r="L389" t="e">
            <v>#VALUE!</v>
          </cell>
          <cell r="N389">
            <v>46153</v>
          </cell>
          <cell r="O389" t="str">
            <v>Cumplida en seguimiento diciembre 2025</v>
          </cell>
          <cell r="P389">
            <v>1</v>
          </cell>
          <cell r="Q389" t="str">
            <v>CUMPLIDO</v>
          </cell>
        </row>
        <row r="390">
          <cell r="B390" t="str">
            <v>GC_AC46</v>
          </cell>
          <cell r="C390" t="e">
            <v>#VALUE!</v>
          </cell>
          <cell r="D390" t="str">
            <v>Politicas y procedimientos internos actualizados</v>
          </cell>
          <cell r="E390">
            <v>1</v>
          </cell>
          <cell r="F390">
            <v>45568</v>
          </cell>
          <cell r="G390">
            <v>45656</v>
          </cell>
          <cell r="H390">
            <v>13.05</v>
          </cell>
          <cell r="I390" t="str">
            <v>15. Gestión Contractual</v>
          </cell>
          <cell r="J390" t="str">
            <v>Seguimiento Historico CGR</v>
          </cell>
          <cell r="K390">
            <v>0</v>
          </cell>
          <cell r="L390" t="str">
            <v>Indicador sin cumplimiento a la fecha; se trabaja en el ajuste del Manual de Contratación y del Procedimiento de Gestión Contractual para incluir esta verificación.</v>
          </cell>
          <cell r="N390">
            <v>46153</v>
          </cell>
          <cell r="O390" t="str">
            <v>No se evidencian soportes de la actividad</v>
          </cell>
          <cell r="P390">
            <v>0</v>
          </cell>
          <cell r="Q390" t="str">
            <v>VENCIDO</v>
          </cell>
        </row>
        <row r="391">
          <cell r="B391" t="str">
            <v>GC_AC47</v>
          </cell>
          <cell r="C391" t="e">
            <v>#VALUE!</v>
          </cell>
          <cell r="D391" t="str">
            <v xml:space="preserve">Actualización del manual de supervisión  y capacitaciones </v>
          </cell>
          <cell r="E391">
            <v>1</v>
          </cell>
          <cell r="F391">
            <v>45568</v>
          </cell>
          <cell r="G391">
            <v>45656</v>
          </cell>
          <cell r="H391">
            <v>13.05</v>
          </cell>
          <cell r="I391" t="str">
            <v>15. Gestión Contractual</v>
          </cell>
          <cell r="J391" t="str">
            <v>Seguimiento Historico CGR</v>
          </cell>
          <cell r="K391">
            <v>0</v>
          </cell>
          <cell r="L391" t="str">
            <v xml:space="preserve">Actividad en proceso; el Manual de Supervisión se encuentra en actualización para incluir revisiones periódicas de contratos de comodato y acciones de formación en normativas y buenas prácticas.
</v>
          </cell>
          <cell r="N391">
            <v>46153</v>
          </cell>
          <cell r="O391" t="str">
            <v>No se evidencian soportes de la actividad</v>
          </cell>
          <cell r="P391">
            <v>0</v>
          </cell>
          <cell r="Q391" t="str">
            <v>VENCIDO</v>
          </cell>
        </row>
        <row r="392">
          <cell r="B392" t="str">
            <v>GC_AC48</v>
          </cell>
          <cell r="C392" t="str">
            <v>Ajustar las minutas de los nuevos procesos contractuales con herramientas juridicas que permitan mayor control sobre la ejecución de los contratos derivados relacionados con la construcción de estaciones de bomberos</v>
          </cell>
          <cell r="D392" t="str">
            <v>Minutas actualizadas</v>
          </cell>
          <cell r="E392">
            <v>1</v>
          </cell>
          <cell r="F392">
            <v>45659</v>
          </cell>
          <cell r="G392">
            <v>46022</v>
          </cell>
          <cell r="H392">
            <v>53.85</v>
          </cell>
          <cell r="I392" t="str">
            <v>15. Gestión Contractual</v>
          </cell>
          <cell r="J392" t="str">
            <v>Seguimiento Historico CGR</v>
          </cell>
          <cell r="K392">
            <v>0</v>
          </cell>
          <cell r="L392" t="e">
            <v>#VALUE!</v>
          </cell>
          <cell r="N392">
            <v>46153</v>
          </cell>
          <cell r="O392" t="str">
            <v>No se evidencian soportes de la actividad</v>
          </cell>
          <cell r="P392">
            <v>0</v>
          </cell>
          <cell r="Q392" t="str">
            <v>VENCIDO</v>
          </cell>
        </row>
        <row r="393">
          <cell r="B393" t="str">
            <v>GC_AC49</v>
          </cell>
          <cell r="C393" t="str">
            <v>Seguimiento mensual al PAA informando el avance y cumplimiento en su ejecución, generando alertas para la toma de desiciones de la alta dirección.</v>
          </cell>
          <cell r="D393" t="str">
            <v>Acta de comité de contratación con seguimiento al PAA</v>
          </cell>
          <cell r="E393">
            <v>12</v>
          </cell>
          <cell r="F393">
            <v>45658</v>
          </cell>
          <cell r="G393">
            <v>46022</v>
          </cell>
          <cell r="H393">
            <v>54</v>
          </cell>
          <cell r="I393" t="str">
            <v>15. Gestión Contractual</v>
          </cell>
          <cell r="J393" t="str">
            <v>Seguimiento Historico CGR</v>
          </cell>
          <cell r="K393">
            <v>0.75</v>
          </cell>
          <cell r="L393" t="e">
            <v>#VALUE!</v>
          </cell>
          <cell r="N393">
            <v>46153</v>
          </cell>
          <cell r="O393" t="str">
            <v>No se evidencian soportes de la actividad</v>
          </cell>
          <cell r="P393">
            <v>0</v>
          </cell>
          <cell r="Q393" t="str">
            <v>VENCIDO</v>
          </cell>
        </row>
        <row r="394">
          <cell r="B394" t="str">
            <v>GC_AC50</v>
          </cell>
          <cell r="C394" t="str">
            <v>Seguimiento mensual al PAA en reunón del Comité de Contratación informando el avance y cumplimiento en su ejecución</v>
          </cell>
          <cell r="D394" t="str">
            <v>Acta de comité de contratación con seguimiento al PAA</v>
          </cell>
          <cell r="E394">
            <v>12</v>
          </cell>
          <cell r="F394">
            <v>45658</v>
          </cell>
          <cell r="G394">
            <v>46022</v>
          </cell>
          <cell r="H394">
            <v>54</v>
          </cell>
          <cell r="I394" t="str">
            <v>15. Gestión Contractual</v>
          </cell>
          <cell r="J394" t="str">
            <v>Seguimiento Historico CGR</v>
          </cell>
          <cell r="K394">
            <v>0.75</v>
          </cell>
          <cell r="L394" t="e">
            <v>#VALUE!</v>
          </cell>
          <cell r="N394">
            <v>46153</v>
          </cell>
          <cell r="O394" t="str">
            <v>No se evidencian soportes de la actividad</v>
          </cell>
          <cell r="P394">
            <v>0</v>
          </cell>
          <cell r="Q394" t="str">
            <v>VENCIDO</v>
          </cell>
        </row>
        <row r="395">
          <cell r="B395" t="str">
            <v>GC_AC51</v>
          </cell>
          <cell r="C395" t="str">
            <v xml:space="preserve">Modificar el PAA cuando se detecte alguna justificación de cambio de modalidad de contratación o aspecto derivado que requiera su actualización </v>
          </cell>
          <cell r="D395" t="str">
            <v xml:space="preserve">PAA modificado y cargado en SECOP </v>
          </cell>
          <cell r="E395">
            <v>1</v>
          </cell>
          <cell r="F395">
            <v>45658</v>
          </cell>
          <cell r="G395">
            <v>46022</v>
          </cell>
          <cell r="H395">
            <v>54</v>
          </cell>
          <cell r="I395" t="str">
            <v>15. Gestión Contractual</v>
          </cell>
          <cell r="J395" t="str">
            <v>Seguimiento Historico CGR</v>
          </cell>
          <cell r="K395">
            <v>1</v>
          </cell>
          <cell r="L395" t="e">
            <v>#VALUE!</v>
          </cell>
          <cell r="N395">
            <v>46153</v>
          </cell>
          <cell r="O395" t="str">
            <v>No se evidencian soportes de la actividad</v>
          </cell>
          <cell r="P395">
            <v>0</v>
          </cell>
          <cell r="Q395" t="str">
            <v>VENCIDO</v>
          </cell>
        </row>
        <row r="396">
          <cell r="B396" t="str">
            <v>GC_AC52</v>
          </cell>
          <cell r="C396" t="e">
            <v>#VALUE!</v>
          </cell>
          <cell r="D396" t="str">
            <v>Acto administrativo actualizado</v>
          </cell>
          <cell r="E396">
            <v>1</v>
          </cell>
          <cell r="F396">
            <v>45659</v>
          </cell>
          <cell r="G396">
            <v>45746</v>
          </cell>
          <cell r="H396">
            <v>13.2</v>
          </cell>
          <cell r="I396" t="str">
            <v>15. Gestión Contractual</v>
          </cell>
          <cell r="J396" t="str">
            <v>Seguimiento Historico CGR</v>
          </cell>
          <cell r="K396">
            <v>0</v>
          </cell>
          <cell r="L396" t="e">
            <v>#VALUE!</v>
          </cell>
          <cell r="N396">
            <v>46153</v>
          </cell>
          <cell r="O396" t="str">
            <v>No se evidencian soportes de la actividad</v>
          </cell>
          <cell r="P396">
            <v>0</v>
          </cell>
          <cell r="Q396" t="str">
            <v>VENCIDO</v>
          </cell>
        </row>
        <row r="397">
          <cell r="B397" t="str">
            <v>GC_AC53</v>
          </cell>
          <cell r="C397" t="str">
            <v xml:space="preserve">Realizar la planeación contractual de manera previso al inicio de la vigencia fiscal </v>
          </cell>
          <cell r="D397" t="str">
            <v>Plan Anual de Adquisiciones aprobado</v>
          </cell>
          <cell r="E397">
            <v>1</v>
          </cell>
          <cell r="F397">
            <v>46023</v>
          </cell>
          <cell r="G397">
            <v>46053</v>
          </cell>
          <cell r="H397">
            <v>4.5</v>
          </cell>
          <cell r="I397" t="str">
            <v>15. Gestión Contractual</v>
          </cell>
          <cell r="J397" t="str">
            <v>Auditoria Financiera 2024</v>
          </cell>
          <cell r="K397">
            <v>1</v>
          </cell>
          <cell r="L397" t="e">
            <v>#VALUE!</v>
          </cell>
          <cell r="M397" t="e">
            <v>#VALUE!</v>
          </cell>
          <cell r="N397">
            <v>46153</v>
          </cell>
          <cell r="O397" t="str">
            <v>Se incluye información sobre la revisión con Planeacion y la publicación del plan para la vigencia 2026</v>
          </cell>
          <cell r="P397">
            <v>1</v>
          </cell>
          <cell r="Q397" t="str">
            <v>CUMPLIDO</v>
          </cell>
        </row>
        <row r="398">
          <cell r="B398" t="str">
            <v>GC_AC54</v>
          </cell>
          <cell r="C398" t="str">
            <v>Elaborar y presentar ante el Comité de contratación el estado de avance del Plan Anual de Adquisiciones, con el fin de tomar decisiones e impartir directrices.</v>
          </cell>
          <cell r="D398" t="str">
            <v>Acta de Comité y Anexos</v>
          </cell>
          <cell r="E398">
            <v>11</v>
          </cell>
          <cell r="F398">
            <v>46054</v>
          </cell>
          <cell r="G398">
            <v>46387</v>
          </cell>
          <cell r="H398">
            <v>49.5</v>
          </cell>
          <cell r="I398" t="str">
            <v>15. Gestión Contractual</v>
          </cell>
          <cell r="J398" t="str">
            <v>Auditoria Financiera 2024</v>
          </cell>
          <cell r="K398">
            <v>0</v>
          </cell>
          <cell r="L398" t="e">
            <v>#VALUE!</v>
          </cell>
          <cell r="N398">
            <v>46153</v>
          </cell>
          <cell r="O398" t="str">
            <v>No se evidencian soportes de la actividad</v>
          </cell>
          <cell r="P398">
            <v>0</v>
          </cell>
          <cell r="Q398" t="str">
            <v>VENCIDO</v>
          </cell>
        </row>
        <row r="399">
          <cell r="B399" t="str">
            <v>GC_AC55</v>
          </cell>
          <cell r="C399" t="str">
            <v xml:space="preserve">Crear en el marco del sistema de gestión el formato del plan anual de adquisiciones para incluir programación contractual de la DNBC, y revisar el procedimiento Gestión Contractual </v>
          </cell>
          <cell r="D399" t="str">
            <v>Procedimiento y Formato actualizado.  Socializado</v>
          </cell>
          <cell r="E399">
            <v>1</v>
          </cell>
          <cell r="F399">
            <v>46023</v>
          </cell>
          <cell r="G399">
            <v>46203</v>
          </cell>
          <cell r="H399">
            <v>26.85</v>
          </cell>
          <cell r="I399" t="str">
            <v>15. Gestión Contractual</v>
          </cell>
          <cell r="J399" t="str">
            <v>Auditoria Financiera 2024</v>
          </cell>
          <cell r="K399">
            <v>0</v>
          </cell>
          <cell r="L399" t="str">
            <v>Indicador en desarrollo; se encuentra en elaboración el formato y su articulación con el Procedimiento de Gestión Contractual.</v>
          </cell>
          <cell r="N399">
            <v>46153</v>
          </cell>
          <cell r="O399" t="str">
            <v>No se evidencian soportes de la actividad</v>
          </cell>
          <cell r="P399">
            <v>0</v>
          </cell>
          <cell r="Q399" t="str">
            <v>VENCIDO</v>
          </cell>
        </row>
        <row r="400">
          <cell r="B400" t="str">
            <v>GC_AC56</v>
          </cell>
          <cell r="C400" t="str">
            <v>Actualizar Manual de Supervisión incluyendo etapa pre y pos contractual para garantiza la idoneidad del supervisor y que este tenga el conocimiento y control de todo el proceso desde la estructuración hasta la liquidación de este.</v>
          </cell>
          <cell r="D400" t="str">
            <v>Manual de Supervisión  actualizado y socializado</v>
          </cell>
          <cell r="E400">
            <v>1</v>
          </cell>
          <cell r="F400">
            <v>46023</v>
          </cell>
          <cell r="G400">
            <v>46203</v>
          </cell>
          <cell r="H400">
            <v>26.85</v>
          </cell>
          <cell r="I400" t="str">
            <v>15. Gestión Contractual</v>
          </cell>
          <cell r="J400" t="str">
            <v>Auditoria Financiera 2024</v>
          </cell>
          <cell r="K400">
            <v>0</v>
          </cell>
          <cell r="L400" t="str">
            <v xml:space="preserve">Actividad en desarrollo; se trabaja en el ajuste del Manual de Supervisión para incorporar las etapas pre y poscontractual, garantizando la idoneidad y trazabilidad de la gestión del supervisor.
</v>
          </cell>
          <cell r="N400">
            <v>46153</v>
          </cell>
          <cell r="O400" t="str">
            <v>No se evidencian soportes de la actividad</v>
          </cell>
          <cell r="P400">
            <v>0</v>
          </cell>
          <cell r="Q400" t="str">
            <v>VENCIDO</v>
          </cell>
        </row>
        <row r="401">
          <cell r="B401" t="str">
            <v>GC_AC57</v>
          </cell>
          <cell r="C401" t="str">
            <v>Actualizar el Manual de Supervisión y Contratación para incluir lineamientos claros sobre definición de plazos contractuales, control de ejecuciones prolongadas y gestión oportuna del cierre contractual dentro de la vigencia fiscal correspondiente.</v>
          </cell>
          <cell r="D401" t="str">
            <v>Manual actualizado y socializado</v>
          </cell>
          <cell r="E401">
            <v>1</v>
          </cell>
          <cell r="F401">
            <v>46023</v>
          </cell>
          <cell r="G401">
            <v>46203</v>
          </cell>
          <cell r="H401">
            <v>26.85</v>
          </cell>
          <cell r="I401" t="str">
            <v>15. Gestión Contractual</v>
          </cell>
          <cell r="J401" t="str">
            <v>Auditoria Financiera 2024</v>
          </cell>
          <cell r="K401">
            <v>0</v>
          </cell>
          <cell r="L401" t="str">
            <v xml:space="preserve">Actividad en proceso; el Manual de Supervisión y Contratación se encuentra en revisión para incluir lineamientos claros sobre plazos contractuales, control de ejecuciones prolongadas y cierre dentro de la vigencia fiscal.
</v>
          </cell>
          <cell r="N401">
            <v>46153</v>
          </cell>
          <cell r="O401" t="str">
            <v>No se evidencian soportes de la actividad</v>
          </cell>
          <cell r="P401">
            <v>0</v>
          </cell>
          <cell r="Q401" t="str">
            <v>VENCIDO</v>
          </cell>
        </row>
        <row r="402">
          <cell r="B402" t="str">
            <v>GC_AC58</v>
          </cell>
          <cell r="C402" t="str">
            <v>Incorporar dentro del procedimiento de Gestión Contractual una verificación previa del estado de ejecución y entregables contractuales, como requisito para solicitar o tramitar reservas presupuestales, dejando constancia en el expediente contractual.</v>
          </cell>
          <cell r="D402" t="str">
            <v>Procedimiento de Gestión Contractual ajustado</v>
          </cell>
          <cell r="E402">
            <v>1</v>
          </cell>
          <cell r="F402">
            <v>46023</v>
          </cell>
          <cell r="G402">
            <v>46203</v>
          </cell>
          <cell r="H402">
            <v>26.85</v>
          </cell>
          <cell r="I402" t="str">
            <v>15. Gestión Contractual</v>
          </cell>
          <cell r="J402" t="str">
            <v>Auditoria Financiera 2024</v>
          </cell>
          <cell r="K402">
            <v>0</v>
          </cell>
          <cell r="L402" t="str">
            <v>Indicador no cumplido; se está estructurando su inclusión como requisito dentro del procedimiento contractual.</v>
          </cell>
          <cell r="N402">
            <v>46153</v>
          </cell>
          <cell r="O402" t="str">
            <v>No se evidencian soportes de la actividad</v>
          </cell>
          <cell r="P402">
            <v>0</v>
          </cell>
          <cell r="Q402" t="str">
            <v>VENCIDO</v>
          </cell>
        </row>
        <row r="403">
          <cell r="B403" t="str">
            <v>GC_AC59</v>
          </cell>
          <cell r="C403" t="str">
            <v xml:space="preserve">Verificar que el expediente contractual No. 105-2024 cuente con la totalidad de los soportes requeridos para cada etapa contractual acorde con la normatividad vigente.  Asi como su completitud de la publicación en SECOP </v>
          </cell>
          <cell r="D403" t="str">
            <v>Expediente No. 105-2024 verificado y/o subsanado</v>
          </cell>
          <cell r="E403">
            <v>1</v>
          </cell>
          <cell r="F403">
            <v>46023</v>
          </cell>
          <cell r="G403">
            <v>46081</v>
          </cell>
          <cell r="H403">
            <v>8.5499999999999989</v>
          </cell>
          <cell r="I403" t="str">
            <v>15. Gestión Contractual</v>
          </cell>
          <cell r="J403" t="str">
            <v>Auditoria Financiera 2024</v>
          </cell>
          <cell r="K403">
            <v>0</v>
          </cell>
          <cell r="L403" t="e">
            <v>#VALUE!</v>
          </cell>
          <cell r="N403">
            <v>46153</v>
          </cell>
          <cell r="O403" t="str">
            <v>No se evidencian soportes de la actividad</v>
          </cell>
          <cell r="P403">
            <v>0</v>
          </cell>
          <cell r="Q403" t="str">
            <v>VENCIDO</v>
          </cell>
        </row>
        <row r="404">
          <cell r="B404" t="str">
            <v>GC_AC60</v>
          </cell>
          <cell r="C404" t="str">
            <v>Verificar que la entidad reciba la totalidad de los soportes de conformidad con las obligaciones contractuales del proveedor (Manifiestos de aduana, declaraciones de importación y certificados de capacitación)</v>
          </cell>
          <cell r="D404" t="str">
            <v xml:space="preserve">Informe de supervisión </v>
          </cell>
          <cell r="E404">
            <v>1</v>
          </cell>
          <cell r="F404">
            <v>46023</v>
          </cell>
          <cell r="G404">
            <v>46387</v>
          </cell>
          <cell r="H404">
            <v>54</v>
          </cell>
          <cell r="I404" t="str">
            <v>15. Gestión Contractual</v>
          </cell>
          <cell r="J404" t="str">
            <v>Auditoria Financiera 2024</v>
          </cell>
          <cell r="K404">
            <v>0</v>
          </cell>
          <cell r="L404" t="e">
            <v>#VALUE!</v>
          </cell>
          <cell r="N404">
            <v>46153</v>
          </cell>
          <cell r="O404" t="str">
            <v>No se evidencian soportes de la actividad</v>
          </cell>
          <cell r="P404">
            <v>0</v>
          </cell>
          <cell r="Q404" t="str">
            <v>VENCIDO</v>
          </cell>
        </row>
        <row r="405">
          <cell r="B405" t="str">
            <v>GC_AC61</v>
          </cell>
          <cell r="C405" t="str">
            <v xml:space="preserve">Verificar que el expediente contractual No. 106-2024 cuente con la totalidad de los soportes requeridos para cada etapa contractual acorde con la normatividad vigente, asi como su completitud de la publicación en SECOP </v>
          </cell>
          <cell r="D405" t="str">
            <v>Expediente No. 106-2024 verificado y/o subsanado</v>
          </cell>
          <cell r="E405">
            <v>1</v>
          </cell>
          <cell r="F405">
            <v>46023</v>
          </cell>
          <cell r="G405">
            <v>46081</v>
          </cell>
          <cell r="H405">
            <v>8.5499999999999989</v>
          </cell>
          <cell r="I405" t="str">
            <v>15. Gestión Contractual</v>
          </cell>
          <cell r="J405" t="str">
            <v>Auditoria Financiera 2024</v>
          </cell>
          <cell r="K405">
            <v>0</v>
          </cell>
          <cell r="L405" t="e">
            <v>#VALUE!</v>
          </cell>
          <cell r="N405">
            <v>46153</v>
          </cell>
          <cell r="O405" t="str">
            <v>No se evidencian soportes de la actividad</v>
          </cell>
          <cell r="P405">
            <v>0</v>
          </cell>
          <cell r="Q405" t="str">
            <v>VENCIDO</v>
          </cell>
        </row>
        <row r="406">
          <cell r="B406" t="str">
            <v>GC_AC62</v>
          </cell>
          <cell r="C406" t="str">
            <v>Verificar que la entidad reciba la totalidad de los soportes de conformidad con las obligaciones contractuales del proveedor (Manifiestos de aduana, declaraciones de importación y certificados de capacitación)</v>
          </cell>
          <cell r="D406" t="str">
            <v>Informe de supervisión y anexos</v>
          </cell>
          <cell r="E406">
            <v>1</v>
          </cell>
          <cell r="F406">
            <v>46023</v>
          </cell>
          <cell r="G406">
            <v>46387</v>
          </cell>
          <cell r="H406">
            <v>54</v>
          </cell>
          <cell r="I406" t="str">
            <v>15. Gestión Contractual</v>
          </cell>
          <cell r="J406" t="str">
            <v>Auditoria Financiera 2024</v>
          </cell>
          <cell r="K406">
            <v>0</v>
          </cell>
          <cell r="L406" t="e">
            <v>#VALUE!</v>
          </cell>
          <cell r="N406">
            <v>46153</v>
          </cell>
          <cell r="O406" t="str">
            <v>No se evidencian soportes de la actividad</v>
          </cell>
          <cell r="P406">
            <v>0</v>
          </cell>
          <cell r="Q406" t="str">
            <v>VENCIDO</v>
          </cell>
        </row>
        <row r="407">
          <cell r="B407" t="str">
            <v>GC_AC63</v>
          </cell>
          <cell r="C407" t="str">
            <v xml:space="preserve">Implementar los registros requeridos para la etapa precontractual con el fin de que permitan evidencia el cumplimento de la requisitos establecidos de la normatividad aplicable.  </v>
          </cell>
          <cell r="D407" t="str">
            <v xml:space="preserve">Registro de verificación de cumplimiento etapa precontractual </v>
          </cell>
          <cell r="E407">
            <v>1</v>
          </cell>
          <cell r="F407">
            <v>46023</v>
          </cell>
          <cell r="G407">
            <v>46387</v>
          </cell>
          <cell r="H407">
            <v>54</v>
          </cell>
          <cell r="I407" t="str">
            <v>15. Gestión Contractual</v>
          </cell>
          <cell r="J407" t="str">
            <v>Auditoria Financiera 2024</v>
          </cell>
          <cell r="K407">
            <v>1</v>
          </cell>
          <cell r="L407" t="e">
            <v>#VALUE!</v>
          </cell>
          <cell r="M407" t="e">
            <v>#VALUE!</v>
          </cell>
          <cell r="N407">
            <v>46153</v>
          </cell>
          <cell r="O407" t="str">
            <v>Se adjunta información de lista de chequeo para contrataciones de la entidad</v>
          </cell>
          <cell r="P407">
            <v>1</v>
          </cell>
          <cell r="Q407" t="str">
            <v>CUMPLIDO</v>
          </cell>
        </row>
        <row r="408">
          <cell r="B408" t="str">
            <v>GC_AC64</v>
          </cell>
          <cell r="C408" t="str">
            <v>Consolidar el expediente único contractual físico y remitir de manera oportuna para su custodia al proceso de gestión contractual.</v>
          </cell>
          <cell r="D408" t="str">
            <v>Expediente único contractual actualizado</v>
          </cell>
          <cell r="E408">
            <v>1</v>
          </cell>
          <cell r="F408">
            <v>46023</v>
          </cell>
          <cell r="G408">
            <v>46387</v>
          </cell>
          <cell r="H408">
            <v>54</v>
          </cell>
          <cell r="I408" t="str">
            <v>15. Gestión Contractual</v>
          </cell>
          <cell r="J408" t="str">
            <v>Auditoria Financiera 2024</v>
          </cell>
          <cell r="K408">
            <v>1</v>
          </cell>
          <cell r="L408" t="e">
            <v>#VALUE!</v>
          </cell>
          <cell r="N408">
            <v>46153</v>
          </cell>
          <cell r="O408" t="str">
            <v>Se requiere adjuntar evidencias para el cierre de la acción de mejora</v>
          </cell>
          <cell r="P408">
            <v>0</v>
          </cell>
          <cell r="Q408" t="str">
            <v>EJECUCIÓN</v>
          </cell>
        </row>
        <row r="409">
          <cell r="B409" t="str">
            <v>GC_AC65</v>
          </cell>
          <cell r="C409" t="str">
            <v xml:space="preserve">Centralizar en un repositorio digital único institucional la información contractual de la DNBC. </v>
          </cell>
          <cell r="D409" t="str">
            <v>Repositorio Digital consolidado en tiempo real</v>
          </cell>
          <cell r="E409">
            <v>1</v>
          </cell>
          <cell r="F409">
            <v>46023</v>
          </cell>
          <cell r="G409">
            <v>46387</v>
          </cell>
          <cell r="H409">
            <v>54</v>
          </cell>
          <cell r="I409" t="str">
            <v>15. Gestión Contractual / 18. Gestión de Tecnología e Informática</v>
          </cell>
          <cell r="J409" t="str">
            <v>Auditoria Financiera 2024</v>
          </cell>
          <cell r="K409">
            <v>1</v>
          </cell>
          <cell r="L409" t="e">
            <v>#VALUE!</v>
          </cell>
          <cell r="M409" t="e">
            <v>#VALUE!</v>
          </cell>
          <cell r="N409">
            <v>46153</v>
          </cell>
          <cell r="O409" t="str">
            <v>Se remite pantallazo de repositorio digital 2026</v>
          </cell>
          <cell r="P409">
            <v>1</v>
          </cell>
          <cell r="Q409" t="str">
            <v>CUMPLIDO</v>
          </cell>
        </row>
        <row r="410">
          <cell r="B410" t="str">
            <v>GC_AC66</v>
          </cell>
          <cell r="C410" t="str">
            <v xml:space="preserve">Verificar que el expediente contractual No. 107-2024 cuente con la totalidad de los soportes requeridos para cada etapa contractual acorde con la normatividad vigente, así como su completitud de la publicación en SECOP </v>
          </cell>
          <cell r="D410" t="str">
            <v>Expediente No. 107-2024 verificado y/o subsanado</v>
          </cell>
          <cell r="E410">
            <v>1</v>
          </cell>
          <cell r="F410">
            <v>46023</v>
          </cell>
          <cell r="G410">
            <v>46081</v>
          </cell>
          <cell r="H410">
            <v>8.5499999999999989</v>
          </cell>
          <cell r="I410" t="str">
            <v>15. Gestión Contractual</v>
          </cell>
          <cell r="J410" t="str">
            <v>Auditoria Financiera 2024</v>
          </cell>
          <cell r="K410">
            <v>0</v>
          </cell>
          <cell r="L410" t="e">
            <v>#VALUE!</v>
          </cell>
          <cell r="N410">
            <v>46153</v>
          </cell>
          <cell r="O410" t="str">
            <v>No se evidencian soportes de la actividad</v>
          </cell>
          <cell r="P410">
            <v>0</v>
          </cell>
          <cell r="Q410" t="str">
            <v>EJECUCIÓN</v>
          </cell>
        </row>
        <row r="411">
          <cell r="B411" t="str">
            <v>GC_AC66</v>
          </cell>
          <cell r="C411" t="str">
            <v>Verificar que la entidad reciba la totalidad de los soportes de conformidad con las obligaciones contractuales del proveedor (Manifiestos de aduana, declaraciones de importación y certificados de capacitación)</v>
          </cell>
          <cell r="D411" t="str">
            <v xml:space="preserve">Informe de supervisión </v>
          </cell>
          <cell r="E411">
            <v>1</v>
          </cell>
          <cell r="F411">
            <v>46023</v>
          </cell>
          <cell r="G411">
            <v>46387</v>
          </cell>
          <cell r="H411">
            <v>54</v>
          </cell>
          <cell r="I411" t="str">
            <v>15. Gestión Contractual</v>
          </cell>
          <cell r="J411" t="str">
            <v>Auditoria Financiera 2024</v>
          </cell>
          <cell r="K411">
            <v>0</v>
          </cell>
          <cell r="L411" t="e">
            <v>#VALUE!</v>
          </cell>
          <cell r="N411">
            <v>46153</v>
          </cell>
          <cell r="O411" t="str">
            <v>No se evidencian soportes de la actividad</v>
          </cell>
          <cell r="P411">
            <v>0</v>
          </cell>
          <cell r="Q411" t="str">
            <v>EJECUCIÓN</v>
          </cell>
        </row>
        <row r="412">
          <cell r="B412" t="str">
            <v>GC_AC67</v>
          </cell>
          <cell r="C412" t="str">
            <v xml:space="preserve">Verificar que el expediente contractual No. 108-2024 cuente con la totalidad de los soportes requeridos para cada etapa contractual acorde con la normatividad vigente, así como su completitud de la publicación en SECOP </v>
          </cell>
          <cell r="D412" t="str">
            <v>Expediente No. 108-2024 verificado y/o subsanado</v>
          </cell>
          <cell r="E412">
            <v>1</v>
          </cell>
          <cell r="F412">
            <v>46023</v>
          </cell>
          <cell r="G412">
            <v>46081</v>
          </cell>
          <cell r="H412">
            <v>8.5499999999999989</v>
          </cell>
          <cell r="I412" t="str">
            <v>15. Gestión Contractual</v>
          </cell>
          <cell r="J412" t="str">
            <v>Auditoria Financiera 2024</v>
          </cell>
          <cell r="K412">
            <v>0</v>
          </cell>
          <cell r="L412" t="e">
            <v>#VALUE!</v>
          </cell>
          <cell r="N412">
            <v>46153</v>
          </cell>
          <cell r="O412" t="str">
            <v>No se evidencian soportes de la actividad</v>
          </cell>
          <cell r="P412">
            <v>0</v>
          </cell>
          <cell r="Q412" t="str">
            <v>EJECUCIÓN</v>
          </cell>
        </row>
        <row r="413">
          <cell r="B413" t="str">
            <v>GC_AC68</v>
          </cell>
          <cell r="C413" t="str">
            <v>Verificar que la entidad reciba la totalidad de los soportes de conformidad con las obligaciones contractuales del proveedor (Manifiestos de aduana, declaraciones de importación y certificados de capacitación)</v>
          </cell>
          <cell r="D413" t="str">
            <v xml:space="preserve">Informe de supervisión </v>
          </cell>
          <cell r="E413">
            <v>1</v>
          </cell>
          <cell r="F413">
            <v>46023</v>
          </cell>
          <cell r="G413">
            <v>46387</v>
          </cell>
          <cell r="H413">
            <v>54</v>
          </cell>
          <cell r="I413" t="str">
            <v>15. Gestión Contractual</v>
          </cell>
          <cell r="J413" t="str">
            <v>Auditoria Financiera 2024</v>
          </cell>
          <cell r="K413">
            <v>0</v>
          </cell>
          <cell r="L413" t="e">
            <v>#VALUE!</v>
          </cell>
          <cell r="N413">
            <v>46153</v>
          </cell>
          <cell r="O413" t="str">
            <v>No se evidencian soportes de la actividad</v>
          </cell>
          <cell r="P413">
            <v>0</v>
          </cell>
          <cell r="Q413" t="str">
            <v>EJECUCIÓN</v>
          </cell>
        </row>
        <row r="414">
          <cell r="B414" t="str">
            <v>GC_AC69</v>
          </cell>
          <cell r="C414" t="str">
            <v xml:space="preserve">Verificar que el expediente contractual No. 109-2024 cuente con la totalidad de los soportes requeridos para cada etapa contractual acorde con la normatividad vigente,  así como su completitud de la publicación en SECOP </v>
          </cell>
          <cell r="D414" t="str">
            <v>Expediente No. 109-2024 verificado y/o subsanado</v>
          </cell>
          <cell r="E414">
            <v>1</v>
          </cell>
          <cell r="F414">
            <v>46023</v>
          </cell>
          <cell r="G414">
            <v>46081</v>
          </cell>
          <cell r="H414">
            <v>8.5499999999999989</v>
          </cell>
          <cell r="I414" t="str">
            <v>15. Gestión Contractual</v>
          </cell>
          <cell r="J414" t="str">
            <v>Auditoria Financiera 2024</v>
          </cell>
          <cell r="K414">
            <v>0</v>
          </cell>
          <cell r="L414" t="e">
            <v>#VALUE!</v>
          </cell>
          <cell r="N414">
            <v>46153</v>
          </cell>
          <cell r="O414" t="str">
            <v>No se evidencian soportes de la actividad</v>
          </cell>
          <cell r="P414">
            <v>0</v>
          </cell>
          <cell r="Q414" t="str">
            <v>EJECUCIÓN</v>
          </cell>
        </row>
        <row r="415">
          <cell r="B415" t="str">
            <v>GC_AC70</v>
          </cell>
          <cell r="C415" t="str">
            <v>Verificar que la entidad reciba la totalidad de los soportes de conformidad con las obligaciones contractuales del proveedor (Manifiestos de aduana, declaraciones de importación y certificados de capacitación)</v>
          </cell>
          <cell r="D415" t="str">
            <v xml:space="preserve">Informe de supervisión </v>
          </cell>
          <cell r="E415">
            <v>1</v>
          </cell>
          <cell r="F415">
            <v>46023</v>
          </cell>
          <cell r="G415">
            <v>46387</v>
          </cell>
          <cell r="H415">
            <v>54</v>
          </cell>
          <cell r="I415" t="str">
            <v>15. Gestión Contractual</v>
          </cell>
          <cell r="J415" t="str">
            <v>Auditoria Financiera 2024</v>
          </cell>
          <cell r="K415">
            <v>0</v>
          </cell>
          <cell r="L415" t="e">
            <v>#VALUE!</v>
          </cell>
          <cell r="N415">
            <v>46153</v>
          </cell>
          <cell r="O415" t="str">
            <v>No se evidencian soportes de la actividad</v>
          </cell>
          <cell r="P415">
            <v>0</v>
          </cell>
          <cell r="Q415" t="str">
            <v>EJECUCIÓN</v>
          </cell>
        </row>
        <row r="416">
          <cell r="B416" t="str">
            <v>GC_AC71</v>
          </cell>
          <cell r="C416" t="str">
            <v>Actualizar Manual de Supervisión incluyendo etapa pre y pos contractual para garantiza la idoneidad del supervisor y que este tenga el conocimiento y control de todo el proceso desde la estructuración hasta la liquidación de este.</v>
          </cell>
          <cell r="D416" t="str">
            <v>Manual de Supervisión  actualizado y socializado</v>
          </cell>
          <cell r="E416">
            <v>1</v>
          </cell>
          <cell r="F416">
            <v>46023</v>
          </cell>
          <cell r="G416">
            <v>46203</v>
          </cell>
          <cell r="H416">
            <v>26.85</v>
          </cell>
          <cell r="I416" t="str">
            <v>15. Gestión Contractual</v>
          </cell>
          <cell r="J416" t="str">
            <v>Auditoria Financiera 2024</v>
          </cell>
          <cell r="K416">
            <v>0</v>
          </cell>
          <cell r="L416" t="str">
            <v xml:space="preserve">Actividad en construcción; se adelanta la incorporación de lineamientos claros para el seguimiento, control y reporte de la ejecución contractual en el Manual de Supervisión.
</v>
          </cell>
          <cell r="N416">
            <v>46153</v>
          </cell>
          <cell r="O416" t="str">
            <v>No se evidencian soportes de la actividad</v>
          </cell>
          <cell r="P416">
            <v>0</v>
          </cell>
          <cell r="Q416" t="str">
            <v>EJECUCIÓN</v>
          </cell>
        </row>
        <row r="417">
          <cell r="B417" t="str">
            <v>GC_AC72</v>
          </cell>
          <cell r="C417" t="str">
            <v xml:space="preserve">Revisar y/o actualizar en el marco del sistema de gestión el formato del plan anual de adquisiciones para incluir programación contractual de la DNBC; Asi como revisar el procedimiento Gestión Contractual </v>
          </cell>
          <cell r="D417" t="str">
            <v>Procedimiento y Formato actualizado.  Socializado</v>
          </cell>
          <cell r="E417">
            <v>1</v>
          </cell>
          <cell r="F417">
            <v>46023</v>
          </cell>
          <cell r="G417">
            <v>46203</v>
          </cell>
          <cell r="H417">
            <v>26.85</v>
          </cell>
          <cell r="I417" t="str">
            <v>15. Gestión Contractual</v>
          </cell>
          <cell r="J417" t="str">
            <v>Auditoria Financiera 2024</v>
          </cell>
          <cell r="K417">
            <v>0</v>
          </cell>
          <cell r="L417" t="str">
            <v>Indicador en proceso; se trabaja en la definición del procedimiento de seguimiento contractual por parte de los supervisores.</v>
          </cell>
          <cell r="N417">
            <v>46153</v>
          </cell>
          <cell r="O417" t="str">
            <v>No se evidencian soportes de la actividad</v>
          </cell>
          <cell r="P417">
            <v>0</v>
          </cell>
          <cell r="Q417" t="str">
            <v>EJECUCIÓN</v>
          </cell>
        </row>
        <row r="418">
          <cell r="B418" t="str">
            <v>GC_AC73</v>
          </cell>
          <cell r="C418" t="str">
            <v xml:space="preserve">Crear en el marco del sistema de gestión el formato del plan anual de adquisiciones para incluir programación contractual de la DNBC; Asi como revisar el procedimiento Gestión Contractual </v>
          </cell>
          <cell r="D418" t="str">
            <v>Procedimiento y Formato actualizado.  Socializado</v>
          </cell>
          <cell r="E418">
            <v>1</v>
          </cell>
          <cell r="F418">
            <v>46023</v>
          </cell>
          <cell r="G418">
            <v>46203</v>
          </cell>
          <cell r="H418">
            <v>26.85</v>
          </cell>
          <cell r="I418" t="str">
            <v>15. Gestión Contractual</v>
          </cell>
          <cell r="J418" t="str">
            <v>Auditoria Financiera 2024</v>
          </cell>
          <cell r="K418">
            <v>0</v>
          </cell>
          <cell r="L418" t="str">
            <v>Indicador en desarrollo; se adelanta la revisión normativa para la actualización y posterior socialización de los documentos.</v>
          </cell>
          <cell r="N418">
            <v>46153</v>
          </cell>
          <cell r="O418" t="str">
            <v>No se evidencian soportes de la actividad</v>
          </cell>
          <cell r="P418">
            <v>0</v>
          </cell>
          <cell r="Q418" t="str">
            <v>EJECUCIÓN</v>
          </cell>
        </row>
        <row r="419">
          <cell r="B419" t="str">
            <v>GC_AC74</v>
          </cell>
          <cell r="C419" t="str">
            <v xml:space="preserve">Verificar que el expediente contractual No. 112-2024 cuente con los informes de supervisión </v>
          </cell>
          <cell r="D419" t="str">
            <v xml:space="preserve">Informes de Supervisión </v>
          </cell>
          <cell r="E419">
            <v>100</v>
          </cell>
          <cell r="F419">
            <v>46023</v>
          </cell>
          <cell r="G419">
            <v>46081</v>
          </cell>
          <cell r="H419">
            <v>8.5499999999999989</v>
          </cell>
          <cell r="I419" t="str">
            <v>15. Gestión Contractual</v>
          </cell>
          <cell r="J419" t="str">
            <v>Auditoria Financiera 2024</v>
          </cell>
          <cell r="K419">
            <v>0</v>
          </cell>
          <cell r="L419" t="e">
            <v>#VALUE!</v>
          </cell>
          <cell r="N419">
            <v>46153</v>
          </cell>
          <cell r="O419" t="str">
            <v>No se evidencian soportes de la actividad</v>
          </cell>
          <cell r="P419">
            <v>0</v>
          </cell>
          <cell r="Q419" t="str">
            <v>EJECUCIÓN</v>
          </cell>
        </row>
        <row r="420">
          <cell r="B420" t="str">
            <v>GC_AC75</v>
          </cell>
          <cell r="C420" t="str">
            <v>Consolidar el expediente único contractual físico (comodato) y remitir de manera oportuna para su custodia al proceso de gestión contractual.</v>
          </cell>
          <cell r="D420" t="str">
            <v>Expediente único contractual (comodato actualizado</v>
          </cell>
          <cell r="E420">
            <v>100</v>
          </cell>
          <cell r="F420">
            <v>46023</v>
          </cell>
          <cell r="G420">
            <v>46387</v>
          </cell>
          <cell r="H420">
            <v>54</v>
          </cell>
          <cell r="I420" t="str">
            <v>15. Gestión Contractual</v>
          </cell>
          <cell r="J420" t="str">
            <v>Auditoria Financiera 2024</v>
          </cell>
          <cell r="K420">
            <v>0</v>
          </cell>
          <cell r="L420" t="e">
            <v>#VALUE!</v>
          </cell>
          <cell r="N420">
            <v>46153</v>
          </cell>
          <cell r="O420" t="str">
            <v>No se evidencian soportes de la actividad</v>
          </cell>
          <cell r="P420">
            <v>0</v>
          </cell>
          <cell r="Q420" t="str">
            <v>EJECUCIÓN</v>
          </cell>
        </row>
        <row r="421">
          <cell r="B421" t="str">
            <v>GC_AC76</v>
          </cell>
          <cell r="C421" t="str">
            <v>Actualizar el Manual de Supervisión incorporando lineamientos claros para el seguimiento, control y reporte de la ejecución contractual.</v>
          </cell>
          <cell r="D421" t="str">
            <v>Manual de Supervisión actualizado y adoptado.</v>
          </cell>
          <cell r="E421">
            <v>1</v>
          </cell>
          <cell r="F421">
            <v>46023</v>
          </cell>
          <cell r="G421">
            <v>46387</v>
          </cell>
          <cell r="H421">
            <v>54</v>
          </cell>
          <cell r="I421" t="str">
            <v>15. Gestión Contractual /10. Educación Nacionalpara Bomberos</v>
          </cell>
          <cell r="J421" t="str">
            <v>Auditoria Financiera 2024</v>
          </cell>
          <cell r="K421">
            <v>0</v>
          </cell>
          <cell r="L421" t="str">
            <v xml:space="preserve">Actividad en proceso; se encuentra en revisión el Manual de Contratación y el Procedimiento PC-CO-01 para su actualización conforme a los lineamientos de Colombia Compra Eficiente.
</v>
          </cell>
          <cell r="N421">
            <v>46153</v>
          </cell>
          <cell r="O421" t="str">
            <v>No se evidencian soportes de la actividad</v>
          </cell>
          <cell r="P421">
            <v>0</v>
          </cell>
          <cell r="Q421" t="str">
            <v>EJECUCIÓN</v>
          </cell>
        </row>
        <row r="422">
          <cell r="B422" t="str">
            <v>GC_AC77</v>
          </cell>
          <cell r="C422" t="str">
            <v>Aplicar un procedimiento de seguimiento periódico por parte del supervisor para verificar el cumplimiento de obligaciones y soportes contractuales.</v>
          </cell>
          <cell r="D422" t="str">
            <v>Procedimiento de seguimiento contractual definido e implementado por los supervisores.</v>
          </cell>
          <cell r="E422">
            <v>1</v>
          </cell>
          <cell r="F422">
            <v>46023</v>
          </cell>
          <cell r="G422">
            <v>46387</v>
          </cell>
          <cell r="H422">
            <v>54</v>
          </cell>
          <cell r="I422" t="str">
            <v>15. Gestión Contractual /10. Educación Nacionalpara Bomberos</v>
          </cell>
          <cell r="J422" t="str">
            <v>Auditoria Financiera 2024</v>
          </cell>
          <cell r="K422">
            <v>0</v>
          </cell>
          <cell r="N422">
            <v>46153</v>
          </cell>
          <cell r="O422" t="str">
            <v>No se evidencian soportes de la actividad</v>
          </cell>
          <cell r="P422">
            <v>0</v>
          </cell>
          <cell r="Q422" t="str">
            <v>EJECUCIÓN</v>
          </cell>
        </row>
        <row r="423">
          <cell r="B423" t="str">
            <v>GC_AC78</v>
          </cell>
          <cell r="C423" t="str">
            <v>Establecer un registro de seguimiento contractual que permita evidenciar la continuidad del servicio, las fechas críticas de ejecución y las decisiones contractuales adoptadas durante la vigencia de la orden de compra.</v>
          </cell>
          <cell r="D423" t="str">
            <v>Registros de seguimiento contractual implementados</v>
          </cell>
          <cell r="E423">
            <v>1</v>
          </cell>
          <cell r="F423">
            <v>46023</v>
          </cell>
          <cell r="G423">
            <v>46387</v>
          </cell>
          <cell r="H423">
            <v>54</v>
          </cell>
          <cell r="I423" t="str">
            <v>15. Gestión Contractual</v>
          </cell>
          <cell r="J423" t="str">
            <v>Auditoria Financiera 2024</v>
          </cell>
          <cell r="K423">
            <v>0</v>
          </cell>
          <cell r="L423" t="e">
            <v>#VALUE!</v>
          </cell>
          <cell r="N423">
            <v>46153</v>
          </cell>
          <cell r="O423" t="str">
            <v>No se evidencian soportes de la actividad</v>
          </cell>
          <cell r="P423">
            <v>0</v>
          </cell>
          <cell r="Q423" t="str">
            <v>EJECUCIÓN</v>
          </cell>
        </row>
        <row r="424">
          <cell r="B424" t="str">
            <v>GC_AC79</v>
          </cell>
          <cell r="C424" t="str">
            <v>Fortalecer la función de supervisión mediante la estandarización, revisión y validación de los informes de seguimiento, garantizando que la información reportada sea consistente, verificable y alineada con el objeto y alcance de la orden de compra.</v>
          </cell>
          <cell r="D424" t="str">
            <v>Informes de supervisión revisados y validados</v>
          </cell>
          <cell r="E424">
            <v>1</v>
          </cell>
          <cell r="F424">
            <v>46023</v>
          </cell>
          <cell r="G424">
            <v>46387</v>
          </cell>
          <cell r="H424">
            <v>54</v>
          </cell>
          <cell r="I424" t="str">
            <v>15. Gestión Contractual</v>
          </cell>
          <cell r="J424" t="str">
            <v>Auditoria Financiera 2024</v>
          </cell>
          <cell r="K424">
            <v>0</v>
          </cell>
          <cell r="L424" t="e">
            <v>#VALUE!</v>
          </cell>
          <cell r="N424">
            <v>46153</v>
          </cell>
          <cell r="O424" t="str">
            <v>No se evidencian soportes de la actividad</v>
          </cell>
          <cell r="P424">
            <v>0</v>
          </cell>
          <cell r="Q424" t="str">
            <v>EJECUCIÓN</v>
          </cell>
        </row>
        <row r="425">
          <cell r="B425" t="str">
            <v>GC_AC80</v>
          </cell>
          <cell r="C425" t="str">
            <v>Establecer un requisito de validación precontractual mediante constancia de ingreso a almacén y acta de recepción del bien, como documento habilitante para la elaboración y suscripción de contratos de comodato.</v>
          </cell>
          <cell r="D425" t="str">
            <v>Contratos de comodato con soporte de ingreso a almacén verificado.</v>
          </cell>
          <cell r="E425">
            <v>1</v>
          </cell>
          <cell r="F425">
            <v>46023</v>
          </cell>
          <cell r="G425">
            <v>46387</v>
          </cell>
          <cell r="H425">
            <v>54</v>
          </cell>
          <cell r="I425" t="str">
            <v>15. Gestión Contractual</v>
          </cell>
          <cell r="J425" t="str">
            <v>Auditoria Financiera 2024</v>
          </cell>
          <cell r="K425">
            <v>0</v>
          </cell>
          <cell r="L425" t="e">
            <v>#VALUE!</v>
          </cell>
          <cell r="N425">
            <v>46153</v>
          </cell>
          <cell r="O425" t="str">
            <v>No se evidencian soportes de la actividad</v>
          </cell>
          <cell r="P425">
            <v>0</v>
          </cell>
          <cell r="Q425" t="str">
            <v>EJECUCIÓN</v>
          </cell>
        </row>
        <row r="426">
          <cell r="B426" t="str">
            <v>GC_AC81</v>
          </cell>
          <cell r="C426" t="e">
            <v>#VALUE!</v>
          </cell>
          <cell r="D426" t="str">
            <v>Contratos publicados oportunamente en el SECOP II con verificación de supervisión.</v>
          </cell>
          <cell r="E426">
            <v>1</v>
          </cell>
          <cell r="F426">
            <v>46023</v>
          </cell>
          <cell r="G426">
            <v>46387</v>
          </cell>
          <cell r="H426">
            <v>54</v>
          </cell>
          <cell r="I426" t="str">
            <v>15. Gestión Contractual</v>
          </cell>
          <cell r="J426" t="str">
            <v>Auditoria Financiera 2024</v>
          </cell>
          <cell r="K426">
            <v>1</v>
          </cell>
          <cell r="L426" t="e">
            <v>#VALUE!</v>
          </cell>
          <cell r="M426" t="e">
            <v>#VALUE!</v>
          </cell>
          <cell r="N426">
            <v>46153</v>
          </cell>
          <cell r="O426" t="str">
            <v>Se incluye base en excel, no obstante no da cuenta de su publicación y seguimiento</v>
          </cell>
          <cell r="P426">
            <v>0</v>
          </cell>
          <cell r="Q426" t="str">
            <v>EJECUCIÓN</v>
          </cell>
        </row>
        <row r="427">
          <cell r="B427" t="str">
            <v>GC_AC82</v>
          </cell>
          <cell r="C427" t="str">
            <v>Revisar y actualizar el Manual de contratacion y procedimiento de gestion contractual existente (PC-CO-01  - Procedimiento Gestion Contactual) de acuerdo a los lineamientos de Colombia Compra Eficiente</v>
          </cell>
          <cell r="D427" t="str">
            <v>Manual y Procedimiento actualizado y socializado</v>
          </cell>
          <cell r="E427">
            <v>1</v>
          </cell>
          <cell r="F427">
            <v>46023</v>
          </cell>
          <cell r="G427">
            <v>46295</v>
          </cell>
          <cell r="H427">
            <v>40.35</v>
          </cell>
          <cell r="I427" t="str">
            <v>15. Gestión Contractual</v>
          </cell>
          <cell r="J427" t="str">
            <v>Denuncia Contrato</v>
          </cell>
          <cell r="K427">
            <v>0</v>
          </cell>
          <cell r="L427" t="str">
            <v xml:space="preserve">Actividad en desarrollo; el Manual de Supervisión e Interventoría se encuentra en proceso de actualización y estructuración para su posterior adopción y socialización.
</v>
          </cell>
          <cell r="N427">
            <v>46153</v>
          </cell>
          <cell r="O427" t="str">
            <v>No se evidencian soportes de la actividad</v>
          </cell>
          <cell r="P427">
            <v>0</v>
          </cell>
          <cell r="Q427" t="str">
            <v>EJECUCIÓN</v>
          </cell>
        </row>
        <row r="428">
          <cell r="B428" t="str">
            <v>GC_AC83</v>
          </cell>
          <cell r="C428" t="str">
            <v>Diseñar y aplicar un checklist por cada modalidad de contratación, tomando como base las guías y lineamientos de Colombia Compra Eficiente, para verificar el cumplimiento de los requisitos y pasos esenciales en cada etapa del proceso contractual</v>
          </cell>
          <cell r="D428" t="str">
            <v>Listado de verificacion (Checklist) por cada modalidad de contratacion 
Selección Abreviada
Licitacion
Minima Cuantia
Contratacion Directa</v>
          </cell>
          <cell r="E428">
            <v>4</v>
          </cell>
          <cell r="F428">
            <v>46023</v>
          </cell>
          <cell r="G428">
            <v>46387</v>
          </cell>
          <cell r="H428">
            <v>54</v>
          </cell>
          <cell r="I428" t="str">
            <v>15. Gestión Contractual</v>
          </cell>
          <cell r="J428" t="str">
            <v>Denuncia Contrato</v>
          </cell>
          <cell r="K428">
            <v>0</v>
          </cell>
          <cell r="L428" t="e">
            <v>#VALUE!</v>
          </cell>
          <cell r="N428">
            <v>46153</v>
          </cell>
          <cell r="O428" t="str">
            <v>No se evidencian soportes de la actividad</v>
          </cell>
          <cell r="P428">
            <v>0</v>
          </cell>
          <cell r="Q428" t="str">
            <v>EJECUCIÓN</v>
          </cell>
        </row>
        <row r="429">
          <cell r="B429" t="str">
            <v>GC_AC84</v>
          </cell>
          <cell r="C429" t="str">
            <v xml:space="preserve">Actualización del Manual de Supervision e Interventoria de la Direccion Nacional de Bomberos </v>
          </cell>
          <cell r="D429" t="str">
            <v>Manual de supervision e Interventoría actualizado y socializado</v>
          </cell>
          <cell r="E429">
            <v>1</v>
          </cell>
          <cell r="F429">
            <v>46023</v>
          </cell>
          <cell r="G429">
            <v>46295</v>
          </cell>
          <cell r="H429">
            <v>40.35</v>
          </cell>
          <cell r="I429" t="str">
            <v>15. Gestión Contractual</v>
          </cell>
          <cell r="J429" t="str">
            <v>Denuncia Contrato</v>
          </cell>
          <cell r="K429">
            <v>0</v>
          </cell>
          <cell r="L429" t="e">
            <v>#VALUE!</v>
          </cell>
          <cell r="N429">
            <v>46153</v>
          </cell>
          <cell r="O429" t="str">
            <v>No se evidencian soportes de la actividad</v>
          </cell>
          <cell r="P429">
            <v>0</v>
          </cell>
          <cell r="Q429" t="str">
            <v>EJECUCIÓN</v>
          </cell>
        </row>
        <row r="430">
          <cell r="B430" t="str">
            <v>GC_AC85</v>
          </cell>
          <cell r="C430" t="str">
            <v xml:space="preserve">Capacitar a los funcionarios habilitados como supervisores en sus responsabilidades, verificación técnica y documental, requisitos previos al pago y riesgos de una supervisión deficiente, incluyendo sensibilización sobre errores humanos. </v>
          </cell>
          <cell r="D430" t="str">
            <v xml:space="preserve">Capacitaciones trimestrales en supervision contractual
Presentación
Listado de asistencia
</v>
          </cell>
          <cell r="E430">
            <v>4</v>
          </cell>
          <cell r="F430">
            <v>46023</v>
          </cell>
          <cell r="G430">
            <v>46387</v>
          </cell>
          <cell r="H430">
            <v>54</v>
          </cell>
          <cell r="I430" t="str">
            <v>15. Gestión Contractual</v>
          </cell>
          <cell r="J430" t="str">
            <v>Denuncia Contrato</v>
          </cell>
          <cell r="K430">
            <v>0.25</v>
          </cell>
          <cell r="L430" t="str">
            <v>Las capacitacion en supervision contractual se realizo de manera exitosa es la sala situacional CITEL para todos los interesados en la entidad (Funcionarios, contratistas, supervisores)</v>
          </cell>
          <cell r="M430" t="e">
            <v>#VALUE!</v>
          </cell>
          <cell r="N430">
            <v>46153</v>
          </cell>
          <cell r="O430" t="str">
            <v>Se incluye información de capacitación realizada durante el primer trimestre de la vigencia</v>
          </cell>
          <cell r="P430">
            <v>0.25</v>
          </cell>
          <cell r="Q430" t="str">
            <v>EJECUCIÓN</v>
          </cell>
        </row>
        <row r="431">
          <cell r="B431" t="str">
            <v>GC_AC86</v>
          </cell>
          <cell r="C431" t="str">
            <v xml:space="preserve">Apropiación del proceso de medición de indicadores y el sistema MIPG por parte de los integrantes del proceso de gestión contratación  
</v>
          </cell>
          <cell r="D431" t="str">
            <v xml:space="preserve">Sensibilización a los integrantes del proceso de gestión contratactual respecto del proceso de medición de indicadores y el sistema MIPG </v>
          </cell>
          <cell r="E431">
            <v>1</v>
          </cell>
          <cell r="F431">
            <v>45139</v>
          </cell>
          <cell r="G431">
            <v>45260</v>
          </cell>
          <cell r="H431">
            <v>17.849999999999998</v>
          </cell>
          <cell r="I431" t="str">
            <v>15. Gestión Contractual</v>
          </cell>
          <cell r="K431">
            <v>0</v>
          </cell>
          <cell r="L431" t="e">
            <v>#VALUE!</v>
          </cell>
          <cell r="N431">
            <v>46153</v>
          </cell>
          <cell r="O431" t="str">
            <v>No se evidencian soportes de la actividad</v>
          </cell>
          <cell r="P431">
            <v>0</v>
          </cell>
          <cell r="Q431" t="str">
            <v>EJECUCIÓN</v>
          </cell>
        </row>
        <row r="432">
          <cell r="B432" t="str">
            <v>GC_AC87</v>
          </cell>
          <cell r="C432" t="str">
            <v>Revisión para verificación de los contratos suscritos bajo la modalidad de urgencia manifiesta para posterior Publicación  de los informes de monitoreo presupuestal de los contratos</v>
          </cell>
          <cell r="D432" t="str">
            <v>Publicación  de los informes de monitoreo presupuestal de los contratos</v>
          </cell>
          <cell r="E432">
            <v>1</v>
          </cell>
          <cell r="F432">
            <v>45139</v>
          </cell>
          <cell r="G432">
            <v>45260</v>
          </cell>
          <cell r="H432">
            <v>17.849999999999998</v>
          </cell>
          <cell r="I432" t="str">
            <v>15. Gestión Contractual</v>
          </cell>
          <cell r="K432">
            <v>0</v>
          </cell>
          <cell r="L432" t="e">
            <v>#VALUE!</v>
          </cell>
          <cell r="N432">
            <v>46153</v>
          </cell>
          <cell r="O432" t="str">
            <v>No se evidencian soportes de la actividad</v>
          </cell>
          <cell r="P432">
            <v>0</v>
          </cell>
          <cell r="Q432" t="str">
            <v>EJECUCIÓN</v>
          </cell>
        </row>
        <row r="433">
          <cell r="B433" t="str">
            <v>GC_AC88</v>
          </cell>
          <cell r="C433" t="str">
            <v>Remitir la información de Costos al proceso de  gestión financiera dentro de los plazos establecidos</v>
          </cell>
          <cell r="D433" t="str">
            <v>Reporte enviado a Gestión Financiera</v>
          </cell>
          <cell r="E433">
            <v>1</v>
          </cell>
          <cell r="F433">
            <v>46023</v>
          </cell>
          <cell r="G433">
            <v>46142</v>
          </cell>
          <cell r="H433">
            <v>17.849999999999998</v>
          </cell>
          <cell r="I433" t="str">
            <v>15. Gestión Contractual</v>
          </cell>
          <cell r="J433" t="str">
            <v>Evaluar recurrencia 2026</v>
          </cell>
          <cell r="K433">
            <v>0</v>
          </cell>
          <cell r="L433" t="str">
            <v xml:space="preserve">ACTIVIDAD CORRESPONDIENTE A GESTION FINANCIERA, REVISAR YA QUE GESTION CONTRACTUAL NO HA REALIZADO INFORMES DE COSTOS.  </v>
          </cell>
          <cell r="N433">
            <v>46153</v>
          </cell>
          <cell r="O433" t="str">
            <v>Pendiente de respuesta por Contractual</v>
          </cell>
          <cell r="P433">
            <v>0</v>
          </cell>
          <cell r="Q433" t="str">
            <v>EJECUCIÓN</v>
          </cell>
        </row>
        <row r="434">
          <cell r="B434" t="str">
            <v>GC_AC89</v>
          </cell>
          <cell r="C434" t="str">
            <v>Capacitar a los supervisores en tema pos contractual</v>
          </cell>
          <cell r="D434" t="str">
            <v>Capacitaciones realizadas</v>
          </cell>
          <cell r="E434">
            <v>2</v>
          </cell>
          <cell r="F434">
            <v>46023</v>
          </cell>
          <cell r="G434">
            <v>46387</v>
          </cell>
          <cell r="H434">
            <v>54</v>
          </cell>
          <cell r="I434" t="str">
            <v>15. Gestión Contractual</v>
          </cell>
          <cell r="J434" t="str">
            <v>Auditoria Financiera 2024</v>
          </cell>
          <cell r="K434">
            <v>0.5</v>
          </cell>
          <cell r="L434" t="str">
            <v>Las capacitacion en supervision contractual se realizo de manera exitosa es la sala situacional CITEL para todos los interesados en la entidad (Funcionarios, contratistas, supervisores)</v>
          </cell>
          <cell r="M434" t="e">
            <v>#VALUE!</v>
          </cell>
          <cell r="N434">
            <v>46153</v>
          </cell>
          <cell r="O434" t="str">
            <v>Se incluye información de capacitación realizada durante el primer trimestre de la vigencia</v>
          </cell>
          <cell r="P434">
            <v>0.5</v>
          </cell>
          <cell r="Q434" t="str">
            <v>EJECUCIÓN</v>
          </cell>
        </row>
        <row r="435">
          <cell r="B435" t="str">
            <v>GJ_AC1</v>
          </cell>
          <cell r="C435" t="str">
            <v xml:space="preserve">Constituir  el Comité de Contratacion estableciendo funciones y reglamento </v>
          </cell>
          <cell r="D435" t="str">
            <v>Acto administrativo con la creacion del Comité de Contratacion</v>
          </cell>
          <cell r="E435">
            <v>1</v>
          </cell>
          <cell r="F435">
            <v>44409</v>
          </cell>
          <cell r="G435">
            <v>44439</v>
          </cell>
          <cell r="H435">
            <v>4.5</v>
          </cell>
          <cell r="I435" t="str">
            <v>16. Gestión Jurídica</v>
          </cell>
          <cell r="K435">
            <v>0</v>
          </cell>
          <cell r="N435">
            <v>46153</v>
          </cell>
          <cell r="O435" t="str">
            <v>No se realizó seguimiento</v>
          </cell>
          <cell r="P435">
            <v>0</v>
          </cell>
          <cell r="Q435" t="str">
            <v>VENCIDO</v>
          </cell>
        </row>
        <row r="436">
          <cell r="B436" t="str">
            <v>GJ_AC2</v>
          </cell>
          <cell r="C436" t="str">
            <v xml:space="preserve">Actualizar y socializar de forma periodica el normograma institucional </v>
          </cell>
          <cell r="D436" t="str">
            <v>Normograma actualizado y divulgado</v>
          </cell>
          <cell r="E436">
            <v>4</v>
          </cell>
          <cell r="F436">
            <v>46023</v>
          </cell>
          <cell r="G436">
            <v>46387</v>
          </cell>
          <cell r="H436">
            <v>54</v>
          </cell>
          <cell r="I436" t="str">
            <v>16. Gestión Jurídica</v>
          </cell>
          <cell r="K436">
            <v>0</v>
          </cell>
          <cell r="N436">
            <v>46153</v>
          </cell>
          <cell r="O436" t="str">
            <v>No se realizó seguimiento</v>
          </cell>
          <cell r="P436">
            <v>0</v>
          </cell>
          <cell r="Q436" t="str">
            <v>EJECUCIÓN</v>
          </cell>
        </row>
        <row r="437">
          <cell r="B437" t="str">
            <v>GJ_AC3</v>
          </cell>
          <cell r="C437" t="str">
            <v>Se realizara propuesta de cronograma a los miembros del comité de conciliacion para su aprobacion.</v>
          </cell>
          <cell r="D437" t="str">
            <v>cronograma programado por el comité/cronograma aprobado por el comité.</v>
          </cell>
          <cell r="E437">
            <v>1</v>
          </cell>
          <cell r="F437">
            <v>45139</v>
          </cell>
          <cell r="G437">
            <v>45290</v>
          </cell>
          <cell r="H437">
            <v>22.349999999999998</v>
          </cell>
          <cell r="I437" t="str">
            <v>16. Gestión Jurídica</v>
          </cell>
          <cell r="K437">
            <v>0</v>
          </cell>
          <cell r="N437">
            <v>46153</v>
          </cell>
          <cell r="O437" t="str">
            <v>No se realizó seguimiento</v>
          </cell>
          <cell r="P437">
            <v>0</v>
          </cell>
          <cell r="Q437" t="str">
            <v>VENCIDO</v>
          </cell>
        </row>
        <row r="438">
          <cell r="B438" t="str">
            <v>GJ_AC4</v>
          </cell>
          <cell r="C438" t="str">
            <v>Revisión por parte del Proceso Gestión Jurídica de los actos administrativos emitidos por el proceso de Getión Financiera</v>
          </cell>
          <cell r="D438" t="str">
            <v>Revisión de actos administrativos</v>
          </cell>
          <cell r="E438">
            <v>1</v>
          </cell>
          <cell r="F438">
            <v>45404</v>
          </cell>
          <cell r="G438">
            <v>45657</v>
          </cell>
          <cell r="H438">
            <v>37.35</v>
          </cell>
          <cell r="I438" t="str">
            <v>16. Gestión Jurídica</v>
          </cell>
          <cell r="K438">
            <v>0</v>
          </cell>
          <cell r="N438">
            <v>46153</v>
          </cell>
          <cell r="O438" t="str">
            <v>No se realizó seguimiento</v>
          </cell>
          <cell r="P438">
            <v>0</v>
          </cell>
          <cell r="Q438" t="str">
            <v>VENCIDO</v>
          </cell>
        </row>
        <row r="439">
          <cell r="B439" t="str">
            <v>GJ_AC5</v>
          </cell>
          <cell r="C439" t="e">
            <v>#VALUE!</v>
          </cell>
          <cell r="D439" t="str">
            <v>Oficio o correo electronico de que los abogados ya no hacen parte del sistema y un oficio donde se demuestre el ajuste requerido.</v>
          </cell>
          <cell r="E439">
            <v>1</v>
          </cell>
          <cell r="F439">
            <v>45778</v>
          </cell>
          <cell r="G439">
            <v>45809</v>
          </cell>
          <cell r="H439">
            <v>4.5</v>
          </cell>
          <cell r="I439" t="str">
            <v>16. Gestión Jurídica</v>
          </cell>
          <cell r="K439">
            <v>0</v>
          </cell>
          <cell r="N439">
            <v>46153</v>
          </cell>
          <cell r="O439" t="str">
            <v>No se realizó seguimiento</v>
          </cell>
          <cell r="P439">
            <v>0</v>
          </cell>
          <cell r="Q439" t="str">
            <v>VENCIDO</v>
          </cell>
        </row>
        <row r="440">
          <cell r="B440" t="str">
            <v>GJ_AC6</v>
          </cell>
          <cell r="C440" t="str">
            <v>Realizar informes donde se compare la información contenida en el e-Kogui y el SAMAI. Incluir información sobre el estado de los procesos</v>
          </cell>
          <cell r="D440" t="str">
            <v>Informes presentados</v>
          </cell>
          <cell r="E440">
            <v>3</v>
          </cell>
          <cell r="F440">
            <v>46113</v>
          </cell>
          <cell r="G440">
            <v>46203</v>
          </cell>
          <cell r="H440">
            <v>13.350000000000001</v>
          </cell>
          <cell r="I440" t="str">
            <v>16. Gestión Jurídica</v>
          </cell>
          <cell r="K440">
            <v>0</v>
          </cell>
          <cell r="N440">
            <v>46153</v>
          </cell>
          <cell r="O440" t="str">
            <v>No se realizó seguimiento</v>
          </cell>
          <cell r="P440">
            <v>0</v>
          </cell>
          <cell r="Q440" t="str">
            <v>EJECUCIÓN</v>
          </cell>
        </row>
        <row r="441">
          <cell r="B441" t="str">
            <v>GJ_AC7</v>
          </cell>
          <cell r="C441" t="str">
            <v>Publicar en la página web institucional los informes de gestión del Comité de Conciliación correspondientes al primer semestre de 2025..</v>
          </cell>
          <cell r="D441" t="str">
            <v>Informes de conciliación cargados en la página web DNBC con fecha 10/11/2025</v>
          </cell>
          <cell r="E441">
            <v>2</v>
          </cell>
          <cell r="F441">
            <v>45981</v>
          </cell>
          <cell r="G441">
            <v>46022</v>
          </cell>
          <cell r="H441">
            <v>6.1499999999999995</v>
          </cell>
          <cell r="I441" t="str">
            <v>16. Gestión Jurídica</v>
          </cell>
          <cell r="K441">
            <v>0</v>
          </cell>
          <cell r="N441">
            <v>46153</v>
          </cell>
          <cell r="O441" t="str">
            <v>No se realizó seguimiento</v>
          </cell>
          <cell r="P441">
            <v>0</v>
          </cell>
          <cell r="Q441" t="str">
            <v>VENCIDO</v>
          </cell>
        </row>
        <row r="442">
          <cell r="B442" t="str">
            <v>GJ_AC8</v>
          </cell>
          <cell r="C442" t="e">
            <v>#VALUE!</v>
          </cell>
          <cell r="D442" t="str">
            <v>Sesiones del comité de conciliación gestionadas a través del sistema e Kogui/Sesiones realizadas en el año y correos electronicos enviados como evidencias de las mismas.</v>
          </cell>
          <cell r="E442">
            <v>24</v>
          </cell>
          <cell r="F442">
            <v>46023</v>
          </cell>
          <cell r="G442">
            <v>46387</v>
          </cell>
          <cell r="H442">
            <v>54</v>
          </cell>
          <cell r="I442" t="str">
            <v>16. Gestión Jurídica</v>
          </cell>
          <cell r="K442">
            <v>0</v>
          </cell>
          <cell r="N442">
            <v>46153</v>
          </cell>
          <cell r="O442" t="str">
            <v>No se realizó seguimiento</v>
          </cell>
          <cell r="P442">
            <v>0</v>
          </cell>
          <cell r="Q442" t="str">
            <v>EJECUCIÓN</v>
          </cell>
        </row>
        <row r="443">
          <cell r="B443" t="str">
            <v>GJ_AC9</v>
          </cell>
          <cell r="C443" t="str">
            <v xml:space="preserve">Actualizar y socializar de forma periodica el normograma institucional </v>
          </cell>
          <cell r="D443" t="str">
            <v>Normograma actualizado y divulgado</v>
          </cell>
          <cell r="E443">
            <v>4</v>
          </cell>
          <cell r="F443">
            <v>46023</v>
          </cell>
          <cell r="G443">
            <v>46387</v>
          </cell>
          <cell r="H443">
            <v>54</v>
          </cell>
          <cell r="I443" t="str">
            <v>16. Gestión Jurídica</v>
          </cell>
          <cell r="J443" t="str">
            <v>Denuncia Contrato</v>
          </cell>
          <cell r="K443">
            <v>0</v>
          </cell>
          <cell r="N443">
            <v>46153</v>
          </cell>
          <cell r="O443" t="str">
            <v>No se realizó seguimiento</v>
          </cell>
          <cell r="P443">
            <v>0</v>
          </cell>
          <cell r="Q443" t="str">
            <v>EJECUCIÓN</v>
          </cell>
        </row>
        <row r="444">
          <cell r="B444" t="str">
            <v>GD_AC1</v>
          </cell>
          <cell r="C444" t="str">
            <v xml:space="preserve">Realizar un estudio para la implementación de un mecanismo (SOFTWARE SGEA) para la digitalización y almacenamiento de la información fisica. </v>
          </cell>
          <cell r="D444" t="str">
            <v>Estudio software realizado y aprobado</v>
          </cell>
          <cell r="E444">
            <v>1</v>
          </cell>
          <cell r="F444">
            <v>46023</v>
          </cell>
          <cell r="G444">
            <v>46174</v>
          </cell>
          <cell r="H444">
            <v>22.5</v>
          </cell>
          <cell r="I444" t="str">
            <v>17. Gestión Documental</v>
          </cell>
          <cell r="N444">
            <v>46153</v>
          </cell>
          <cell r="O444" t="str">
            <v>Se recibió información antigua por parte del proceso y no se evidencian soportes en la carpeta compartida por planeación</v>
          </cell>
          <cell r="P444">
            <v>0</v>
          </cell>
          <cell r="Q444" t="str">
            <v>EJECUCIÓN</v>
          </cell>
        </row>
        <row r="445">
          <cell r="B445" t="str">
            <v>GD_AC2</v>
          </cell>
          <cell r="C445" t="str">
            <v xml:space="preserve">Realizar Capacitación a los enlaces de planeación  de los procesos de la DNBC,  sobre la implementación de las TRD y aplicabilidad en la gestión de los archivos físicos y digitales en cada uno de los procesos. </v>
          </cell>
          <cell r="D445" t="str">
            <v>Capacitaciones realizadas</v>
          </cell>
          <cell r="E445">
            <v>2</v>
          </cell>
          <cell r="F445">
            <v>46023</v>
          </cell>
          <cell r="G445">
            <v>46387</v>
          </cell>
          <cell r="H445">
            <v>54</v>
          </cell>
          <cell r="I445" t="str">
            <v>17. Gestión Documental</v>
          </cell>
          <cell r="N445">
            <v>46153</v>
          </cell>
          <cell r="O445" t="str">
            <v>Se recibió información antigua por parte del proceso y no se evidencian soportes en la carpeta compartida por planeación</v>
          </cell>
          <cell r="P445">
            <v>0</v>
          </cell>
          <cell r="Q445" t="str">
            <v>EJECUCIÓN</v>
          </cell>
        </row>
        <row r="446">
          <cell r="B446" t="str">
            <v>GD_AC3</v>
          </cell>
          <cell r="C446" t="str">
            <v xml:space="preserve">Realizar la actualización de los indicadores del proceso de Gestión Documental conforme a lo indicado en el Modelo Integrado de Planeación y Gestión </v>
          </cell>
          <cell r="D446" t="str">
            <v>No de fichas técnicas de indicadores  realizadas/Numero total de indicadores del proceso de Gestión Documental *100</v>
          </cell>
          <cell r="E446">
            <v>3</v>
          </cell>
          <cell r="F446">
            <v>44477</v>
          </cell>
          <cell r="G446">
            <v>44530</v>
          </cell>
          <cell r="H446">
            <v>7.7999999999999989</v>
          </cell>
          <cell r="I446" t="str">
            <v>17. Gestión Documental</v>
          </cell>
          <cell r="N446">
            <v>46153</v>
          </cell>
          <cell r="O446" t="str">
            <v>Se recibió información antigua por parte del proceso y no se evidencian soportes en la carpeta compartida por planeación</v>
          </cell>
          <cell r="P446">
            <v>0</v>
          </cell>
          <cell r="Q446" t="str">
            <v>EJECUCIÓN</v>
          </cell>
        </row>
        <row r="447">
          <cell r="B447" t="str">
            <v>GD_AC4</v>
          </cell>
          <cell r="C447" t="str">
            <v xml:space="preserve">Realizar  el Programa para la Gestión de Documentos y Expedientes Electrónicos. </v>
          </cell>
          <cell r="D447" t="str">
            <v>Programa para la Gestión de Documentos y Expedientes Electrónicos</v>
          </cell>
          <cell r="E447">
            <v>1</v>
          </cell>
          <cell r="F447">
            <v>46023</v>
          </cell>
          <cell r="G447">
            <v>46203</v>
          </cell>
          <cell r="H447">
            <v>26.85</v>
          </cell>
          <cell r="I447" t="str">
            <v>17. Gestión Documental</v>
          </cell>
          <cell r="N447">
            <v>46153</v>
          </cell>
          <cell r="O447" t="str">
            <v>Se recibió información antigua por parte del proceso y no se evidencian soportes en la carpeta compartida por planeación</v>
          </cell>
          <cell r="P447">
            <v>0</v>
          </cell>
          <cell r="Q447" t="str">
            <v>EJECUCIÓN</v>
          </cell>
        </row>
        <row r="448">
          <cell r="B448" t="str">
            <v>GD_AC5</v>
          </cell>
          <cell r="C448" t="str">
            <v>Actualizar y ejecutar las actividades planteadas en el Plan de Preservación Digital del Largo Plazo (PPDLP)</v>
          </cell>
          <cell r="D448" t="str">
            <v>Documento Actualizado "Plan de Preservación Digital del Largo Plazo (PPDLP)"</v>
          </cell>
          <cell r="E448">
            <v>1</v>
          </cell>
          <cell r="F448">
            <v>46023</v>
          </cell>
          <cell r="G448">
            <v>46387</v>
          </cell>
          <cell r="H448">
            <v>54</v>
          </cell>
          <cell r="I448" t="str">
            <v>17. Gestión Documental</v>
          </cell>
          <cell r="N448">
            <v>46153</v>
          </cell>
          <cell r="O448" t="str">
            <v>Se recibió información antigua por parte del proceso y no se evidencian soportes en la carpeta compartida por planeación</v>
          </cell>
          <cell r="P448">
            <v>0</v>
          </cell>
          <cell r="Q448" t="str">
            <v>EJECUCIÓN</v>
          </cell>
        </row>
        <row r="449">
          <cell r="B449" t="str">
            <v>GD_AC6</v>
          </cell>
          <cell r="C449" t="str">
            <v xml:space="preserve">Formular  la Política de Gestión Documental y presentarla al Comité Directivo para su aprobación. </v>
          </cell>
          <cell r="D449" t="str">
            <v>Documento "Política de Gestión Documental" presentado y aprobado</v>
          </cell>
          <cell r="E449">
            <v>1</v>
          </cell>
          <cell r="F449">
            <v>46023</v>
          </cell>
          <cell r="G449">
            <v>46203</v>
          </cell>
          <cell r="H449">
            <v>26.85</v>
          </cell>
          <cell r="I449" t="str">
            <v>17. Gestión Documental</v>
          </cell>
          <cell r="N449">
            <v>46153</v>
          </cell>
          <cell r="O449" t="str">
            <v>Se recibió información antigua por parte del proceso y no se evidencian soportes en la carpeta compartida por planeación</v>
          </cell>
          <cell r="P449">
            <v>0</v>
          </cell>
          <cell r="Q449" t="str">
            <v>EJECUCIÓN</v>
          </cell>
        </row>
        <row r="450">
          <cell r="B450" t="str">
            <v>GD_AC7</v>
          </cell>
          <cell r="C450" t="str">
            <v>Elaborar  por parte del proceso Gestión Documental las Tablas de Valoración Documental</v>
          </cell>
          <cell r="D450" t="str">
            <v>Numero de TVD elaboradas/Numero de procesos de la DNBC*100</v>
          </cell>
          <cell r="E450">
            <v>1</v>
          </cell>
          <cell r="F450">
            <v>46023</v>
          </cell>
          <cell r="G450">
            <v>46387</v>
          </cell>
          <cell r="H450">
            <v>54</v>
          </cell>
          <cell r="I450" t="str">
            <v>17. Gestión Documental</v>
          </cell>
          <cell r="N450">
            <v>46153</v>
          </cell>
          <cell r="O450" t="str">
            <v>Se recibió información antigua por parte del proceso y no se evidencian soportes en la carpeta compartida por planeación</v>
          </cell>
          <cell r="P450">
            <v>0</v>
          </cell>
          <cell r="Q450" t="str">
            <v>EJECUCIÓN</v>
          </cell>
        </row>
        <row r="451">
          <cell r="B451" t="str">
            <v>GD_AC8</v>
          </cell>
          <cell r="C451" t="str">
            <v>Presentar  ante el Archivo General de la Nación las Tablas de Retención Documental TRD</v>
          </cell>
          <cell r="D451" t="str">
            <v>Resolución de Adopción de las Tablas de Retención Documental de la DNBC</v>
          </cell>
          <cell r="E451">
            <v>1</v>
          </cell>
          <cell r="F451">
            <v>46023</v>
          </cell>
          <cell r="G451">
            <v>46387</v>
          </cell>
          <cell r="H451">
            <v>54</v>
          </cell>
          <cell r="I451" t="str">
            <v>17. Gestión Documental</v>
          </cell>
          <cell r="N451">
            <v>46153</v>
          </cell>
          <cell r="O451" t="str">
            <v>Se recibió información antigua por parte del proceso y no se evidencian soportes en la carpeta compartida por planeación</v>
          </cell>
          <cell r="P451">
            <v>0</v>
          </cell>
          <cell r="Q451" t="str">
            <v>EJECUCIÓN</v>
          </cell>
        </row>
        <row r="452">
          <cell r="B452" t="str">
            <v>GD_AC9</v>
          </cell>
          <cell r="C452" t="str">
            <v xml:space="preserve">Realizar el seguimiento trimestral de las  actividades planteadas en el Plan de Conservación Documental y presentar un informe al Comité Directivo para su conocimiento. </v>
          </cell>
          <cell r="D452" t="str">
            <v xml:space="preserve">No. De informes presentados ante comité directivos/ No. Informes programados </v>
          </cell>
          <cell r="E452">
            <v>4</v>
          </cell>
          <cell r="F452">
            <v>46023</v>
          </cell>
          <cell r="G452">
            <v>46387</v>
          </cell>
          <cell r="H452">
            <v>54</v>
          </cell>
          <cell r="I452" t="str">
            <v>17. Gestión Documental</v>
          </cell>
          <cell r="N452">
            <v>46153</v>
          </cell>
          <cell r="O452" t="str">
            <v>Se recibió información antigua por parte del proceso y no se evidencian soportes en la carpeta compartida por planeación</v>
          </cell>
          <cell r="P452">
            <v>0</v>
          </cell>
          <cell r="Q452" t="str">
            <v>EJECUCIÓN</v>
          </cell>
        </row>
        <row r="453">
          <cell r="B453" t="str">
            <v>GD_AC10</v>
          </cell>
          <cell r="C453" t="str">
            <v>Actualizar la tabla de retención documental en la cual se establezca los documentos que se deben conservar por 20 años contados a partir del cese de la relación laboral y validarlo con el Proceso de Talento Humano</v>
          </cell>
          <cell r="D453" t="str">
            <v xml:space="preserve">Tabla de retención documental actualizada </v>
          </cell>
          <cell r="E453">
            <v>1</v>
          </cell>
          <cell r="F453">
            <v>46023</v>
          </cell>
          <cell r="G453">
            <v>46387</v>
          </cell>
          <cell r="H453">
            <v>54</v>
          </cell>
          <cell r="I453" t="str">
            <v>17. Gestión Documental</v>
          </cell>
          <cell r="N453">
            <v>46153</v>
          </cell>
          <cell r="O453" t="str">
            <v>Se recibió información antigua por parte del proceso y no se evidencian soportes en la carpeta compartida por planeación</v>
          </cell>
          <cell r="P453">
            <v>0</v>
          </cell>
          <cell r="Q453" t="str">
            <v>EJECUCIÓN</v>
          </cell>
        </row>
        <row r="454">
          <cell r="B454" t="str">
            <v>GD_AC11</v>
          </cell>
          <cell r="C454" t="str">
            <v>Actualización y socialización del procedimiento transferencia documental PC-GD-03, incluyendo un punto de control de digitalización de documentos para la transferencia documental</v>
          </cell>
          <cell r="D454" t="str">
            <v>Procedimiento de transferencia documental PC-GD-03actualizado y socializado</v>
          </cell>
          <cell r="E454">
            <v>1</v>
          </cell>
          <cell r="F454">
            <v>45210</v>
          </cell>
          <cell r="G454">
            <v>45473</v>
          </cell>
          <cell r="H454">
            <v>38.85</v>
          </cell>
          <cell r="I454" t="str">
            <v>17. Gestión Documental</v>
          </cell>
          <cell r="J454" t="str">
            <v>Seguimiento Historico CGR</v>
          </cell>
          <cell r="K454">
            <v>0</v>
          </cell>
          <cell r="L454" t="e">
            <v>#VALUE!</v>
          </cell>
          <cell r="N454">
            <v>46153</v>
          </cell>
          <cell r="O454" t="str">
            <v>Se recibió información antigua por parte del proceso y no se evidencian soportes en la carpeta compartida por planeación</v>
          </cell>
          <cell r="P454">
            <v>0</v>
          </cell>
          <cell r="Q454" t="str">
            <v>EJECUCIÓN</v>
          </cell>
        </row>
        <row r="455">
          <cell r="B455" t="str">
            <v>Pendiente</v>
          </cell>
          <cell r="C455" t="e">
            <v>#VALUE!</v>
          </cell>
          <cell r="D455" t="str">
            <v>No de documentos enviados /No de documentos  programadas *100</v>
          </cell>
          <cell r="E455">
            <v>1</v>
          </cell>
          <cell r="F455">
            <v>44510</v>
          </cell>
          <cell r="G455">
            <v>44742</v>
          </cell>
          <cell r="H455">
            <v>34.5</v>
          </cell>
          <cell r="I455" t="str">
            <v>17. Gestión Documental</v>
          </cell>
          <cell r="N455">
            <v>46153</v>
          </cell>
          <cell r="O455" t="str">
            <v>Se recibió información antigua por parte del proceso y no se evidencian soportes en la carpeta compartida por planeación</v>
          </cell>
          <cell r="P455">
            <v>0</v>
          </cell>
          <cell r="Q455" t="str">
            <v>EJECUCIÓN</v>
          </cell>
        </row>
        <row r="456">
          <cell r="B456" t="str">
            <v>Pendiente</v>
          </cell>
          <cell r="C456" t="str">
            <v xml:space="preserve">Realizar un taller de como registrar en ORFEO la información según la denominación de los campos del aplicativo </v>
          </cell>
          <cell r="D456" t="str">
            <v xml:space="preserve">Listado de asistencia del taller </v>
          </cell>
          <cell r="E456">
            <v>1</v>
          </cell>
          <cell r="F456">
            <v>44880</v>
          </cell>
          <cell r="G456">
            <v>45107</v>
          </cell>
          <cell r="H456">
            <v>33.75</v>
          </cell>
          <cell r="I456" t="str">
            <v>17. Gestión Documental</v>
          </cell>
          <cell r="N456">
            <v>46153</v>
          </cell>
          <cell r="O456" t="str">
            <v>Se recibió información antigua por parte del proceso y no se evidencian soportes en la carpeta compartida por planeación</v>
          </cell>
          <cell r="P456">
            <v>0</v>
          </cell>
          <cell r="Q456" t="str">
            <v>EJECUCIÓN</v>
          </cell>
        </row>
        <row r="457">
          <cell r="B457" t="str">
            <v>Pendiente</v>
          </cell>
          <cell r="C457" t="str">
            <v>actualizar en el sistema ORFEO los gestores de cada proceso.</v>
          </cell>
          <cell r="D457" t="str">
            <v>ORFEO actualizado</v>
          </cell>
          <cell r="E457">
            <v>1</v>
          </cell>
          <cell r="F457">
            <v>45048</v>
          </cell>
          <cell r="G457">
            <v>45258</v>
          </cell>
          <cell r="H457">
            <v>30.9</v>
          </cell>
          <cell r="I457" t="str">
            <v>17. Gestión Documental</v>
          </cell>
          <cell r="N457">
            <v>46153</v>
          </cell>
          <cell r="O457" t="str">
            <v>Se recibió información antigua por parte del proceso y no se evidencian soportes en la carpeta compartida por planeación</v>
          </cell>
          <cell r="P457">
            <v>0</v>
          </cell>
          <cell r="Q457" t="str">
            <v>EJECUCIÓN</v>
          </cell>
        </row>
        <row r="458">
          <cell r="B458" t="str">
            <v>Pendiente</v>
          </cell>
          <cell r="C458" t="e">
            <v>#VALUE!</v>
          </cell>
          <cell r="D458" t="str">
            <v>% acciones del plan de mejoramiento ejecutadas</v>
          </cell>
          <cell r="E458">
            <v>1</v>
          </cell>
          <cell r="F458">
            <v>45404</v>
          </cell>
          <cell r="G458">
            <v>45657</v>
          </cell>
          <cell r="H458">
            <v>37.35</v>
          </cell>
          <cell r="I458" t="str">
            <v>17. Gestión Documental</v>
          </cell>
          <cell r="N458">
            <v>46153</v>
          </cell>
          <cell r="O458" t="str">
            <v>Se recibió información antigua por parte del proceso y no se evidencian soportes en la carpeta compartida por planeación</v>
          </cell>
          <cell r="P458">
            <v>0</v>
          </cell>
          <cell r="Q458" t="str">
            <v>EJECUCIÓN</v>
          </cell>
        </row>
        <row r="459">
          <cell r="B459" t="str">
            <v>TI_AC1</v>
          </cell>
          <cell r="C459" t="str">
            <v>Implementar el proyecto de estabilizacion de Servicios Tecnológicos que pretende habilitar los elementos transversales de Seguridad de la Información y Servicios Ciudadanos Digitales</v>
          </cell>
          <cell r="D459" t="str">
            <v>N.º de actividades programadas / N.º de actividades realizadas</v>
          </cell>
          <cell r="E459">
            <v>1</v>
          </cell>
          <cell r="F459">
            <v>46113</v>
          </cell>
          <cell r="G459">
            <v>46387</v>
          </cell>
          <cell r="H459">
            <v>40.5</v>
          </cell>
          <cell r="I459" t="str">
            <v>18. Gestión de Tecnología e Informática</v>
          </cell>
          <cell r="K459">
            <v>0.3</v>
          </cell>
          <cell r="L459" t="str">
            <v>Se aporta como evidencia el formato de necesidad RUE 2.0, que soporta la implementación y fortalecimiento de los servicios tecnológicos institucionales.</v>
          </cell>
          <cell r="M459" t="str">
            <v>https://dnbcgovco-my.sharepoint.com/:f:/g/personal/planeacion_dnbc_gov_co/IgBrVWPM042YTo_4iT2tkw4QAfir0p78OawR0odu1yhtmJU?e=xX7mWf</v>
          </cell>
          <cell r="N459">
            <v>46153</v>
          </cell>
          <cell r="O459" t="str">
            <v>Se evidencia formato de necesidad para proceso contractual</v>
          </cell>
          <cell r="P459">
            <v>0.3</v>
          </cell>
          <cell r="Q459" t="str">
            <v>EJECUCIÓN</v>
          </cell>
        </row>
        <row r="460">
          <cell r="B460" t="str">
            <v>TI_AC2</v>
          </cell>
          <cell r="C460" t="str">
            <v>Implementación del protocolo de internet IPv6 de acuerdo a la Resolución 2710 de 2017.</v>
          </cell>
          <cell r="D460" t="str">
            <v>Implementacion del protocolo de internet IPV6</v>
          </cell>
          <cell r="E460">
            <v>1</v>
          </cell>
          <cell r="F460">
            <v>46113</v>
          </cell>
          <cell r="G460">
            <v>46387</v>
          </cell>
          <cell r="H460">
            <v>40.5</v>
          </cell>
          <cell r="I460" t="str">
            <v>18. Gestión de Tecnología e Informática</v>
          </cell>
          <cell r="K460">
            <v>0.1</v>
          </cell>
          <cell r="L460" t="str">
            <v>A la fecha no existe proceso formal de implementación de IPv6; se identifica la necesidad dentro del PETI 2026 para definir hoja de ruta y acciones de cumplimiento.</v>
          </cell>
          <cell r="N460">
            <v>46153</v>
          </cell>
          <cell r="O460" t="str">
            <v>El PETI se encuentra en proceso de actualización</v>
          </cell>
          <cell r="P460">
            <v>0</v>
          </cell>
          <cell r="Q460" t="str">
            <v>EJECUCIÓN</v>
          </cell>
        </row>
        <row r="461">
          <cell r="B461" t="str">
            <v>TI_AC3</v>
          </cell>
          <cell r="C461" t="str">
            <v xml:space="preserve">Realizar la caracterización del proceso definiendo los factores críticos y de exitico del proceso. 
</v>
          </cell>
          <cell r="D461" t="str">
            <v xml:space="preserve">Metodologias definidas en el proceso de Gestión de Tecnología </v>
          </cell>
          <cell r="E461">
            <v>1</v>
          </cell>
          <cell r="F461">
            <v>46023</v>
          </cell>
          <cell r="G461">
            <v>46142</v>
          </cell>
          <cell r="H461">
            <v>17.849999999999998</v>
          </cell>
          <cell r="I461" t="str">
            <v>18. Gestión de Tecnología e Informática</v>
          </cell>
          <cell r="J461" t="str">
            <v>Reportar seguimiento</v>
          </cell>
          <cell r="K461">
            <v>1</v>
          </cell>
          <cell r="L461" t="str">
            <v>Se aporta como evidencia la Caracterización CT-TI versión 04 aprobada, que contiene la definición de factores críticos y de éxito del proceso.</v>
          </cell>
          <cell r="M461" t="str">
            <v>https://dnbcgovco-my.sharepoint.com/:f:/g/personal/planeacion_dnbc_gov_co/IgB5ud7b1mvzR6LEuE_muVtIAXnMfndxc-qfhTxTextcGU4?e=aHpPFN</v>
          </cell>
          <cell r="N461">
            <v>46153</v>
          </cell>
          <cell r="O461" t="str">
            <v>Se adjunta caracterizaicón del proceso en su versión 4 disponible desde marzo 2026</v>
          </cell>
          <cell r="P461">
            <v>1</v>
          </cell>
          <cell r="Q461" t="str">
            <v>CUMPLIDO</v>
          </cell>
        </row>
        <row r="462">
          <cell r="B462" t="str">
            <v>TI_AC4</v>
          </cell>
          <cell r="C462" t="str">
            <v>Realizar cronograma de mesas de trabajo y definir las actividades pendientes de ejecución</v>
          </cell>
          <cell r="D462" t="str">
            <v>N.º de mesas de trabajo programadas / Nº de mesas de trabajo realizadas *100</v>
          </cell>
          <cell r="E462">
            <v>1</v>
          </cell>
          <cell r="F462">
            <v>46023</v>
          </cell>
          <cell r="G462">
            <v>46142</v>
          </cell>
          <cell r="H462">
            <v>17.849999999999998</v>
          </cell>
          <cell r="I462" t="str">
            <v>18. Gestión de Tecnología e Informática</v>
          </cell>
          <cell r="J462" t="str">
            <v>Reportar seguimiento</v>
          </cell>
          <cell r="K462">
            <v>0.5</v>
          </cell>
          <cell r="L462" t="str">
            <v>Se adjunta cronograma de mesas de trabajo, Plan de Acción Consolidado 2026, tablero de indicadores y PETI 2026 como evidencia de ejecución, donde se definieron actividades pendientes, responsables, seguimiento y ruta de cumplimiento.</v>
          </cell>
          <cell r="M462" t="str">
            <v>https://dnbcgovco-my.sharepoint.com/:f:/g/personal/planeacion_dnbc_gov_co/IgDmXlHU6zXTQK9x9jp7Bf17AYtyFsp_fzNFqXJ4TC8E0I4?e=UeixIY</v>
          </cell>
          <cell r="N462">
            <v>46153</v>
          </cell>
          <cell r="O462" t="str">
            <v>Se incluye información de plan de acción y borrador de actualización de PETI 2026</v>
          </cell>
          <cell r="P462">
            <v>0.5</v>
          </cell>
          <cell r="Q462" t="str">
            <v>EJECUCIÓN</v>
          </cell>
        </row>
        <row r="463">
          <cell r="B463" t="str">
            <v>TI_AC5</v>
          </cell>
          <cell r="C463" t="str">
            <v xml:space="preserve">Realizar e implementar un formulario en linea que permita medir la oportunidad en tiempo real del soporte técnico, para la realización de los indicadores de gestión. </v>
          </cell>
          <cell r="D463" t="str">
            <v>Formato ejecutado de control de mantenimiento a los equipos de computo de la DNBC.</v>
          </cell>
          <cell r="E463">
            <v>1</v>
          </cell>
          <cell r="F463">
            <v>46023</v>
          </cell>
          <cell r="G463">
            <v>46142</v>
          </cell>
          <cell r="H463">
            <v>17.849999999999998</v>
          </cell>
          <cell r="I463" t="str">
            <v>18. Gestión de Tecnología e Informática</v>
          </cell>
          <cell r="J463" t="str">
            <v>Reportar seguimiento</v>
          </cell>
          <cell r="K463">
            <v>0.5</v>
          </cell>
          <cell r="L463" t="str">
            <v>Se adjunta Plan de Mantenimiento 2026 como evidencia de avance, incluyendo cronograma, seguimiento y mecanismos de evaluación para medición del soporte técnico.</v>
          </cell>
          <cell r="M463" t="str">
            <v>https://dnbcgovco-my.sharepoint.com/:f:/g/personal/planeacion_dnbc_gov_co/IgAkffJz8RHCSoYwUGVrNivMARn_03lGJ2j6OJKB6h4Tx_Q?e=PyfV3P</v>
          </cell>
          <cell r="N463">
            <v>46153</v>
          </cell>
          <cell r="O463" t="str">
            <v>No se evidencia actividades relacionadas con el formulario en linea</v>
          </cell>
          <cell r="P463">
            <v>0</v>
          </cell>
          <cell r="Q463" t="str">
            <v>EJECUCIÓN</v>
          </cell>
        </row>
        <row r="464">
          <cell r="B464" t="str">
            <v>TI_AC6</v>
          </cell>
          <cell r="C464" t="str">
            <v xml:space="preserve">Verificar la validez de los indicadores que permiten realizar seguimiento y evaluación periódica de los procesos de TI 
</v>
          </cell>
          <cell r="D464" t="str">
            <v xml:space="preserve">"N.º Total de indicadores / N.º total de indicadores Verificados * 100 
</v>
          </cell>
          <cell r="E464">
            <v>1</v>
          </cell>
          <cell r="F464">
            <v>46023</v>
          </cell>
          <cell r="G464">
            <v>46142</v>
          </cell>
          <cell r="H464">
            <v>17.849999999999998</v>
          </cell>
          <cell r="I464" t="str">
            <v>18. Gestión de Tecnología e Informática</v>
          </cell>
          <cell r="J464" t="str">
            <v>Reportar seguimiento</v>
          </cell>
          <cell r="K464">
            <v>1</v>
          </cell>
          <cell r="L464" t="str">
            <v>Se aporta como evidencia el Tablero de Indicadores y Fichas Técnicas Gestión TI V4, en el que se verificaron definición, fórmula, periodicidad, meta y mecanismos de seguimiento y evaluación de los indicadores del proceso.</v>
          </cell>
          <cell r="M464" t="str">
            <v>https://dnbcgovco-my.sharepoint.com/:f:/g/personal/planeacion_dnbc_gov_co/IgDf_bpELDOIR7zFIV5Lm8t-AWYhJoKta_hK3z5dyahHYDc?e=S0dGWc</v>
          </cell>
          <cell r="N464">
            <v>46153</v>
          </cell>
          <cell r="O464" t="str">
            <v>Se incluye matriz de indicadores de gestión TI. No obstante, no se evidencia análisis sobre su necesidad o no de actualización</v>
          </cell>
          <cell r="P464">
            <v>0.5</v>
          </cell>
          <cell r="Q464" t="str">
            <v>EJECUCIÓN</v>
          </cell>
        </row>
        <row r="465">
          <cell r="B465" t="str">
            <v>TI_AC7</v>
          </cell>
          <cell r="C465" t="e">
            <v>#VALUE!</v>
          </cell>
          <cell r="D465" t="str">
            <v>Proceso de PETIC actualizado y verificado.</v>
          </cell>
          <cell r="E465">
            <v>1</v>
          </cell>
          <cell r="F465">
            <v>46023</v>
          </cell>
          <cell r="G465">
            <v>46173</v>
          </cell>
          <cell r="H465">
            <v>22.5</v>
          </cell>
          <cell r="I465" t="str">
            <v>18. Gestión de Tecnología e Informática</v>
          </cell>
          <cell r="J465" t="str">
            <v>Reportar seguimiento</v>
          </cell>
          <cell r="K465">
            <v>0.9</v>
          </cell>
          <cell r="L465" t="e">
            <v>#VALUE!</v>
          </cell>
          <cell r="M465" t="str">
            <v>https://dnbcgovco-my.sharepoint.com/:f:/g/personal/planeacion_dnbc_gov_co/IgByxAMzp3aqQ5HOb0vu_2CmAa3iwxui5gO6Vlq6RRmJ5SE?e=311D2c</v>
          </cell>
          <cell r="N465">
            <v>46153</v>
          </cell>
          <cell r="O465" t="str">
            <v>Se incluye documnto borrador de PETI que debe ser sometido a aprobación del Comité directivo</v>
          </cell>
          <cell r="P465">
            <v>0.5</v>
          </cell>
          <cell r="Q465" t="str">
            <v>EJECUCIÓN</v>
          </cell>
        </row>
        <row r="466">
          <cell r="B466" t="str">
            <v>TI_AC8</v>
          </cell>
          <cell r="C466" t="str">
            <v xml:space="preserve">Verificar y ajustar el flujo de la ejecucion del procedimiento PC-TI-01 Gestión y Atención de Soporte Técnico al estado actual de la entidad.
</v>
          </cell>
          <cell r="D466" t="str">
            <v>Actualización del flujo de la ejecución de Gestión de Tecnología informática y Gestión y atención de soporte Técnico.</v>
          </cell>
          <cell r="E466">
            <v>1</v>
          </cell>
          <cell r="F466">
            <v>46023</v>
          </cell>
          <cell r="G466">
            <v>46173</v>
          </cell>
          <cell r="H466">
            <v>22.5</v>
          </cell>
          <cell r="I466" t="str">
            <v>18. Gestión de Tecnología e Informática</v>
          </cell>
          <cell r="J466" t="str">
            <v>Reportar seguimiento</v>
          </cell>
          <cell r="K466">
            <v>1</v>
          </cell>
          <cell r="L466" t="str">
            <v>Se adjunta procedimiento PC-TI-01 versión 02 actualizado y aprobado, como soporte de la verificación y ajuste del flujo de ejecución del proceso de soporte técnico conforme al estado actual de la Entidad.</v>
          </cell>
          <cell r="M466" t="str">
            <v>https://dnbcgovco-my.sharepoint.com/:f:/g/personal/planeacion_dnbc_gov_co/IgCir8k3P8BgRZmofCbzcQlrAf1c0UuOVr2o522eV4Ri-aU?e=Bvugel</v>
          </cell>
          <cell r="N466">
            <v>46153</v>
          </cell>
          <cell r="O466" t="str">
            <v>Se incluye procedimiento vigente desde el mes de novimebre de 2025</v>
          </cell>
          <cell r="P466">
            <v>1</v>
          </cell>
          <cell r="Q466" t="str">
            <v>CUMPLIDO</v>
          </cell>
        </row>
        <row r="467">
          <cell r="B467" t="str">
            <v>TI_AC9</v>
          </cell>
          <cell r="C467" t="str">
            <v xml:space="preserve">Promover  por medio de campañas el uso de la Nube Digital y herramientas digitales, como herramienta de respaldo de la información y gestión de información.
</v>
          </cell>
          <cell r="D467" t="str">
            <v>Socializaicones realizadas</v>
          </cell>
          <cell r="E467">
            <v>2</v>
          </cell>
          <cell r="F467">
            <v>46023</v>
          </cell>
          <cell r="G467">
            <v>46203</v>
          </cell>
          <cell r="H467">
            <v>26.85</v>
          </cell>
          <cell r="I467" t="str">
            <v>18. Gestión de Tecnología e Informática</v>
          </cell>
          <cell r="K467">
            <v>0.5</v>
          </cell>
          <cell r="L467" t="e">
            <v>#VALUE!</v>
          </cell>
          <cell r="M467" t="str">
            <v>https://dnbcgovco-my.sharepoint.com/:f:/g/personal/planeacion_dnbc_gov_co/IgB2Hc7rjc5cSLW6JDNWnxtoAX0gibH-Pue_6-22TKuiQwE?e=5G5LKI</v>
          </cell>
          <cell r="N467">
            <v>46153</v>
          </cell>
          <cell r="O467" t="str">
            <v>Se incluyen correos de socializaicón sobre Manual de Seguridad de la Información. No obstante, no se ve fomento del uso de la nube pública</v>
          </cell>
          <cell r="P467">
            <v>0.5</v>
          </cell>
          <cell r="Q467" t="str">
            <v>EJECUCIÓN</v>
          </cell>
        </row>
        <row r="468">
          <cell r="B468" t="str">
            <v>TI_AC10</v>
          </cell>
          <cell r="C468" t="str">
            <v xml:space="preserve">Documentar procesos de Backup de funciones y contratistas en los documentos SIGE
</v>
          </cell>
          <cell r="D468" t="str">
            <v>Socializaicones realizadas</v>
          </cell>
          <cell r="E468">
            <v>1</v>
          </cell>
          <cell r="F468">
            <v>46023</v>
          </cell>
          <cell r="G468">
            <v>46295</v>
          </cell>
          <cell r="H468">
            <v>40.35</v>
          </cell>
          <cell r="I468" t="str">
            <v>18. Gestión de Tecnología e Informática</v>
          </cell>
          <cell r="K468">
            <v>0.5</v>
          </cell>
          <cell r="L468" t="e">
            <v>#VALUE!</v>
          </cell>
          <cell r="M468" t="str">
            <v>https://dnbcgovco-my.sharepoint.com/:f:/g/personal/planeacion_dnbc_gov_co/IgDYKYtbSJHqRKKxnYGlnkqjASuDR0B5TfnyCatgEXvJ4L0?e=MPsND8</v>
          </cell>
          <cell r="N468">
            <v>46153</v>
          </cell>
          <cell r="O468" t="str">
            <v>Se incluye manual vigente desde 2022. Se requiere su revisión y actualización</v>
          </cell>
          <cell r="P468">
            <v>0.5</v>
          </cell>
          <cell r="Q468" t="str">
            <v>EJECUCIÓN</v>
          </cell>
        </row>
        <row r="469">
          <cell r="B469" t="str">
            <v>TI_AC11</v>
          </cell>
          <cell r="C469" t="str">
            <v>Formular un estrategia de Arquitetura Empresarial para la definición e implementación de necesidades tecnologicas en prestación de servicios</v>
          </cell>
          <cell r="D469" t="str">
            <v>Estrategia Formulada e implementada</v>
          </cell>
          <cell r="E469">
            <v>1</v>
          </cell>
          <cell r="F469">
            <v>46143</v>
          </cell>
          <cell r="G469">
            <v>46387</v>
          </cell>
          <cell r="H469">
            <v>36</v>
          </cell>
          <cell r="I469" t="str">
            <v>18. Gestión de Tecnología e Informática</v>
          </cell>
          <cell r="K469">
            <v>0.7</v>
          </cell>
          <cell r="L469" t="e">
            <v>#VALUE!</v>
          </cell>
          <cell r="M469" t="str">
            <v>https://dnbcgovco-my.sharepoint.com/:f:/g/personal/planeacion_dnbc_gov_co/IgC3xOsSNj8IRIL11vaiFWcgAUu6Fkz2uB8R8KlqPRMkdhk?e=pJDNvr</v>
          </cell>
          <cell r="N469">
            <v>46153</v>
          </cell>
          <cell r="O469" t="str">
            <v>Se incluye documento de necesidad RUE y borrador de actualización del PETI</v>
          </cell>
          <cell r="P469">
            <v>0.5</v>
          </cell>
          <cell r="Q469" t="str">
            <v>EJECUCIÓN</v>
          </cell>
        </row>
        <row r="470">
          <cell r="B470" t="str">
            <v>TI_AC12</v>
          </cell>
          <cell r="C470" t="str">
            <v xml:space="preserve">Documentar  la matriz de roles y usuarios siguiendo los principios de segregación de funciones </v>
          </cell>
          <cell r="D470" t="str">
            <v>-Mesas de trabajo para pa creacion de las matrices de roles de usuarios
- herramienta centralizada para el cargue de la información.</v>
          </cell>
          <cell r="E470">
            <v>1</v>
          </cell>
          <cell r="F470">
            <v>46023</v>
          </cell>
          <cell r="G470">
            <v>46142</v>
          </cell>
          <cell r="H470">
            <v>17.849999999999998</v>
          </cell>
          <cell r="I470" t="str">
            <v>18. Gestión de Tecnología e Informática</v>
          </cell>
          <cell r="J470" t="str">
            <v>Reportar seguimiento</v>
          </cell>
          <cell r="N470">
            <v>46153</v>
          </cell>
          <cell r="O470" t="str">
            <v>No se evidencia seguimiento</v>
          </cell>
          <cell r="P470">
            <v>0</v>
          </cell>
          <cell r="Q470" t="str">
            <v>EJECUCIÓN</v>
          </cell>
        </row>
        <row r="471">
          <cell r="B471" t="str">
            <v>TI_AC13</v>
          </cell>
          <cell r="C471" t="str">
            <v>Actualización matriz de activos de información</v>
          </cell>
          <cell r="D471" t="str">
            <v>Matriz actualizada</v>
          </cell>
          <cell r="E471">
            <v>1</v>
          </cell>
          <cell r="F471">
            <v>46023</v>
          </cell>
          <cell r="G471">
            <v>46173</v>
          </cell>
          <cell r="H471">
            <v>22.5</v>
          </cell>
          <cell r="I471" t="str">
            <v>18. Gestión de Tecnología e Informática</v>
          </cell>
          <cell r="N471">
            <v>46153</v>
          </cell>
          <cell r="O471" t="str">
            <v>No se evidencia seguimiento</v>
          </cell>
          <cell r="P471">
            <v>0</v>
          </cell>
          <cell r="Q471" t="str">
            <v>EJECUCIÓN</v>
          </cell>
        </row>
        <row r="472">
          <cell r="B472" t="str">
            <v>TI_AC14</v>
          </cell>
          <cell r="C472" t="str">
            <v>Realizar informe sobre estado actual de la prestación del servicio de telefonía fija</v>
          </cell>
          <cell r="D472" t="str">
            <v>Informe</v>
          </cell>
          <cell r="E472">
            <v>1</v>
          </cell>
          <cell r="F472">
            <v>46023</v>
          </cell>
          <cell r="G472">
            <v>46173</v>
          </cell>
          <cell r="H472">
            <v>22.5</v>
          </cell>
          <cell r="I472" t="str">
            <v>18. Gestión de Tecnología e Informática</v>
          </cell>
          <cell r="K472">
            <v>0.7</v>
          </cell>
          <cell r="L472" t="str">
            <v>Se adjunta informe del estado actual del servicio de telefonía fija, incluyendo diagnóstico de indisponibilidad, análisis técnico y gestión contractual en curso para modernización del servicio con solución PBX Cloud.</v>
          </cell>
          <cell r="M472" t="str">
            <v>https://dnbcgovco-my.sharepoint.com/:f:/g/personal/planeacion_dnbc_gov_co/IgAk6fLJg0L3T7u7NTfhiB24AX9HOMqac_J9nU9jpBPpXbM?e=swOIeZ</v>
          </cell>
          <cell r="N472">
            <v>46153</v>
          </cell>
          <cell r="O472" t="str">
            <v>Aunque s epresenta informe, no se encuentra evidencia que se socialice con el lider del proceso</v>
          </cell>
          <cell r="P472">
            <v>0.7</v>
          </cell>
          <cell r="Q472" t="str">
            <v>EJECUCIÓN</v>
          </cell>
        </row>
        <row r="473">
          <cell r="B473" t="str">
            <v>TI_AC15</v>
          </cell>
          <cell r="C473" t="str">
            <v>Generar Documento  soporte (diagnóstico) de las necesidades de información de la Entidad, para la actualización (desarrollo) del Sistema de Información RUE.</v>
          </cell>
          <cell r="D473" t="str">
            <v>Docuemento de Diagnostico RUE</v>
          </cell>
          <cell r="E473">
            <v>1</v>
          </cell>
          <cell r="F473">
            <v>46023</v>
          </cell>
          <cell r="G473">
            <v>46173</v>
          </cell>
          <cell r="H473">
            <v>22.5</v>
          </cell>
          <cell r="I473" t="str">
            <v>18. Gestión de Tecnología e Informática</v>
          </cell>
          <cell r="K473">
            <v>1</v>
          </cell>
          <cell r="L473" t="e">
            <v>#VALUE!</v>
          </cell>
          <cell r="M473" t="str">
            <v>https://dnbcgovco-my.sharepoint.com/:f:/g/personal/planeacion_dnbc_gov_co/IgDPgT4NJ4SAS7wh-FIhINwWAfHEn8Nkvw5wZ9iOQqb9PVM?e=sUmTmO</v>
          </cell>
          <cell r="N473">
            <v>46153</v>
          </cell>
          <cell r="O473" t="str">
            <v xml:space="preserve">Se aporta formato de necesidad de RUE 2.0 </v>
          </cell>
          <cell r="P473">
            <v>1</v>
          </cell>
          <cell r="Q473" t="str">
            <v>CUMPLIDO</v>
          </cell>
        </row>
        <row r="474">
          <cell r="B474" t="str">
            <v>TI_AC16</v>
          </cell>
          <cell r="C474" t="str">
            <v xml:space="preserve">Realizar guía de estilo de accesibilidad y usabilidad del sistema de informacion RUE de la Entidad </v>
          </cell>
          <cell r="D474" t="str">
            <v xml:space="preserve">Guia deaccesibilidad y usabilidad formulada. </v>
          </cell>
          <cell r="E474">
            <v>1</v>
          </cell>
          <cell r="F474">
            <v>46023</v>
          </cell>
          <cell r="G474">
            <v>46295</v>
          </cell>
          <cell r="H474">
            <v>40.35</v>
          </cell>
          <cell r="I474" t="str">
            <v>18. Gestión de Tecnología e Informática</v>
          </cell>
          <cell r="N474">
            <v>46153</v>
          </cell>
          <cell r="O474" t="str">
            <v>No se evidencia seguimiento</v>
          </cell>
          <cell r="P474">
            <v>0</v>
          </cell>
          <cell r="Q474" t="str">
            <v>EJECUCIÓN</v>
          </cell>
        </row>
        <row r="475">
          <cell r="B475" t="str">
            <v>TI_AC17</v>
          </cell>
          <cell r="C475" t="str">
            <v xml:space="preserve">Diseñar el formulario de control y verificación de información de emergencias que debe diligenciar el personal de CITEL en el Modulo de Emergencias del RUE.   </v>
          </cell>
          <cell r="D475" t="str">
            <v>Diseño del Formulario de control y seguimiento  de información  del Modulo de emergencias RUE</v>
          </cell>
          <cell r="E475">
            <v>1</v>
          </cell>
          <cell r="F475">
            <v>46023</v>
          </cell>
          <cell r="G475">
            <v>46173</v>
          </cell>
          <cell r="H475">
            <v>22.5</v>
          </cell>
          <cell r="I475" t="str">
            <v>18. Gestión de Tecnología e Informática</v>
          </cell>
          <cell r="N475">
            <v>46153</v>
          </cell>
          <cell r="O475" t="str">
            <v>No se evidencia seguimiento</v>
          </cell>
          <cell r="P475">
            <v>0</v>
          </cell>
          <cell r="Q475" t="str">
            <v>EJECUCIÓN</v>
          </cell>
        </row>
        <row r="476">
          <cell r="B476" t="str">
            <v>TI_AC18</v>
          </cell>
          <cell r="C476" t="str">
            <v>Implementar la  política de gobierno digital en la DNBC.</v>
          </cell>
          <cell r="D476" t="str">
            <v xml:space="preserve">Documento de política de gobierno digital formalizada. </v>
          </cell>
          <cell r="E476">
            <v>1</v>
          </cell>
          <cell r="F476">
            <v>46023</v>
          </cell>
          <cell r="G476">
            <v>46173</v>
          </cell>
          <cell r="H476">
            <v>22.5</v>
          </cell>
          <cell r="I476" t="str">
            <v>18. Gestión de Tecnología e Informática</v>
          </cell>
          <cell r="J476" t="str">
            <v>Reportar seguimiento lineamientos de activos de información en MN-TI-01 Manual De La Política De Seguridad Y Privacidad De La Información V2</v>
          </cell>
          <cell r="N476">
            <v>46153</v>
          </cell>
          <cell r="O476" t="str">
            <v>No se evidencia seguimiento</v>
          </cell>
          <cell r="P476">
            <v>0</v>
          </cell>
          <cell r="Q476" t="str">
            <v>EJECUCIÓN</v>
          </cell>
        </row>
        <row r="477">
          <cell r="B477" t="str">
            <v>TI_AC19</v>
          </cell>
          <cell r="C477" t="str">
            <v>Actualizar la Política General de Seguridad y privacidad de la informacion 1. Gobierno Digital. 2. detección y prevención del  uso inadecuado de la información priveligiada 3. componente de infraestructura tecnologica y sus controles</v>
          </cell>
          <cell r="D477" t="str">
            <v>Documento actualizado</v>
          </cell>
          <cell r="E477">
            <v>1</v>
          </cell>
          <cell r="F477">
            <v>46023</v>
          </cell>
          <cell r="G477">
            <v>46203</v>
          </cell>
          <cell r="H477">
            <v>26.85</v>
          </cell>
          <cell r="I477" t="str">
            <v>18. Gestión de Tecnología e Informática</v>
          </cell>
          <cell r="N477">
            <v>46153</v>
          </cell>
          <cell r="O477" t="str">
            <v>No se evidencia seguimiento</v>
          </cell>
          <cell r="P477">
            <v>0</v>
          </cell>
          <cell r="Q477" t="str">
            <v>EJECUCIÓN</v>
          </cell>
        </row>
        <row r="478">
          <cell r="B478" t="str">
            <v>TI_AC20</v>
          </cell>
          <cell r="C478" t="str">
            <v xml:space="preserve">Realizar  y ejecutar el plan  de mantenimiento preventivo y correctivo del harware de la Entidad </v>
          </cell>
          <cell r="D478" t="str">
            <v>Documento  seguimiento Plan de Mantenimeinto Preventivo y Correctivo de Harware</v>
          </cell>
          <cell r="E478">
            <v>1</v>
          </cell>
          <cell r="F478">
            <v>46023</v>
          </cell>
          <cell r="G478">
            <v>46387</v>
          </cell>
          <cell r="H478">
            <v>54</v>
          </cell>
          <cell r="I478" t="str">
            <v>18. Gestión de Tecnología e Informática</v>
          </cell>
          <cell r="K478">
            <v>0.8</v>
          </cell>
          <cell r="L478" t="str">
            <v>Se adjunta Plan de Mantenimiento Preventivo y Correctivo de Hardware con cronograma de intervención, inventario de activos tecnológicos, actividades de mantenimiento ejecutadas y soportes de seguimiento de la ejecución del plan.</v>
          </cell>
          <cell r="M478" t="str">
            <v>https://dnbcgovco-my.sharepoint.com/:f:/g/personal/planeacion_dnbc_gov_co/IgBK7MOyXw-ATYsV1Iuv2huzAeA3ku4FKt64nuHd6idzX5A?e=bnfIJL</v>
          </cell>
          <cell r="N478">
            <v>46153</v>
          </cell>
          <cell r="O478" t="str">
            <v>Se incluye plan formulado por el enlace del proceso. Pendiente su implementación</v>
          </cell>
          <cell r="P478">
            <v>0.5</v>
          </cell>
          <cell r="Q478" t="str">
            <v>EJECUCIÓN</v>
          </cell>
        </row>
        <row r="479">
          <cell r="B479" t="str">
            <v>TI_AC21</v>
          </cell>
          <cell r="C479" t="str">
            <v>Actualizar  del formulario de PQRSD en linea de acuerdo al Anexo 2 de la Resolución MinTIC 1519 del 2020.</v>
          </cell>
          <cell r="D479" t="str">
            <v>Numero de condiciones tecnicas programadas/Numero se dolicitudes tecnicas realizadas*100</v>
          </cell>
          <cell r="E479">
            <v>1</v>
          </cell>
          <cell r="F479">
            <v>46023</v>
          </cell>
          <cell r="G479">
            <v>46173</v>
          </cell>
          <cell r="H479">
            <v>22.5</v>
          </cell>
          <cell r="I479" t="str">
            <v>18. Gestión de Tecnología e Informática</v>
          </cell>
          <cell r="J479" t="str">
            <v>Realizar seguimiento</v>
          </cell>
          <cell r="K479">
            <v>1</v>
          </cell>
          <cell r="L479" t="e">
            <v>#VALUE!</v>
          </cell>
          <cell r="M479" t="str">
            <v>https://dnbcgovco-my.sharepoint.com/:f:/g/personal/planeacion_dnbc_gov_co/IgDlb5XVpxIKQb9rhhKt_5DuAUyINH0bab5kKjslSxoN9lU?e=8Qefwv</v>
          </cell>
          <cell r="N479">
            <v>46153</v>
          </cell>
          <cell r="O479" t="str">
            <v>Se evidencia ajustes en formulario web</v>
          </cell>
          <cell r="P479">
            <v>1</v>
          </cell>
          <cell r="Q479" t="str">
            <v>CUMPLIDO</v>
          </cell>
        </row>
        <row r="480">
          <cell r="B480" t="str">
            <v>TI_AC22</v>
          </cell>
          <cell r="C480" t="str">
            <v>Realizar seguimiento a las actividades planteadas en el componente operativo de la politica de Seguridad y Privacidad de Información</v>
          </cell>
          <cell r="D480" t="str">
            <v>Informes de seguimiento</v>
          </cell>
          <cell r="E480">
            <v>2</v>
          </cell>
          <cell r="F480">
            <v>46204</v>
          </cell>
          <cell r="G480">
            <v>46387</v>
          </cell>
          <cell r="H480">
            <v>27</v>
          </cell>
          <cell r="I480" t="str">
            <v>18. Gestión de Tecnología e Informática</v>
          </cell>
          <cell r="N480">
            <v>46153</v>
          </cell>
          <cell r="O480" t="str">
            <v>No se evidencia seguimiento</v>
          </cell>
          <cell r="P480">
            <v>0</v>
          </cell>
          <cell r="Q480" t="str">
            <v>EJECUCIÓN</v>
          </cell>
        </row>
        <row r="481">
          <cell r="B481" t="str">
            <v>TI_AC23</v>
          </cell>
          <cell r="C481" t="str">
            <v>Realizar jornadas de socialización sobre el Manual de Seguridad de la Información</v>
          </cell>
          <cell r="D481" t="str">
            <v>Jornadas de socialización</v>
          </cell>
          <cell r="E481">
            <v>3</v>
          </cell>
          <cell r="F481">
            <v>46143</v>
          </cell>
          <cell r="G481">
            <v>46387</v>
          </cell>
          <cell r="H481">
            <v>36</v>
          </cell>
          <cell r="I481" t="str">
            <v>18. Gestión de Tecnología e Informática</v>
          </cell>
          <cell r="N481">
            <v>46153</v>
          </cell>
          <cell r="O481" t="str">
            <v>No se evidencia seguimiento</v>
          </cell>
          <cell r="P481">
            <v>0</v>
          </cell>
          <cell r="Q481" t="str">
            <v>EJECUCIÓN</v>
          </cell>
        </row>
        <row r="482">
          <cell r="B482" t="str">
            <v>TI_AC24</v>
          </cell>
          <cell r="C482" t="str">
            <v>Realizar diagnóstico de necesidades de parametrización por proceso, frente a niveles de usuario, reportes y generacion de informes estadisticos.</v>
          </cell>
          <cell r="D482" t="str">
            <v>Informe diagnóstico</v>
          </cell>
          <cell r="E482">
            <v>1</v>
          </cell>
          <cell r="F482">
            <v>44880</v>
          </cell>
          <cell r="G482">
            <v>45107</v>
          </cell>
          <cell r="H482">
            <v>33.75</v>
          </cell>
          <cell r="I482" t="str">
            <v>18. Gestión de Tecnología e Informática</v>
          </cell>
          <cell r="J482" t="str">
            <v>Realizar seguimiento</v>
          </cell>
          <cell r="K482">
            <v>1</v>
          </cell>
          <cell r="L482" t="e">
            <v>#VALUE!</v>
          </cell>
          <cell r="M482" t="str">
            <v>https://dnbcgovco-my.sharepoint.com/:f:/g/personal/planeacion_dnbc_gov_co/IgB-4M0M0QFBT5ksUFTt5vBYAbdJmXGZRaiLCyWSNAvgCFE?e=ylRHIq</v>
          </cell>
          <cell r="N482">
            <v>46153</v>
          </cell>
          <cell r="O482" t="str">
            <v xml:space="preserve">Se aporta formato de necesidad de RUE 2.0 </v>
          </cell>
          <cell r="P482">
            <v>1</v>
          </cell>
          <cell r="Q482" t="str">
            <v>CUMPLIDO</v>
          </cell>
        </row>
        <row r="483">
          <cell r="B483" t="str">
            <v>TI_AC25</v>
          </cell>
          <cell r="C483" t="str">
            <v>Implementar las acciones de mejora identificadas en el diagnostico.</v>
          </cell>
          <cell r="D483" t="str">
            <v>Acciones de mejora implemnetadas, respecto a los niveles de usuario, reportes y generacion de informes estadisticos.</v>
          </cell>
          <cell r="E483">
            <v>1</v>
          </cell>
          <cell r="F483">
            <v>45108</v>
          </cell>
          <cell r="G483">
            <v>45199</v>
          </cell>
          <cell r="H483">
            <v>13.350000000000001</v>
          </cell>
          <cell r="I483" t="str">
            <v>18. Gestión de Tecnología e Informática</v>
          </cell>
          <cell r="J483" t="str">
            <v>Realizar seguimiento</v>
          </cell>
          <cell r="K483">
            <v>1</v>
          </cell>
          <cell r="L483" t="str">
            <v>Se adjuntan soportes de implementación de acciones de mejora identificadas en el diagnóstico del Sistema de Información RUE, evidenciando priorización e incorporación de ajustes funcionales, de parametrización y generación de reportes.</v>
          </cell>
          <cell r="M483" t="str">
            <v>https://dnbcgovco-my.sharepoint.com/:f:/g/personal/planeacion_dnbc_gov_co/IgA1WVB7uTW2QLTZOFjiTgNNAQxQwmPr2UXQhBrvADIwGzQ?e=aCtqVh</v>
          </cell>
          <cell r="N483">
            <v>46153</v>
          </cell>
          <cell r="O483" t="str">
            <v>Se aporta formato de necesidad de RUE 2.0. No se tienen evidencias de su implementación.</v>
          </cell>
          <cell r="P483">
            <v>0.5</v>
          </cell>
          <cell r="Q483" t="str">
            <v>VENCIDO</v>
          </cell>
        </row>
        <row r="484">
          <cell r="B484" t="str">
            <v>TI_AC26</v>
          </cell>
          <cell r="C484" t="str">
            <v>Construcción De Tabla De Niveles De Acceso A La Información En ORFEO Por Nivel De Usuario.</v>
          </cell>
          <cell r="D484" t="str">
            <v>TABLA DE NIVELES DE ACCESO ALA INFORMACION POR NIVEL DE USUARIO EN ORFEO</v>
          </cell>
          <cell r="E484">
            <v>1</v>
          </cell>
          <cell r="F484">
            <v>44880</v>
          </cell>
          <cell r="G484">
            <v>45107</v>
          </cell>
          <cell r="H484">
            <v>33.75</v>
          </cell>
          <cell r="I484" t="str">
            <v>18. Gestión de Tecnología e Informática</v>
          </cell>
          <cell r="J484" t="str">
            <v>Realizar seguimiento</v>
          </cell>
          <cell r="K484">
            <v>1</v>
          </cell>
          <cell r="L484" t="e">
            <v>#VALUE!</v>
          </cell>
          <cell r="M484" t="str">
            <v>https://dnbcgovco-my.sharepoint.com/:f:/g/personal/planeacion_dnbc_gov_co/IgB1QMzvYiM7T5Z1lVGEpGUBAfoO-PzjS-O2nmKgLlfZ7C4?e=PsKfsW</v>
          </cell>
          <cell r="N484">
            <v>46153</v>
          </cell>
          <cell r="O484" t="str">
            <v>Se incluye tabla de información orfeo</v>
          </cell>
          <cell r="P484">
            <v>1</v>
          </cell>
          <cell r="Q484" t="str">
            <v>CUMPLIDO</v>
          </cell>
        </row>
        <row r="485">
          <cell r="B485" t="str">
            <v>TI_AC27</v>
          </cell>
          <cell r="C485" t="str">
            <v>Actualizar  del formulario de PQRSD en linea de acuerdo al Anexo 2 de la Resolución MinTIC 1519 del 2020.</v>
          </cell>
          <cell r="D485" t="str">
            <v>(Numero de condiciones tecnicas programadas/Numero se dolicitudes tecnicas realizadas*100)</v>
          </cell>
          <cell r="E485">
            <v>1</v>
          </cell>
          <cell r="F485">
            <v>45048</v>
          </cell>
          <cell r="G485">
            <v>45291</v>
          </cell>
          <cell r="H485">
            <v>35.85</v>
          </cell>
          <cell r="I485" t="str">
            <v>18. Gestión de Tecnología e Informática</v>
          </cell>
          <cell r="J485" t="str">
            <v>Realizar seguimiento</v>
          </cell>
          <cell r="K485">
            <v>1</v>
          </cell>
          <cell r="L485" t="e">
            <v>#VALUE!</v>
          </cell>
          <cell r="M485" t="str">
            <v>https://dnbcgovco-my.sharepoint.com/:f:/g/personal/planeacion_dnbc_gov_co/IgAtCeqwqYEQRIXhU30ZuIAEAVsnNHcEZANJN7txKIyHMSw?e=PL9djw</v>
          </cell>
          <cell r="N485">
            <v>46153</v>
          </cell>
          <cell r="O485" t="str">
            <v>Se evidencia ajustes en formulario web</v>
          </cell>
          <cell r="P485">
            <v>1</v>
          </cell>
          <cell r="Q485" t="str">
            <v>CUMPLIDO</v>
          </cell>
        </row>
        <row r="486">
          <cell r="B486" t="str">
            <v>TI_AC29</v>
          </cell>
          <cell r="C486" t="str">
            <v>Actualización del software de digitalización del ORFEO.</v>
          </cell>
          <cell r="D486" t="str">
            <v>Actualización Sofware</v>
          </cell>
          <cell r="E486">
            <v>1</v>
          </cell>
          <cell r="F486">
            <v>44666</v>
          </cell>
          <cell r="G486">
            <v>44926</v>
          </cell>
          <cell r="H486">
            <v>38.4</v>
          </cell>
          <cell r="I486" t="str">
            <v>18. Gestión de Tecnología e Informática</v>
          </cell>
          <cell r="J486" t="str">
            <v>Seguimiento Historico CGR</v>
          </cell>
          <cell r="K486">
            <v>1</v>
          </cell>
          <cell r="L486" t="e">
            <v>#VALUE!</v>
          </cell>
          <cell r="M486" t="str">
            <v>https://dnbcgovco-my.sharepoint.com/:f:/g/personal/planeacion_dnbc_gov_co/IgBUD3iZOs8QQ6Rh_frPPKN-AbRW1E18fTjsmz3oSEmWYBU?e=RBKLAu</v>
          </cell>
          <cell r="N486">
            <v>46153</v>
          </cell>
          <cell r="O486" t="str">
            <v>Se evidencia soportes de ajustes en ORFEO y manual</v>
          </cell>
          <cell r="P486">
            <v>1</v>
          </cell>
          <cell r="Q486" t="str">
            <v>CUMPLIDO</v>
          </cell>
        </row>
        <row r="487">
          <cell r="B487" t="str">
            <v>TI_AC30</v>
          </cell>
          <cell r="C487" t="str">
            <v xml:space="preserve">
Generar políticas de Backups para el Sistema Documental ORFEO.</v>
          </cell>
          <cell r="D487" t="str">
            <v>Políticas de Backups</v>
          </cell>
          <cell r="E487">
            <v>1</v>
          </cell>
          <cell r="F487">
            <v>44666</v>
          </cell>
          <cell r="G487">
            <v>44926</v>
          </cell>
          <cell r="H487">
            <v>38.4</v>
          </cell>
          <cell r="I487" t="str">
            <v>18. Gestión de Tecnología e Informática</v>
          </cell>
          <cell r="J487" t="str">
            <v>Seguimiento Historico CGR</v>
          </cell>
          <cell r="K487">
            <v>1</v>
          </cell>
          <cell r="L487" t="e">
            <v>#VALUE!</v>
          </cell>
          <cell r="M487" t="str">
            <v>https://dnbcgovco-my.sharepoint.com/:f:/g/personal/planeacion_dnbc_gov_co/IgBOQpmYaQLLT4uY4rpPU70wAVfZbqgROgbCgr-Ejp6Bm-E?e=hc0q2y</v>
          </cell>
          <cell r="N487">
            <v>46153</v>
          </cell>
          <cell r="O487" t="str">
            <v>Se remite una imagen de Backup, más no se da información sobre politica de manejo</v>
          </cell>
          <cell r="P487">
            <v>0</v>
          </cell>
          <cell r="Q487" t="str">
            <v>VENCIDO</v>
          </cell>
        </row>
        <row r="488">
          <cell r="B488" t="str">
            <v>TI_AC31</v>
          </cell>
          <cell r="C488" t="str">
            <v>Trimestralmente se realizarán pruebas de monitoreo donde se verifica que los servicios se encuentren habilitados por el IPV6</v>
          </cell>
          <cell r="D488" t="str">
            <v>Seguimiento y monitoreo trimestral</v>
          </cell>
          <cell r="E488">
            <v>4</v>
          </cell>
          <cell r="F488">
            <v>44835</v>
          </cell>
          <cell r="G488">
            <v>45200</v>
          </cell>
          <cell r="H488">
            <v>54</v>
          </cell>
          <cell r="I488" t="str">
            <v>18. Gestión de Tecnología e Informática</v>
          </cell>
          <cell r="J488" t="str">
            <v>Seguimiento Historico CGR</v>
          </cell>
          <cell r="K488">
            <v>0.1</v>
          </cell>
          <cell r="L488" t="str">
            <v>A la fecha no existe proceso formal de implementación de IPv6; se identifica la necesidad dentro del PETI 2026 para definir hoja de ruta y acciones de cumplimiento.</v>
          </cell>
          <cell r="N488">
            <v>46153</v>
          </cell>
          <cell r="O488" t="str">
            <v>No se evidencia realización de acciones</v>
          </cell>
          <cell r="P488">
            <v>0</v>
          </cell>
          <cell r="Q488" t="str">
            <v>VENCIDO</v>
          </cell>
        </row>
        <row r="489">
          <cell r="B489" t="str">
            <v>TI_AC32</v>
          </cell>
          <cell r="C489" t="e">
            <v>#VALUE!</v>
          </cell>
          <cell r="D489" t="str">
            <v xml:space="preserve">Un procedimiento formulado </v>
          </cell>
          <cell r="E489">
            <v>1</v>
          </cell>
          <cell r="F489">
            <v>45160</v>
          </cell>
          <cell r="G489">
            <v>45443</v>
          </cell>
          <cell r="H489">
            <v>41.85</v>
          </cell>
          <cell r="I489" t="str">
            <v>18. Gestión de Tecnología e Informática</v>
          </cell>
          <cell r="J489" t="str">
            <v>Seguimiento Historico CGR</v>
          </cell>
          <cell r="K489">
            <v>0</v>
          </cell>
          <cell r="L489" t="e">
            <v>#VALUE!</v>
          </cell>
          <cell r="N489">
            <v>46153</v>
          </cell>
          <cell r="O489" t="str">
            <v>No se evidencia realización de acciones</v>
          </cell>
          <cell r="P489">
            <v>0</v>
          </cell>
          <cell r="Q489" t="str">
            <v>VENCIDO</v>
          </cell>
        </row>
        <row r="490">
          <cell r="B490" t="str">
            <v>TI_AC33</v>
          </cell>
          <cell r="C490" t="str">
            <v xml:space="preserve">Socialización del procedimiento </v>
          </cell>
          <cell r="D490" t="str">
            <v>Socialización del procedimiento</v>
          </cell>
          <cell r="E490">
            <v>1</v>
          </cell>
          <cell r="F490">
            <v>45209</v>
          </cell>
          <cell r="G490">
            <v>45443</v>
          </cell>
          <cell r="H490">
            <v>34.650000000000006</v>
          </cell>
          <cell r="I490" t="str">
            <v>18. Gestión de Tecnología e Informática</v>
          </cell>
          <cell r="J490" t="str">
            <v>Seguimiento Historico CGR</v>
          </cell>
          <cell r="K490">
            <v>0</v>
          </cell>
          <cell r="L490" t="e">
            <v>#VALUE!</v>
          </cell>
          <cell r="N490">
            <v>46153</v>
          </cell>
          <cell r="O490" t="str">
            <v>No se evidencia realización de acciones</v>
          </cell>
          <cell r="P490">
            <v>0</v>
          </cell>
          <cell r="Q490" t="str">
            <v>VENCIDO</v>
          </cell>
        </row>
        <row r="491">
          <cell r="B491" t="str">
            <v>TI_AC34</v>
          </cell>
          <cell r="C491" t="str">
            <v>Ajustar y parametrizar la base de datos donde se lleva el registro de entradas y salidas de inventario</v>
          </cell>
          <cell r="D491" t="str">
            <v>Base de datos parametrizada</v>
          </cell>
          <cell r="E491" t="str">
            <v>100%</v>
          </cell>
          <cell r="F491">
            <v>45280</v>
          </cell>
          <cell r="G491">
            <v>45382</v>
          </cell>
          <cell r="H491">
            <v>15.15</v>
          </cell>
          <cell r="I491" t="str">
            <v>18. Gestión de Tecnología e Informática</v>
          </cell>
          <cell r="J491" t="str">
            <v>Seguimiento Historico CGR</v>
          </cell>
          <cell r="K491">
            <v>0</v>
          </cell>
          <cell r="L491" t="e">
            <v>#VALUE!</v>
          </cell>
          <cell r="N491">
            <v>46153</v>
          </cell>
          <cell r="O491" t="str">
            <v>No se evidencia realización de acciones</v>
          </cell>
          <cell r="P491">
            <v>0</v>
          </cell>
          <cell r="Q491" t="str">
            <v>VENCIDO</v>
          </cell>
        </row>
        <row r="492">
          <cell r="B492" t="str">
            <v>TI_AC35</v>
          </cell>
          <cell r="C492" t="str">
            <v>Desarrollar acciones encaminadas a la actualización y mejoramiento del sistema de información Registro único nacional de estadísticas RUE 2.0</v>
          </cell>
          <cell r="D492" t="str">
            <v>Expediente Documental</v>
          </cell>
          <cell r="E492">
            <v>1</v>
          </cell>
          <cell r="F492">
            <v>46023</v>
          </cell>
          <cell r="G492">
            <v>46112</v>
          </cell>
          <cell r="H492">
            <v>13.5</v>
          </cell>
          <cell r="I492" t="str">
            <v>18. Gestión de Tecnología e Informática / 07. Coordinación Operativa</v>
          </cell>
          <cell r="J492" t="str">
            <v>Auditoria Financiera 2024</v>
          </cell>
          <cell r="K492">
            <v>1</v>
          </cell>
          <cell r="L492" t="e">
            <v>#VALUE!</v>
          </cell>
          <cell r="M492" t="str">
            <v>https://dnbcgovco-my.sharepoint.com/:f:/g/personal/planeacion_dnbc_gov_co/IgBx92YBq26rRIJLL5Vbj3RRAVNouU3GXCuU37nZSwWMFAc?e=1rDc0W</v>
          </cell>
          <cell r="N492">
            <v>46153</v>
          </cell>
          <cell r="O492" t="str">
            <v>Se adjunta formato de necesidad de RUE 2.0</v>
          </cell>
          <cell r="P492">
            <v>0.5</v>
          </cell>
          <cell r="Q492" t="str">
            <v>VENCIDO</v>
          </cell>
        </row>
        <row r="493">
          <cell r="B493" t="str">
            <v>TI_AC36</v>
          </cell>
          <cell r="C493" t="str">
            <v xml:space="preserve">Parametrizar del sistema Orfeo, que permita generar los reportes detallados y oportunamente. </v>
          </cell>
          <cell r="D493" t="str">
            <v>Sistema Orfeo Parametrizado</v>
          </cell>
          <cell r="E493">
            <v>1</v>
          </cell>
          <cell r="F493">
            <v>46053</v>
          </cell>
          <cell r="G493">
            <v>46387</v>
          </cell>
          <cell r="H493">
            <v>49.5</v>
          </cell>
          <cell r="I493" t="str">
            <v>18. Gestión de Tecnología e Informática</v>
          </cell>
          <cell r="J493" t="str">
            <v>Auditoria Financiera 2024</v>
          </cell>
          <cell r="K493">
            <v>1</v>
          </cell>
          <cell r="L493" t="e">
            <v>#VALUE!</v>
          </cell>
          <cell r="M493" t="str">
            <v>https://dnbcgovco-my.sharepoint.com/:f:/g/personal/planeacion_dnbc_gov_co/IgCNzwnnkkpRTaEBPMx0rOwFASu8lZZKfmwE_kJhjMBi4Do?e=8NVROU</v>
          </cell>
          <cell r="N493">
            <v>46153</v>
          </cell>
          <cell r="O493" t="str">
            <v>Se remite pantallazo de generación de reportes en ORFEO</v>
          </cell>
          <cell r="P493">
            <v>1</v>
          </cell>
          <cell r="Q493" t="str">
            <v>CUMPLIDO</v>
          </cell>
        </row>
      </sheetData>
      <sheetData sheetId="4"/>
      <sheetData sheetId="5"/>
      <sheetData sheetId="6"/>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3697.650059837964" createdVersion="6" refreshedVersion="6" minRefreshableVersion="3" recordCount="5" xr:uid="{00000000-000A-0000-FFFF-FFFF00000000}">
  <cacheSource type="worksheet">
    <worksheetSource ref="A8:AE14" sheet="PLAN DE MEJORAMIENTO"/>
  </cacheSource>
  <cacheFields count="61">
    <cacheField name="Ítem" numFmtId="0">
      <sharedItems containsSemiMixedTypes="0" containsString="0" containsNumber="1" containsInteger="1" minValue="1" maxValue="5"/>
    </cacheField>
    <cacheField name="Origen del hallazgo" numFmtId="0">
      <sharedItems/>
    </cacheField>
    <cacheField name="Detalle del origen" numFmtId="0">
      <sharedItems count="3">
        <s v="Auditoria Interna Gestion XXXXX 2019 "/>
        <s v="Auditoria Interna Gestion 2 2019 "/>
        <s v="Auditoria Interna Gestion 3 2019 "/>
      </sharedItems>
    </cacheField>
    <cacheField name="Fecha de identificación del hallazgo  (DD/MM/AAAA)" numFmtId="0">
      <sharedItems containsNonDate="0" containsDate="1" containsString="0" containsBlank="1" minDate="2019-08-12T00:00:00" maxDate="2019-08-13T00:00:00"/>
    </cacheField>
    <cacheField name="Descripción del hallazgo" numFmtId="0">
      <sharedItems containsBlank="1"/>
    </cacheField>
    <cacheField name="Tipo de hallazgo" numFmtId="0">
      <sharedItems count="3">
        <s v="No conformidad"/>
        <s v="Observación"/>
        <s v="Oportunidad de Mejora"/>
      </sharedItems>
    </cacheField>
    <cacheField name="Análisis de causas" numFmtId="0">
      <sharedItems containsBlank="1"/>
    </cacheField>
    <cacheField name="Causa raíz" numFmtId="0">
      <sharedItems containsBlank="1"/>
    </cacheField>
    <cacheField name="Efectos" numFmtId="0">
      <sharedItems containsBlank="1"/>
    </cacheField>
    <cacheField name="Acción a implementar_x000a_(Corrección, Correctiva, Preventiva o de Mejora)" numFmtId="0">
      <sharedItems/>
    </cacheField>
    <cacheField name="Descripción de la acción" numFmtId="0">
      <sharedItems containsBlank="1"/>
    </cacheField>
    <cacheField name="Acción modificada" numFmtId="0">
      <sharedItems containsNonDate="0" containsString="0" containsBlank="1"/>
    </cacheField>
    <cacheField name="Meta" numFmtId="0">
      <sharedItems containsString="0" containsBlank="1" containsNumber="1" containsInteger="1" minValue="1" maxValue="1"/>
    </cacheField>
    <cacheField name="Indicador" numFmtId="0">
      <sharedItems containsBlank="1"/>
    </cacheField>
    <cacheField name="Proceso (A CARGO DE LA ACCIÓN)" numFmtId="0">
      <sharedItems count="5">
        <s v="Planeación Estratégica"/>
        <s v="Gestión de Comunicaciones"/>
        <s v="Gestión Análisis y mejora continua"/>
        <s v="Gestión de Cooperación Internacional y Alianzas Estratégicas"/>
        <s v="Gestión de atención al usuario"/>
      </sharedItems>
    </cacheField>
    <cacheField name="Responsable de ejecución de la acción" numFmtId="0">
      <sharedItems containsBlank="1"/>
    </cacheField>
    <cacheField name="Fecha inicio" numFmtId="0">
      <sharedItems containsNonDate="0" containsDate="1" containsString="0" containsBlank="1" minDate="2019-08-12T00:00:00" maxDate="2019-08-13T00:00:00"/>
    </cacheField>
    <cacheField name="Fecha terminación" numFmtId="0">
      <sharedItems containsNonDate="0" containsDate="1" containsString="0" containsBlank="1" minDate="2019-11-30T00:00:00" maxDate="2019-12-01T00:00:00"/>
    </cacheField>
    <cacheField name="Tipo de  modificación" numFmtId="0">
      <sharedItems containsBlank="1"/>
    </cacheField>
    <cacheField name="Días de prórroga" numFmtId="0">
      <sharedItems containsString="0" containsBlank="1" containsNumber="1" containsInteger="1" minValue="0" maxValue="30"/>
    </cacheField>
    <cacheField name="Fecha final" numFmtId="0">
      <sharedItems containsNonDate="0" containsDate="1" containsString="0" containsBlank="1" minDate="2019-11-30T00:00:00" maxDate="2019-12-31T00:00:00"/>
    </cacheField>
    <cacheField name="1. Fecha de autoevaluación " numFmtId="0">
      <sharedItems containsNonDate="0" containsDate="1" containsString="0" containsBlank="1" minDate="2019-10-30T00:00:00" maxDate="2019-10-31T00:00:00"/>
    </cacheField>
    <cacheField name="1. Descripción de evidencias o soportes ejecución acción de mejora" numFmtId="0">
      <sharedItems containsBlank="1"/>
    </cacheField>
    <cacheField name="1. Grado de avance fisico de ejecución de las Metas (%)" numFmtId="0">
      <sharedItems containsString="0" containsBlank="1" containsNumber="1" minValue="0.2" maxValue="1"/>
    </cacheField>
    <cacheField name="1. Fecha del seguimiento" numFmtId="0">
      <sharedItems containsNonDate="0" containsDate="1" containsString="0" containsBlank="1" minDate="2019-11-10T00:00:00" maxDate="2019-12-11T00:00:00"/>
    </cacheField>
    <cacheField name="2. Referencia documento de seguimiento" numFmtId="0">
      <sharedItems containsBlank="1"/>
    </cacheField>
    <cacheField name="1. Profesionales OCI" numFmtId="0">
      <sharedItems containsBlank="1"/>
    </cacheField>
    <cacheField name="1. % Avance" numFmtId="0">
      <sharedItems containsString="0" containsBlank="1" containsNumber="1" minValue="0.2" maxValue="1"/>
    </cacheField>
    <cacheField name="1. Estado de la acción Vencida-Sin Iniciar….." numFmtId="0">
      <sharedItems count="4">
        <s v="Cumplida"/>
        <s v="En Avance"/>
        <s v="Vencida"/>
        <s v="Sin iniciar"/>
      </sharedItems>
    </cacheField>
    <cacheField name="2. Fecha de autoevaluación " numFmtId="0">
      <sharedItems containsNonDate="0" containsDate="1" containsString="0" containsBlank="1" minDate="2019-11-30T00:00:00" maxDate="2019-12-01T00:00:00"/>
    </cacheField>
    <cacheField name="2. Descripción de evidencias o soportes ejecución acción de mejora" numFmtId="0">
      <sharedItems containsBlank="1"/>
    </cacheField>
    <cacheField name="2. Grado de avance fisico de ejecución de las Metas (%)" numFmtId="0">
      <sharedItems containsString="0" containsBlank="1" containsNumber="1" containsInteger="1" minValue="1" maxValue="1"/>
    </cacheField>
    <cacheField name="2. Fecha del seguimiento" numFmtId="0">
      <sharedItems containsNonDate="0" containsDate="1" containsString="0" containsBlank="1" minDate="2019-12-10T00:00:00" maxDate="2019-12-11T00:00:00"/>
    </cacheField>
    <cacheField name="2. Referencia documento de seguimiento2" numFmtId="0">
      <sharedItems containsBlank="1"/>
    </cacheField>
    <cacheField name="2. Profesionales OCI" numFmtId="0">
      <sharedItems containsBlank="1"/>
    </cacheField>
    <cacheField name="2. % Avance" numFmtId="0">
      <sharedItems containsString="0" containsBlank="1" containsNumber="1" containsInteger="1" minValue="1" maxValue="1"/>
    </cacheField>
    <cacheField name="2. Estado de la acción Vencida-Sin Iniciar….." numFmtId="0">
      <sharedItems containsBlank="1"/>
    </cacheField>
    <cacheField name="3. Fecha de autoevaluación " numFmtId="0">
      <sharedItems containsNonDate="0" containsString="0" containsBlank="1"/>
    </cacheField>
    <cacheField name="3. Descripción de evidencias o soportes ejecución acción de mejora" numFmtId="0">
      <sharedItems containsNonDate="0" containsString="0" containsBlank="1"/>
    </cacheField>
    <cacheField name="3. Grado de avance fisico de ejecución de las Metas (%)" numFmtId="0">
      <sharedItems containsNonDate="0" containsString="0" containsBlank="1"/>
    </cacheField>
    <cacheField name="3. Fecha del seguimiento" numFmtId="0">
      <sharedItems containsNonDate="0" containsString="0" containsBlank="1"/>
    </cacheField>
    <cacheField name="3. Referencia documento de seguimiento" numFmtId="0">
      <sharedItems containsNonDate="0" containsString="0" containsBlank="1"/>
    </cacheField>
    <cacheField name="3. Profesionales OCI" numFmtId="0">
      <sharedItems containsNonDate="0" containsString="0" containsBlank="1"/>
    </cacheField>
    <cacheField name="3. % Avance" numFmtId="0">
      <sharedItems containsNonDate="0" containsString="0" containsBlank="1"/>
    </cacheField>
    <cacheField name="3. Estado de la acción Vencida-Sin Iniciar….." numFmtId="0">
      <sharedItems containsNonDate="0" containsString="0" containsBlank="1"/>
    </cacheField>
    <cacheField name="4. Fecha de autoevaluación " numFmtId="0">
      <sharedItems containsNonDate="0" containsString="0" containsBlank="1"/>
    </cacheField>
    <cacheField name="4. Descripción de evidencias o soportes ejecución acción de mejora" numFmtId="0">
      <sharedItems containsNonDate="0" containsString="0" containsBlank="1"/>
    </cacheField>
    <cacheField name="4. Grado de avance fisico de ejecución de las Metas (%)" numFmtId="0">
      <sharedItems containsNonDate="0" containsString="0" containsBlank="1"/>
    </cacheField>
    <cacheField name="4. Fecha del seguimiento" numFmtId="0">
      <sharedItems containsNonDate="0" containsString="0" containsBlank="1"/>
    </cacheField>
    <cacheField name="4. Referencia documento de seguimiento" numFmtId="0">
      <sharedItems containsNonDate="0" containsString="0" containsBlank="1"/>
    </cacheField>
    <cacheField name="4. Profesionales OCI" numFmtId="0">
      <sharedItems containsNonDate="0" containsString="0" containsBlank="1"/>
    </cacheField>
    <cacheField name="4. % Avance" numFmtId="0">
      <sharedItems containsNonDate="0" containsString="0" containsBlank="1"/>
    </cacheField>
    <cacheField name="4. Estado de la acción Vencida-Sin Iniciar….." numFmtId="0">
      <sharedItems containsNonDate="0" containsString="0" containsBlank="1"/>
    </cacheField>
    <cacheField name="Fue eficaz?" numFmtId="0">
      <sharedItems containsBlank="1"/>
    </cacheField>
    <cacheField name="Fue efectiva?" numFmtId="0">
      <sharedItems containsBlank="1"/>
    </cacheField>
    <cacheField name="Estado del Hallazgo " numFmtId="0">
      <sharedItems containsBlank="1"/>
    </cacheField>
    <cacheField name="Análisis Seguimiento Cierre" numFmtId="0">
      <sharedItems containsBlank="1"/>
    </cacheField>
    <cacheField name="Profesionales OCI" numFmtId="0">
      <sharedItems containsBlank="1"/>
    </cacheField>
    <cacheField name="FECHA DE CIERRE_x000a_(DD/MM/AA)" numFmtId="0">
      <sharedItems containsNonDate="0" containsDate="1" containsString="0" containsBlank="1" minDate="2019-12-12T00:00:00" maxDate="2019-12-13T00:00:00"/>
    </cacheField>
    <cacheField name="SI/NO" numFmtId="0">
      <sharedItems containsBlank="1"/>
    </cacheField>
    <cacheField name="OBSERVACIONES DE CUMPLIMIENTO  _x000a_(Grupo de Control Intern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n v="1"/>
    <s v="Auditoria Interna "/>
    <x v="0"/>
    <d v="2019-08-12T00:00:00"/>
    <s v="XXXXXXXXXXXXXXXXXXXXX"/>
    <x v="0"/>
    <s v="1er. Porque:_x000a_2do. Porque: _x000a_3er. Porque:"/>
    <s v="XXXXXXXXXXXXXXXXXXXX"/>
    <s v="XXXXXXXXXXXXXXXXXXXXXX"/>
    <s v="Acción correctiva"/>
    <s v="XX1"/>
    <m/>
    <n v="1"/>
    <s v="(X/X )* 100"/>
    <x v="0"/>
    <s v="Steve Rogers"/>
    <d v="2019-08-12T00:00:00"/>
    <d v="2019-11-30T00:00:00"/>
    <s v="Plazo"/>
    <n v="30"/>
    <d v="2019-12-30T00:00:00"/>
    <d v="2019-10-30T00:00:00"/>
    <s v="XXXXXXXXXXXXXXXXXXXXXXXXXXXXXXXX"/>
    <n v="1"/>
    <d v="2019-12-10T00:00:00"/>
    <s v="XXXXXXXXXXXXXXXXXXXXXXXXXXXXXXXXXXXXXXXXXXX"/>
    <s v="Auditor 1"/>
    <n v="1"/>
    <x v="0"/>
    <m/>
    <m/>
    <m/>
    <m/>
    <m/>
    <m/>
    <m/>
    <s v="Cumplida"/>
    <m/>
    <m/>
    <m/>
    <m/>
    <m/>
    <m/>
    <m/>
    <m/>
    <m/>
    <m/>
    <m/>
    <m/>
    <m/>
    <m/>
    <m/>
    <m/>
    <s v="SI"/>
    <s v="SI"/>
    <s v="Cerrado"/>
    <s v="xxxxxxxxxxxxxxxxxxxxxxxxxxxxxxxx"/>
    <s v="Auditor 2"/>
    <d v="2019-12-12T00:00:00"/>
    <s v="NO"/>
    <s v="Se solicitó progrroga el día 30-10-2019 mediante documento XXXXXXXXXXXXXXXXXXXXXXXXXXXXXXXXXXXXXXXXXX.  Se "/>
  </r>
  <r>
    <n v="2"/>
    <s v="Auditoria Interna "/>
    <x v="0"/>
    <d v="2019-08-12T00:00:00"/>
    <s v="XXXXXXXXXXXXXXXXXXXXX"/>
    <x v="0"/>
    <s v="1er. Porque:_x000a_2do. Porque: _x000a_3er. Porque:"/>
    <s v="XXXXXXXXXXXXXXXXXXXX"/>
    <s v="XXXXXXXXXXXXXXXXXXXXXX"/>
    <s v="Acción correctiva"/>
    <s v="XX2"/>
    <m/>
    <n v="1"/>
    <s v="(X2/X2) * 100"/>
    <x v="1"/>
    <s v="Tony Stark"/>
    <d v="2019-08-12T00:00:00"/>
    <d v="2019-11-30T00:00:00"/>
    <s v="Acción "/>
    <n v="0"/>
    <d v="2019-11-30T00:00:00"/>
    <d v="2019-10-30T00:00:00"/>
    <s v="XXXXXXXXXXXXXXXXXXXXXXXXXXXXXXXX"/>
    <n v="0.2"/>
    <d v="2019-11-10T00:00:00"/>
    <s v="XXXXXXXXXXXXXXXXXXXXXXXXXXXXXXXXXXXXXXXXXXX"/>
    <s v="Auditor 2"/>
    <n v="0.2"/>
    <x v="1"/>
    <d v="2019-11-30T00:00:00"/>
    <s v="XXXXXXXXXXXXXXXXXXXXXXXXXXXXXXXX"/>
    <n v="1"/>
    <d v="2019-12-10T00:00:00"/>
    <s v="XXXXXXXXXXXXXXXXXXXXXXXXXXXXXXXXXXXXXXXXXXX"/>
    <s v="Auditor 1"/>
    <n v="1"/>
    <s v="Cumplida"/>
    <m/>
    <m/>
    <m/>
    <m/>
    <m/>
    <m/>
    <m/>
    <m/>
    <m/>
    <m/>
    <m/>
    <m/>
    <m/>
    <m/>
    <m/>
    <m/>
    <s v="SI"/>
    <s v="NO"/>
    <s v="Abierto"/>
    <s v="Inefectividad de acciones"/>
    <s v="Auditor 2"/>
    <d v="2019-12-12T00:00:00"/>
    <s v="SI "/>
    <s v="La Causa Raiz persiste"/>
  </r>
  <r>
    <n v="3"/>
    <s v="Auditoría externa"/>
    <x v="1"/>
    <m/>
    <m/>
    <x v="1"/>
    <m/>
    <m/>
    <m/>
    <s v="Corrección"/>
    <m/>
    <m/>
    <m/>
    <m/>
    <x v="2"/>
    <m/>
    <m/>
    <m/>
    <s v="Plazo"/>
    <m/>
    <m/>
    <m/>
    <m/>
    <m/>
    <m/>
    <m/>
    <m/>
    <m/>
    <x v="2"/>
    <m/>
    <m/>
    <m/>
    <m/>
    <m/>
    <m/>
    <m/>
    <m/>
    <m/>
    <m/>
    <m/>
    <m/>
    <m/>
    <m/>
    <m/>
    <m/>
    <m/>
    <m/>
    <m/>
    <m/>
    <m/>
    <m/>
    <m/>
    <m/>
    <m/>
    <m/>
    <m/>
    <m/>
    <m/>
    <m/>
    <m/>
    <m/>
  </r>
  <r>
    <n v="4"/>
    <s v="PQRSD"/>
    <x v="2"/>
    <m/>
    <m/>
    <x v="2"/>
    <m/>
    <m/>
    <m/>
    <s v="Acción preventiva "/>
    <m/>
    <m/>
    <m/>
    <m/>
    <x v="3"/>
    <m/>
    <m/>
    <m/>
    <s v="Acción "/>
    <m/>
    <m/>
    <m/>
    <m/>
    <m/>
    <m/>
    <m/>
    <m/>
    <m/>
    <x v="3"/>
    <m/>
    <m/>
    <m/>
    <m/>
    <m/>
    <m/>
    <m/>
    <m/>
    <m/>
    <m/>
    <m/>
    <m/>
    <m/>
    <m/>
    <m/>
    <m/>
    <m/>
    <m/>
    <m/>
    <m/>
    <m/>
    <m/>
    <m/>
    <m/>
    <m/>
    <m/>
    <m/>
    <m/>
    <m/>
    <m/>
    <m/>
    <m/>
  </r>
  <r>
    <n v="5"/>
    <s v="Salida no conforme"/>
    <x v="2"/>
    <m/>
    <m/>
    <x v="0"/>
    <m/>
    <m/>
    <m/>
    <s v="Acción correctiva"/>
    <m/>
    <m/>
    <m/>
    <m/>
    <x v="4"/>
    <m/>
    <m/>
    <m/>
    <m/>
    <m/>
    <m/>
    <m/>
    <m/>
    <m/>
    <m/>
    <m/>
    <m/>
    <m/>
    <x v="0"/>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E13" firstHeaderRow="1" firstDataRow="2" firstDataCol="1"/>
  <pivotFields count="61">
    <pivotField showAll="0"/>
    <pivotField showAll="0"/>
    <pivotField axis="axisRow" showAll="0">
      <items count="4">
        <item x="0"/>
        <item x="1"/>
        <item x="2"/>
        <item t="default"/>
      </items>
    </pivotField>
    <pivotField numFmtId="14" showAll="0"/>
    <pivotField showAll="0"/>
    <pivotField axis="axisCol" dataField="1" showAll="0">
      <items count="4">
        <item x="0"/>
        <item x="1"/>
        <item x="2"/>
        <item t="default"/>
      </items>
    </pivotField>
    <pivotField showAll="0"/>
    <pivotField showAll="0"/>
    <pivotField showAll="0"/>
    <pivotField showAll="0"/>
    <pivotField showAll="0"/>
    <pivotField showAll="0"/>
    <pivotField numFmtId="9" showAll="0"/>
    <pivotField showAll="0"/>
    <pivotField axis="axisRow" showAll="0">
      <items count="6">
        <item x="1"/>
        <item x="0"/>
        <item x="2"/>
        <item x="3"/>
        <item x="4"/>
        <item t="default"/>
      </items>
    </pivotField>
    <pivotField showAll="0"/>
    <pivotField numFmtId="14" showAll="0"/>
    <pivotField numFmtId="14" showAll="0"/>
    <pivotField showAll="0"/>
    <pivotField showAll="0"/>
    <pivotField numFmtId="14" showAll="0"/>
    <pivotField numFmtId="14" showAll="0" defaultSubtotal="0"/>
    <pivotField showAll="0" defaultSubtotal="0"/>
    <pivotField numFmtId="9" showAll="0" defaultSubtotal="0"/>
    <pivotField numFmtId="14" showAll="0"/>
    <pivotField showAll="0"/>
    <pivotField showAll="0" defaultSubtotal="0"/>
    <pivotField numFmtId="9"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numFmtId="14" showAll="0" defaultSubtotal="0"/>
    <pivotField showAll="0" defaultSubtotal="0"/>
    <pivotField showAll="0" defaultSubtotal="0"/>
  </pivotFields>
  <rowFields count="2">
    <field x="2"/>
    <field x="14"/>
  </rowFields>
  <rowItems count="9">
    <i>
      <x/>
    </i>
    <i r="1">
      <x/>
    </i>
    <i r="1">
      <x v="1"/>
    </i>
    <i>
      <x v="1"/>
    </i>
    <i r="1">
      <x v="2"/>
    </i>
    <i>
      <x v="2"/>
    </i>
    <i r="1">
      <x v="3"/>
    </i>
    <i r="1">
      <x v="4"/>
    </i>
    <i t="grand">
      <x/>
    </i>
  </rowItems>
  <colFields count="1">
    <field x="5"/>
  </colFields>
  <colItems count="4">
    <i>
      <x/>
    </i>
    <i>
      <x v="1"/>
    </i>
    <i>
      <x v="2"/>
    </i>
    <i t="grand">
      <x/>
    </i>
  </colItems>
  <dataFields count="1">
    <dataField name="Cuenta de Tipo de hallazgo" fld="5" subtotal="count" baseField="0" baseItem="0"/>
  </dataFields>
  <formats count="4">
    <format dxfId="201">
      <pivotArea type="topRight" dataOnly="0" labelOnly="1" outline="0" fieldPosition="0"/>
    </format>
    <format dxfId="200">
      <pivotArea dataOnly="0" labelOnly="1" fieldPosition="0">
        <references count="1">
          <reference field="5" count="2">
            <x v="1"/>
            <x v="2"/>
          </reference>
        </references>
      </pivotArea>
    </format>
    <format dxfId="199">
      <pivotArea dataOnly="0" labelOnly="1" grandCol="1" outline="0" fieldPosition="0"/>
    </format>
    <format dxfId="198">
      <pivotArea dataOnly="0" labelOnly="1" fieldPosition="0">
        <references count="1">
          <reference field="5"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TablaDinámica2"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17:F27" firstHeaderRow="1" firstDataRow="2" firstDataCol="1"/>
  <pivotFields count="61">
    <pivotField showAll="0"/>
    <pivotField showAll="0"/>
    <pivotField axis="axisRow" showAll="0">
      <items count="4">
        <item x="0"/>
        <item x="1"/>
        <item x="2"/>
        <item t="default"/>
      </items>
    </pivotField>
    <pivotField numFmtId="14" showAll="0"/>
    <pivotField showAll="0"/>
    <pivotField showAll="0"/>
    <pivotField showAll="0"/>
    <pivotField showAll="0"/>
    <pivotField showAll="0"/>
    <pivotField showAll="0"/>
    <pivotField showAll="0"/>
    <pivotField showAll="0"/>
    <pivotField numFmtId="9" showAll="0"/>
    <pivotField showAll="0"/>
    <pivotField axis="axisRow" showAll="0">
      <items count="6">
        <item x="1"/>
        <item x="0"/>
        <item x="2"/>
        <item x="3"/>
        <item x="4"/>
        <item t="default"/>
      </items>
    </pivotField>
    <pivotField showAll="0"/>
    <pivotField numFmtId="14" showAll="0"/>
    <pivotField numFmtId="14" showAll="0"/>
    <pivotField showAll="0"/>
    <pivotField showAll="0"/>
    <pivotField numFmtId="14" showAll="0"/>
    <pivotField numFmtId="14" showAll="0" defaultSubtotal="0"/>
    <pivotField showAll="0" defaultSubtotal="0"/>
    <pivotField numFmtId="9" showAll="0" defaultSubtotal="0"/>
    <pivotField numFmtId="14" showAll="0"/>
    <pivotField showAll="0"/>
    <pivotField showAll="0" defaultSubtotal="0"/>
    <pivotField numFmtId="9" showAll="0" defaultSubtotal="0"/>
    <pivotField axis="axisCol" dataField="1" showAll="0" defaultSubtotal="0">
      <items count="4">
        <item x="0"/>
        <item x="1"/>
        <item x="3"/>
        <item x="2"/>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numFmtId="14" showAll="0" defaultSubtotal="0"/>
    <pivotField showAll="0" defaultSubtotal="0"/>
    <pivotField showAll="0" defaultSubtotal="0"/>
  </pivotFields>
  <rowFields count="2">
    <field x="2"/>
    <field x="14"/>
  </rowFields>
  <rowItems count="9">
    <i>
      <x/>
    </i>
    <i r="1">
      <x/>
    </i>
    <i r="1">
      <x v="1"/>
    </i>
    <i>
      <x v="1"/>
    </i>
    <i r="1">
      <x v="2"/>
    </i>
    <i>
      <x v="2"/>
    </i>
    <i r="1">
      <x v="3"/>
    </i>
    <i r="1">
      <x v="4"/>
    </i>
    <i t="grand">
      <x/>
    </i>
  </rowItems>
  <colFields count="1">
    <field x="28"/>
  </colFields>
  <colItems count="5">
    <i>
      <x/>
    </i>
    <i>
      <x v="1"/>
    </i>
    <i>
      <x v="2"/>
    </i>
    <i>
      <x v="3"/>
    </i>
    <i t="grand">
      <x/>
    </i>
  </colItems>
  <dataFields count="1">
    <dataField name="Cuenta de 1. Estado de la acción Vencida-Sin Iniciar….." fld="28" subtotal="count" baseField="0" baseItem="0"/>
  </dataFields>
  <formats count="6">
    <format dxfId="207">
      <pivotArea type="topRight" dataOnly="0" labelOnly="1" outline="0" fieldPosition="0"/>
    </format>
    <format dxfId="206">
      <pivotArea dataOnly="0" labelOnly="1" fieldPosition="0">
        <references count="1">
          <reference field="28" count="3">
            <x v="1"/>
            <x v="2"/>
            <x v="3"/>
          </reference>
        </references>
      </pivotArea>
    </format>
    <format dxfId="205">
      <pivotArea dataOnly="0" labelOnly="1" grandCol="1" outline="0" fieldPosition="0"/>
    </format>
    <format dxfId="204">
      <pivotArea type="topRight" dataOnly="0" labelOnly="1" outline="0" fieldPosition="0"/>
    </format>
    <format dxfId="203">
      <pivotArea dataOnly="0" labelOnly="1" fieldPosition="0">
        <references count="1">
          <reference field="28" count="3">
            <x v="1"/>
            <x v="2"/>
            <x v="3"/>
          </reference>
        </references>
      </pivotArea>
    </format>
    <format dxfId="202">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3"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18"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6"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39" Type="http://schemas.openxmlformats.org/officeDocument/2006/relationships/hyperlink" Target="../../../:f:/g/personal/planeacion_dnbc_gov_co/IgDYe2GS_ayPSIaWtvQYv0qbAc8IxdnR2DbMxEMLmfk0p8A%3fe=smqHjg" TargetMode="External"/><Relationship Id="rId21"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34" Type="http://schemas.openxmlformats.org/officeDocument/2006/relationships/hyperlink" Target="../../../:f:/g/personal/planeacion_dnbc_gov_co/IgAwRNaujcVWS71Oq-WCF_AGAfs5QChUDiIf3u_UJWQL4d4%3fe=4XXkdM" TargetMode="External"/><Relationship Id="rId42" Type="http://schemas.openxmlformats.org/officeDocument/2006/relationships/hyperlink" Target="../../../:f:/g/personal/planeacion_dnbc_gov_co/IgDXNHpy7oLsTo_k1pBYTEA_AXkQuekeDuYRfMOd3hOKrho%3fe=FZVMrN" TargetMode="External"/><Relationship Id="rId47" Type="http://schemas.openxmlformats.org/officeDocument/2006/relationships/hyperlink" Target="../../../:f:/g/personal/planeacion_dnbc_gov_co/IgDXNHpy7oLsTo_k1pBYTEA_AXkQuekeDuYRfMOd3hOKrho%3fe=FZVMrN" TargetMode="External"/><Relationship Id="rId50" Type="http://schemas.openxmlformats.org/officeDocument/2006/relationships/hyperlink" Target="../../../:f:/g/personal/planeacion_dnbc_gov_co/IgDXNHpy7oLsTo_k1pBYTEA_AXkQuekeDuYRfMOd3hOKrho%3fe=FZVMrN" TargetMode="External"/><Relationship Id="rId55" Type="http://schemas.openxmlformats.org/officeDocument/2006/relationships/hyperlink" Target="../../../:f:/g/personal/planeacion_dnbc_gov_co/IgDXNHpy7oLsTo_k1pBYTEA_AXkQuekeDuYRfMOd3hOKrho%3fe=FZVMrN" TargetMode="External"/><Relationship Id="rId63" Type="http://schemas.openxmlformats.org/officeDocument/2006/relationships/vmlDrawing" Target="../drawings/vmlDrawing2.vml"/><Relationship Id="rId7" Type="http://schemas.openxmlformats.org/officeDocument/2006/relationships/hyperlink" Target="../../../:f:/g/personal/planeacion_dnbc_gov_co/IgC5kXqR4V0nTaHvwiZWXltvAYv7nqk-yTXwtoINqpfBzlc%3fe=Xqggcp" TargetMode="External"/><Relationship Id="rId2" Type="http://schemas.openxmlformats.org/officeDocument/2006/relationships/hyperlink" Target="https://dnbc.gov.co/plan-anual-de-adquisiciones/" TargetMode="External"/><Relationship Id="rId16"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9" Type="http://schemas.openxmlformats.org/officeDocument/2006/relationships/hyperlink" Target="https://dnbcgovco-my.sharepoint.com/:x:/g/personal/planeacion_dnbc_gov_co/IQAFGpj7gA2vQ4MgqIYcX6vtAaHvxKKmIA0VK2iouzgg2Ho?e=bGB2kw" TargetMode="External"/><Relationship Id="rId11"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4"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32" Type="http://schemas.openxmlformats.org/officeDocument/2006/relationships/hyperlink" Target="https://dnbcgovco-my.sharepoint.com/:b:/g/personal/planeacion_dnbc_gov_co/IQCmuaeAl4jbQogtDzjEl_BhAak0btWzWBEirzVKYCckfkI?e=lq5ViS" TargetMode="External"/><Relationship Id="rId37" Type="http://schemas.openxmlformats.org/officeDocument/2006/relationships/hyperlink" Target="../../../:f:/g/personal/planeacion_dnbc_gov_co/IgAwRNaujcVWS71Oq-WCF_AGAfs5QChUDiIf3u_UJWQL4d4%3fe=4XXkdM" TargetMode="External"/><Relationship Id="rId40" Type="http://schemas.openxmlformats.org/officeDocument/2006/relationships/hyperlink" Target="../../../:f:/g/personal/planeacion_dnbc_gov_co/IgDKtjIGM6TQRZiRK4q944amAfUlNwm8Q9aLRceFhhl58t8%3fe=gvQ8Yn" TargetMode="External"/><Relationship Id="rId45" Type="http://schemas.openxmlformats.org/officeDocument/2006/relationships/hyperlink" Target="../../../:f:/g/personal/planeacion_dnbc_gov_co/IgDXNHpy7oLsTo_k1pBYTEA_AXkQuekeDuYRfMOd3hOKrho%3fe=FZVMrN" TargetMode="External"/><Relationship Id="rId53" Type="http://schemas.openxmlformats.org/officeDocument/2006/relationships/hyperlink" Target="../../../:f:/g/personal/planeacion_dnbc_gov_co/IgDXNHpy7oLsTo_k1pBYTEA_AXkQuekeDuYRfMOd3hOKrho%3fe=FZVMrN" TargetMode="External"/><Relationship Id="rId58" Type="http://schemas.openxmlformats.org/officeDocument/2006/relationships/hyperlink" Target="../../../:f:/g/personal/planeacion_dnbc_gov_co/IgDXNHpy7oLsTo_k1pBYTEA_AXkQuekeDuYRfMOd3hOKrho%3fe=FZVMrN" TargetMode="External"/><Relationship Id="rId5" Type="http://schemas.openxmlformats.org/officeDocument/2006/relationships/hyperlink" Target="../../../:f:/g/personal/planeacion_dnbc_gov_co/IgC5kXqR4V0nTaHvwiZWXltvAYv7nqk-yTXwtoINqpfBzlc%3fe=Xqggcp" TargetMode="External"/><Relationship Id="rId61" Type="http://schemas.openxmlformats.org/officeDocument/2006/relationships/printerSettings" Target="../printerSettings/printerSettings2.bin"/><Relationship Id="rId19"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14"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2"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7" Type="http://schemas.openxmlformats.org/officeDocument/2006/relationships/hyperlink" Target="../../../:f:/g/personal/planeacion_dnbc_gov_co/IgBPph3aQZ99TIn8Qn5e9CoPAZfNIozPLUUjNpyqLsX0ABo%3fe=RQG2Es" TargetMode="External"/><Relationship Id="rId30" Type="http://schemas.openxmlformats.org/officeDocument/2006/relationships/hyperlink" Target="https://dnbcgovco-my.sharepoint.com/:x:/g/personal/planeacion_dnbc_gov_co/IQBwAbeGs5b5QZ8zEVt5sizWAbxxIRRqfSFJKJ93Ef_6Gk4?e=6cTdqp" TargetMode="External"/><Relationship Id="rId35" Type="http://schemas.openxmlformats.org/officeDocument/2006/relationships/hyperlink" Target="../../../:f:/g/personal/planeacion_dnbc_gov_co/IgAwRNaujcVWS71Oq-WCF_AGAfs5QChUDiIf3u_UJWQL4d4%3fe=4XXkdM" TargetMode="External"/><Relationship Id="rId43" Type="http://schemas.openxmlformats.org/officeDocument/2006/relationships/hyperlink" Target="../../../:f:/g/personal/planeacion_dnbc_gov_co/IgDXNHpy7oLsTo_k1pBYTEA_AXkQuekeDuYRfMOd3hOKrho%3fe=FZVMrN" TargetMode="External"/><Relationship Id="rId48" Type="http://schemas.openxmlformats.org/officeDocument/2006/relationships/hyperlink" Target="../../../:f:/g/personal/planeacion_dnbc_gov_co/IgDXNHpy7oLsTo_k1pBYTEA_AXkQuekeDuYRfMOd3hOKrho%3fe=FZVMrN" TargetMode="External"/><Relationship Id="rId56" Type="http://schemas.openxmlformats.org/officeDocument/2006/relationships/hyperlink" Target="../../../:f:/g/personal/planeacion_dnbc_gov_co/IgDXNHpy7oLsTo_k1pBYTEA_AXkQuekeDuYRfMOd3hOKrho%3fe=FZVMrN" TargetMode="External"/><Relationship Id="rId64" Type="http://schemas.openxmlformats.org/officeDocument/2006/relationships/comments" Target="../comments2.xml"/><Relationship Id="rId8" Type="http://schemas.openxmlformats.org/officeDocument/2006/relationships/hyperlink" Target="../../../:f:/g/personal/planeacion_dnbc_gov_co/IgC5kXqR4V0nTaHvwiZWXltvAYv7nqk-yTXwtoINqpfBzlc%3fe=Xqggcp" TargetMode="External"/><Relationship Id="rId51" Type="http://schemas.openxmlformats.org/officeDocument/2006/relationships/hyperlink" Target="../../../:f:/g/personal/planeacion_dnbc_gov_co/IgDXNHpy7oLsTo_k1pBYTEA_AXkQuekeDuYRfMOd3hOKrho%3fe=FZVMrN" TargetMode="External"/><Relationship Id="rId3" Type="http://schemas.openxmlformats.org/officeDocument/2006/relationships/hyperlink" Target="../../../:b:/g/personal/planeacion_dnbc_gov_co/IQDNdvWv1y91Tp4Dh16MArLvAdjffmzNDv9k9_c3is0NPQs%3fe=nxlmmL" TargetMode="External"/><Relationship Id="rId12"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17"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5"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33" Type="http://schemas.openxmlformats.org/officeDocument/2006/relationships/hyperlink" Target="../../../:f:/g/personal/planeacion_dnbc_gov_co/IgAwRNaujcVWS71Oq-WCF_AGAfs5QChUDiIf3u_UJWQL4d4%3fe=4XXkdM" TargetMode="External"/><Relationship Id="rId38" Type="http://schemas.openxmlformats.org/officeDocument/2006/relationships/hyperlink" Target="../../../:f:/g/personal/planeacion_dnbc_gov_co/IgDYe2GS_ayPSIaWtvQYv0qbAc8IxdnR2DbMxEMLmfk0p8A%3fe=smqHjg" TargetMode="External"/><Relationship Id="rId46" Type="http://schemas.openxmlformats.org/officeDocument/2006/relationships/hyperlink" Target="../../../:f:/g/personal/planeacion_dnbc_gov_co/IgDXNHpy7oLsTo_k1pBYTEA_AXkQuekeDuYRfMOd3hOKrho%3fe=FZVMrN" TargetMode="External"/><Relationship Id="rId59" Type="http://schemas.openxmlformats.org/officeDocument/2006/relationships/hyperlink" Target="../../../:f:/g/personal/planeacion_dnbc_gov_co/IgDXNHpy7oLsTo_k1pBYTEA_AXkQuekeDuYRfMOd3hOKrho%3fe=FZVMrN" TargetMode="External"/><Relationship Id="rId20"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41" Type="http://schemas.openxmlformats.org/officeDocument/2006/relationships/hyperlink" Target="../../../:f:/g/personal/planeacion_dnbc_gov_co/IgDXNHpy7oLsTo_k1pBYTEA_AXkQuekeDuYRfMOd3hOKrho%3fe=FZVMrN" TargetMode="External"/><Relationship Id="rId54" Type="http://schemas.openxmlformats.org/officeDocument/2006/relationships/hyperlink" Target="../../../:f:/g/personal/planeacion_dnbc_gov_co/IgDXNHpy7oLsTo_k1pBYTEA_AXkQuekeDuYRfMOd3hOKrho%3fe=FZVMrN" TargetMode="External"/><Relationship Id="rId62" Type="http://schemas.openxmlformats.org/officeDocument/2006/relationships/drawing" Target="../drawings/drawing2.xml"/><Relationship Id="rId1" Type="http://schemas.openxmlformats.org/officeDocument/2006/relationships/hyperlink" Target="../../../:b:/g/personal/planeacion_dnbc_gov_co/IQDNdvWv1y91Tp4Dh16MArLvAdjffmzNDv9k9_c3is0NPQs%3fe=nxlmmL" TargetMode="External"/><Relationship Id="rId6" Type="http://schemas.openxmlformats.org/officeDocument/2006/relationships/hyperlink" Target="../../../:f:/g/personal/planeacion_dnbc_gov_co/IgC5kXqR4V0nTaHvwiZWXltvAYv7nqk-yTXwtoINqpfBzlc%3fe=Xqggcp" TargetMode="External"/><Relationship Id="rId15"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3" Type="http://schemas.openxmlformats.org/officeDocument/2006/relationships/hyperlink" Target="../../../my%3fid=/personal/planeacion_dnbc_gov_co/Documents/Documentos%20SIGE/6.%20Planes/PLAN%20DE%20MEJORA/2026/01.%20Seguimiento%20Primer%20Trimestre/05.%20Gesti%25C3%25B3n%20de%20Atenci%25C3%25B3n%20al%20Usuario&amp;viewid=efb70791-b8ab-49e7-b552-d3d4cbe976b9" TargetMode="External"/><Relationship Id="rId28" Type="http://schemas.openxmlformats.org/officeDocument/2006/relationships/hyperlink" Target="https://dnbcgovco-my.sharepoint.com/:b:/g/personal/planeacion_dnbc_gov_co/IQCC5fkYeURgQ5n-cnuOsZzHAZIuFVoUk46NCOq7m-KH9n4?e=xJ6eLB" TargetMode="External"/><Relationship Id="rId36" Type="http://schemas.openxmlformats.org/officeDocument/2006/relationships/hyperlink" Target="../../../:f:/g/personal/planeacion_dnbc_gov_co/IgAwRNaujcVWS71Oq-WCF_AGAfs5QChUDiIf3u_UJWQL4d4%3fe=4XXkdM" TargetMode="External"/><Relationship Id="rId49" Type="http://schemas.openxmlformats.org/officeDocument/2006/relationships/hyperlink" Target="../../../:f:/g/personal/planeacion_dnbc_gov_co/IgDXNHpy7oLsTo_k1pBYTEA_AXkQuekeDuYRfMOd3hOKrho%3fe=FZVMrN" TargetMode="External"/><Relationship Id="rId57" Type="http://schemas.openxmlformats.org/officeDocument/2006/relationships/hyperlink" Target="../../../:f:/g/personal/planeacion_dnbc_gov_co/IgDXNHpy7oLsTo_k1pBYTEA_AXkQuekeDuYRfMOd3hOKrho%3fe=FZVMrN" TargetMode="External"/><Relationship Id="rId10" Type="http://schemas.openxmlformats.org/officeDocument/2006/relationships/hyperlink" Target="../../../:f:/g/personal/planeacion_dnbc_gov_co/IgC5kXqR4V0nTaHvwiZWXltvAYv7nqk-yTXwtoINqpfBzlc%3fe=Xqggcp" TargetMode="External"/><Relationship Id="rId31" Type="http://schemas.openxmlformats.org/officeDocument/2006/relationships/hyperlink" Target="../../../:f:/g/personal/planeacion_dnbc_gov_co/IgDJa_LJ81-VS5RQd19sJ8wrAd6KeyIAYMF27zuRZiUyJco%3fe=ZvYTY9" TargetMode="External"/><Relationship Id="rId44" Type="http://schemas.openxmlformats.org/officeDocument/2006/relationships/hyperlink" Target="../../../:f:/g/personal/planeacion_dnbc_gov_co/IgDXNHpy7oLsTo_k1pBYTEA_AXkQuekeDuYRfMOd3hOKrho%3fe=FZVMrN" TargetMode="External"/><Relationship Id="rId52" Type="http://schemas.openxmlformats.org/officeDocument/2006/relationships/hyperlink" Target="../../../:f:/g/personal/planeacion_dnbc_gov_co/IgDXNHpy7oLsTo_k1pBYTEA_AXkQuekeDuYRfMOd3hOKrho%3fe=FZVMrN" TargetMode="External"/><Relationship Id="rId60" Type="http://schemas.openxmlformats.org/officeDocument/2006/relationships/hyperlink" Target="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TargetMode="External"/><Relationship Id="rId4" Type="http://schemas.openxmlformats.org/officeDocument/2006/relationships/hyperlink" Target="../../../:f:/g/personal/planeacion_dnbc_gov_co/IgAwRNaujcVWS71Oq-WCF_AGAcRdBSypMFYYtevfmuGwQSg%3fe=uNwP8x" TargetMode="External"/><Relationship Id="rId9" Type="http://schemas.openxmlformats.org/officeDocument/2006/relationships/hyperlink" Target="../../../:f:/g/personal/planeacion_dnbc_gov_co/IgC5kXqR4V0nTaHvwiZWXltvAYv7nqk-yTXwtoINqpfBzlc%3fe=Xqggc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27"/>
  <sheetViews>
    <sheetView workbookViewId="0">
      <selection activeCell="G13" sqref="G13"/>
    </sheetView>
  </sheetViews>
  <sheetFormatPr baseColWidth="10" defaultColWidth="11.42578125" defaultRowHeight="15" x14ac:dyDescent="0.25"/>
  <cols>
    <col min="1" max="1" width="59.140625" customWidth="1"/>
    <col min="2" max="2" width="22.42578125" customWidth="1"/>
    <col min="3" max="3" width="9.7109375" customWidth="1"/>
    <col min="4" max="4" width="9" customWidth="1"/>
    <col min="5" max="5" width="7.7109375" customWidth="1"/>
    <col min="6" max="6" width="12.42578125" customWidth="1"/>
    <col min="7" max="7" width="12.42578125" bestFit="1" customWidth="1"/>
  </cols>
  <sheetData>
    <row r="3" spans="1:5" x14ac:dyDescent="0.25">
      <c r="A3" s="2" t="s">
        <v>0</v>
      </c>
      <c r="B3" s="2" t="s">
        <v>1</v>
      </c>
      <c r="C3" s="5"/>
      <c r="D3" s="5"/>
      <c r="E3" s="5"/>
    </row>
    <row r="4" spans="1:5" ht="45" x14ac:dyDescent="0.25">
      <c r="A4" s="2" t="s">
        <v>2</v>
      </c>
      <c r="B4" t="s">
        <v>3</v>
      </c>
      <c r="C4" s="1" t="s">
        <v>4</v>
      </c>
      <c r="D4" s="5" t="s">
        <v>5</v>
      </c>
      <c r="E4" s="5" t="s">
        <v>6</v>
      </c>
    </row>
    <row r="5" spans="1:5" x14ac:dyDescent="0.25">
      <c r="A5" s="3" t="s">
        <v>7</v>
      </c>
      <c r="B5">
        <v>2</v>
      </c>
      <c r="E5">
        <v>2</v>
      </c>
    </row>
    <row r="6" spans="1:5" x14ac:dyDescent="0.25">
      <c r="A6" s="4" t="s">
        <v>8</v>
      </c>
      <c r="B6">
        <v>1</v>
      </c>
      <c r="E6">
        <v>1</v>
      </c>
    </row>
    <row r="7" spans="1:5" x14ac:dyDescent="0.25">
      <c r="A7" s="4" t="s">
        <v>9</v>
      </c>
      <c r="B7">
        <v>1</v>
      </c>
      <c r="E7">
        <v>1</v>
      </c>
    </row>
    <row r="8" spans="1:5" x14ac:dyDescent="0.25">
      <c r="A8" s="3" t="s">
        <v>10</v>
      </c>
      <c r="C8">
        <v>1</v>
      </c>
      <c r="E8">
        <v>1</v>
      </c>
    </row>
    <row r="9" spans="1:5" x14ac:dyDescent="0.25">
      <c r="A9" s="4" t="s">
        <v>11</v>
      </c>
      <c r="C9">
        <v>1</v>
      </c>
      <c r="E9">
        <v>1</v>
      </c>
    </row>
    <row r="10" spans="1:5" x14ac:dyDescent="0.25">
      <c r="A10" s="3" t="s">
        <v>12</v>
      </c>
      <c r="B10">
        <v>1</v>
      </c>
      <c r="D10">
        <v>1</v>
      </c>
      <c r="E10">
        <v>2</v>
      </c>
    </row>
    <row r="11" spans="1:5" x14ac:dyDescent="0.25">
      <c r="A11" s="4" t="s">
        <v>13</v>
      </c>
      <c r="D11">
        <v>1</v>
      </c>
      <c r="E11">
        <v>1</v>
      </c>
    </row>
    <row r="12" spans="1:5" x14ac:dyDescent="0.25">
      <c r="A12" s="4" t="s">
        <v>14</v>
      </c>
      <c r="B12">
        <v>1</v>
      </c>
      <c r="E12">
        <v>1</v>
      </c>
    </row>
    <row r="13" spans="1:5" x14ac:dyDescent="0.25">
      <c r="A13" s="3" t="s">
        <v>6</v>
      </c>
      <c r="B13">
        <v>3</v>
      </c>
      <c r="C13">
        <v>1</v>
      </c>
      <c r="D13">
        <v>1</v>
      </c>
      <c r="E13">
        <v>5</v>
      </c>
    </row>
    <row r="17" spans="1:6" x14ac:dyDescent="0.25">
      <c r="A17" s="2" t="s">
        <v>15</v>
      </c>
      <c r="B17" s="2" t="s">
        <v>1</v>
      </c>
    </row>
    <row r="18" spans="1:6" x14ac:dyDescent="0.25">
      <c r="A18" s="2" t="s">
        <v>2</v>
      </c>
      <c r="B18" t="s">
        <v>16</v>
      </c>
      <c r="C18" t="s">
        <v>17</v>
      </c>
      <c r="D18" t="s">
        <v>18</v>
      </c>
      <c r="E18" t="s">
        <v>19</v>
      </c>
      <c r="F18" t="s">
        <v>6</v>
      </c>
    </row>
    <row r="19" spans="1:6" x14ac:dyDescent="0.25">
      <c r="A19" s="3" t="s">
        <v>7</v>
      </c>
      <c r="B19">
        <v>1</v>
      </c>
      <c r="C19">
        <v>1</v>
      </c>
      <c r="F19">
        <v>2</v>
      </c>
    </row>
    <row r="20" spans="1:6" x14ac:dyDescent="0.25">
      <c r="A20" s="4" t="s">
        <v>8</v>
      </c>
      <c r="C20">
        <v>1</v>
      </c>
      <c r="F20">
        <v>1</v>
      </c>
    </row>
    <row r="21" spans="1:6" x14ac:dyDescent="0.25">
      <c r="A21" s="4" t="s">
        <v>9</v>
      </c>
      <c r="B21">
        <v>1</v>
      </c>
      <c r="F21">
        <v>1</v>
      </c>
    </row>
    <row r="22" spans="1:6" x14ac:dyDescent="0.25">
      <c r="A22" s="3" t="s">
        <v>10</v>
      </c>
      <c r="E22">
        <v>1</v>
      </c>
      <c r="F22">
        <v>1</v>
      </c>
    </row>
    <row r="23" spans="1:6" x14ac:dyDescent="0.25">
      <c r="A23" s="4" t="s">
        <v>11</v>
      </c>
      <c r="E23">
        <v>1</v>
      </c>
      <c r="F23">
        <v>1</v>
      </c>
    </row>
    <row r="24" spans="1:6" x14ac:dyDescent="0.25">
      <c r="A24" s="3" t="s">
        <v>12</v>
      </c>
      <c r="B24">
        <v>1</v>
      </c>
      <c r="D24">
        <v>1</v>
      </c>
      <c r="F24">
        <v>2</v>
      </c>
    </row>
    <row r="25" spans="1:6" x14ac:dyDescent="0.25">
      <c r="A25" s="4" t="s">
        <v>13</v>
      </c>
      <c r="D25">
        <v>1</v>
      </c>
      <c r="F25">
        <v>1</v>
      </c>
    </row>
    <row r="26" spans="1:6" x14ac:dyDescent="0.25">
      <c r="A26" s="4" t="s">
        <v>14</v>
      </c>
      <c r="B26">
        <v>1</v>
      </c>
      <c r="F26">
        <v>1</v>
      </c>
    </row>
    <row r="27" spans="1:6" x14ac:dyDescent="0.25">
      <c r="A27" s="3" t="s">
        <v>6</v>
      </c>
      <c r="B27">
        <v>2</v>
      </c>
      <c r="C27">
        <v>1</v>
      </c>
      <c r="D27">
        <v>1</v>
      </c>
      <c r="E27">
        <v>1</v>
      </c>
      <c r="F27">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P912"/>
  <sheetViews>
    <sheetView tabSelected="1" topLeftCell="A5" zoomScale="65" zoomScaleNormal="65" zoomScaleSheetLayoutView="70" workbookViewId="0">
      <pane ySplit="4" topLeftCell="A9" activePane="bottomLeft" state="frozen"/>
      <selection activeCell="B5" sqref="B5"/>
      <selection pane="bottomLeft" activeCell="P43" sqref="P43"/>
    </sheetView>
  </sheetViews>
  <sheetFormatPr baseColWidth="10" defaultColWidth="11.42578125" defaultRowHeight="38.25" customHeight="1" zeroHeight="1" x14ac:dyDescent="0.25"/>
  <cols>
    <col min="1" max="1" width="10" style="317" customWidth="1"/>
    <col min="2" max="2" width="12.42578125" style="31" customWidth="1"/>
    <col min="3" max="3" width="13.5703125" style="31" customWidth="1"/>
    <col min="4" max="4" width="17.85546875" style="31" customWidth="1"/>
    <col min="5" max="5" width="19.28515625" style="31" hidden="1" customWidth="1"/>
    <col min="6" max="6" width="21.42578125" style="31" customWidth="1"/>
    <col min="7" max="7" width="76.5703125" style="42" customWidth="1"/>
    <col min="8" max="8" width="26" style="312" customWidth="1"/>
    <col min="9" max="9" width="35.85546875" style="42" customWidth="1"/>
    <col min="10" max="10" width="28.7109375" style="43" customWidth="1"/>
    <col min="11" max="11" width="15.85546875" style="44" customWidth="1"/>
    <col min="12" max="12" width="13.85546875" style="44" customWidth="1"/>
    <col min="13" max="13" width="40.28515625" style="43" customWidth="1"/>
    <col min="14" max="14" width="33.7109375" style="43" customWidth="1"/>
    <col min="15" max="15" width="12.7109375" style="43" customWidth="1"/>
    <col min="16" max="17" width="13.28515625" style="43" customWidth="1"/>
    <col min="18" max="18" width="14.7109375" style="31" customWidth="1"/>
    <col min="19" max="19" width="22" style="32" customWidth="1"/>
    <col min="20" max="20" width="25.42578125" style="31" customWidth="1"/>
    <col min="21" max="21" width="21.42578125" style="42" customWidth="1"/>
    <col min="22" max="22" width="66.28515625" style="42" customWidth="1"/>
    <col min="23" max="23" width="37.85546875" style="31" customWidth="1"/>
    <col min="24" max="24" width="26.7109375" style="31" customWidth="1"/>
    <col min="25" max="25" width="27.28515625" style="31" customWidth="1"/>
    <col min="26" max="26" width="26.7109375" style="31" customWidth="1"/>
    <col min="27" max="27" width="26.7109375" style="42" customWidth="1"/>
    <col min="28" max="28" width="26.7109375" style="200" customWidth="1"/>
    <col min="29" max="29" width="26.7109375" style="42" customWidth="1"/>
    <col min="30" max="30" width="79.28515625" style="42" customWidth="1"/>
    <col min="31" max="34" width="26.7109375" style="31" customWidth="1"/>
    <col min="35" max="82" width="26.7109375" style="31" hidden="1" customWidth="1"/>
    <col min="83" max="83" width="11.42578125" style="31" bestFit="1" customWidth="1"/>
    <col min="84" max="16384" width="11.42578125" style="31"/>
  </cols>
  <sheetData>
    <row r="1" spans="1:82" s="28" customFormat="1" ht="26.1" customHeight="1" x14ac:dyDescent="0.25">
      <c r="A1" s="235"/>
      <c r="B1" s="235"/>
      <c r="C1" s="235"/>
      <c r="D1" s="235"/>
      <c r="E1" s="235"/>
      <c r="F1" s="235"/>
      <c r="G1" s="235"/>
      <c r="H1" s="313" t="s">
        <v>20</v>
      </c>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6"/>
      <c r="BV1" s="268" t="s">
        <v>21</v>
      </c>
      <c r="BW1" s="269"/>
      <c r="BX1" s="270"/>
      <c r="BY1" s="251" t="s">
        <v>22</v>
      </c>
      <c r="BZ1" s="252"/>
      <c r="CA1" s="252"/>
      <c r="CB1" s="252"/>
      <c r="CC1" s="252"/>
      <c r="CD1" s="253"/>
    </row>
    <row r="2" spans="1:82" s="29" customFormat="1" ht="33" customHeight="1" thickBot="1" x14ac:dyDescent="0.3">
      <c r="A2" s="235"/>
      <c r="B2" s="235"/>
      <c r="C2" s="235"/>
      <c r="D2" s="235"/>
      <c r="E2" s="235"/>
      <c r="F2" s="235"/>
      <c r="G2" s="235"/>
      <c r="H2" s="313"/>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6"/>
      <c r="BV2" s="271"/>
      <c r="BW2" s="272"/>
      <c r="BX2" s="273"/>
      <c r="BY2" s="254"/>
      <c r="BZ2" s="255"/>
      <c r="CA2" s="255"/>
      <c r="CB2" s="255"/>
      <c r="CC2" s="255"/>
      <c r="CD2" s="256"/>
    </row>
    <row r="3" spans="1:82" s="29" customFormat="1" ht="33" customHeight="1" thickBot="1" x14ac:dyDescent="0.3">
      <c r="A3" s="235"/>
      <c r="B3" s="235"/>
      <c r="C3" s="235"/>
      <c r="D3" s="235"/>
      <c r="E3" s="235"/>
      <c r="F3" s="235"/>
      <c r="G3" s="235"/>
      <c r="H3" s="244" t="s">
        <v>23</v>
      </c>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6"/>
      <c r="BV3" s="274" t="s">
        <v>24</v>
      </c>
      <c r="BW3" s="275"/>
      <c r="BX3" s="276"/>
      <c r="BY3" s="257">
        <v>3</v>
      </c>
      <c r="BZ3" s="258"/>
      <c r="CA3" s="258"/>
      <c r="CB3" s="258"/>
      <c r="CC3" s="258"/>
      <c r="CD3" s="259"/>
    </row>
    <row r="4" spans="1:82" s="28" customFormat="1" ht="17.25" customHeight="1" x14ac:dyDescent="0.25">
      <c r="A4" s="235"/>
      <c r="B4" s="235"/>
      <c r="C4" s="235"/>
      <c r="D4" s="235"/>
      <c r="E4" s="235"/>
      <c r="F4" s="235"/>
      <c r="G4" s="235"/>
      <c r="H4" s="244"/>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5"/>
      <c r="BL4" s="245"/>
      <c r="BM4" s="245"/>
      <c r="BN4" s="245"/>
      <c r="BO4" s="245"/>
      <c r="BP4" s="245"/>
      <c r="BQ4" s="245"/>
      <c r="BR4" s="245"/>
      <c r="BS4" s="245"/>
      <c r="BT4" s="245"/>
      <c r="BU4" s="246"/>
      <c r="BV4" s="268" t="s">
        <v>25</v>
      </c>
      <c r="BW4" s="269"/>
      <c r="BX4" s="270"/>
      <c r="BY4" s="260">
        <v>46084</v>
      </c>
      <c r="BZ4" s="261"/>
      <c r="CA4" s="261"/>
      <c r="CB4" s="261"/>
      <c r="CC4" s="261"/>
      <c r="CD4" s="262"/>
    </row>
    <row r="5" spans="1:82" s="30" customFormat="1" ht="17.25" customHeight="1" thickBot="1" x14ac:dyDescent="0.3">
      <c r="A5" s="235"/>
      <c r="B5" s="235"/>
      <c r="C5" s="235"/>
      <c r="D5" s="235"/>
      <c r="E5" s="235"/>
      <c r="F5" s="235"/>
      <c r="G5" s="235"/>
      <c r="H5" s="244"/>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245"/>
      <c r="BP5" s="245"/>
      <c r="BQ5" s="245"/>
      <c r="BR5" s="245"/>
      <c r="BS5" s="245"/>
      <c r="BT5" s="245"/>
      <c r="BU5" s="246"/>
      <c r="BV5" s="271"/>
      <c r="BW5" s="272"/>
      <c r="BX5" s="273"/>
      <c r="BY5" s="263"/>
      <c r="BZ5" s="264"/>
      <c r="CA5" s="264"/>
      <c r="CB5" s="264"/>
      <c r="CC5" s="264"/>
      <c r="CD5" s="265"/>
    </row>
    <row r="6" spans="1:82" ht="24" customHeight="1" thickBot="1" x14ac:dyDescent="0.3">
      <c r="A6" s="236" t="s">
        <v>26</v>
      </c>
      <c r="B6" s="237"/>
      <c r="C6" s="237"/>
      <c r="D6" s="237"/>
      <c r="E6" s="237"/>
      <c r="F6" s="237"/>
      <c r="G6" s="237"/>
      <c r="H6" s="237"/>
      <c r="I6" s="237"/>
      <c r="J6" s="237"/>
      <c r="K6" s="237"/>
      <c r="L6" s="237"/>
      <c r="M6" s="237"/>
      <c r="N6" s="237"/>
      <c r="O6" s="237"/>
      <c r="P6" s="237"/>
      <c r="Q6" s="237"/>
      <c r="R6" s="237"/>
      <c r="S6" s="237"/>
      <c r="T6" s="238"/>
      <c r="U6" s="242" t="s">
        <v>27</v>
      </c>
      <c r="V6" s="243"/>
      <c r="W6" s="243"/>
      <c r="X6" s="243"/>
      <c r="Y6" s="243"/>
      <c r="Z6" s="243"/>
      <c r="AA6" s="243"/>
      <c r="AB6" s="243"/>
      <c r="AC6" s="243"/>
      <c r="AD6" s="243"/>
      <c r="AE6" s="243"/>
      <c r="AF6" s="243"/>
      <c r="AG6" s="243"/>
      <c r="AH6" s="243"/>
      <c r="AI6" s="242" t="s">
        <v>28</v>
      </c>
      <c r="AJ6" s="243"/>
      <c r="AK6" s="243"/>
      <c r="AL6" s="243"/>
      <c r="AM6" s="243"/>
      <c r="AN6" s="243"/>
      <c r="AO6" s="243"/>
      <c r="AP6" s="243"/>
      <c r="AQ6" s="243"/>
      <c r="AR6" s="243"/>
      <c r="AS6" s="243"/>
      <c r="AT6" s="243"/>
      <c r="AU6" s="243"/>
      <c r="AV6" s="243"/>
      <c r="AW6" s="243"/>
      <c r="AX6" s="250"/>
      <c r="AY6" s="242" t="s">
        <v>29</v>
      </c>
      <c r="AZ6" s="243"/>
      <c r="BA6" s="243"/>
      <c r="BB6" s="243"/>
      <c r="BC6" s="243"/>
      <c r="BD6" s="243"/>
      <c r="BE6" s="243"/>
      <c r="BF6" s="243"/>
      <c r="BG6" s="243"/>
      <c r="BH6" s="243"/>
      <c r="BI6" s="243"/>
      <c r="BJ6" s="243"/>
      <c r="BK6" s="243"/>
      <c r="BL6" s="243"/>
      <c r="BM6" s="243"/>
      <c r="BN6" s="250"/>
      <c r="BO6" s="242" t="s">
        <v>30</v>
      </c>
      <c r="BP6" s="243"/>
      <c r="BQ6" s="243"/>
      <c r="BR6" s="243"/>
      <c r="BS6" s="243"/>
      <c r="BT6" s="243"/>
      <c r="BU6" s="243"/>
      <c r="BV6" s="243"/>
      <c r="BW6" s="243"/>
      <c r="BX6" s="243"/>
      <c r="BY6" s="243"/>
      <c r="BZ6" s="243"/>
      <c r="CA6" s="243"/>
      <c r="CB6" s="243"/>
      <c r="CC6" s="243"/>
      <c r="CD6" s="250"/>
    </row>
    <row r="7" spans="1:82" ht="32.25" customHeight="1" thickBot="1" x14ac:dyDescent="0.3">
      <c r="A7" s="236"/>
      <c r="B7" s="237"/>
      <c r="C7" s="237"/>
      <c r="D7" s="237"/>
      <c r="E7" s="237"/>
      <c r="F7" s="237"/>
      <c r="G7" s="237"/>
      <c r="H7" s="237"/>
      <c r="I7" s="237"/>
      <c r="J7" s="237"/>
      <c r="K7" s="237"/>
      <c r="L7" s="237"/>
      <c r="M7" s="237"/>
      <c r="N7" s="237"/>
      <c r="O7" s="237"/>
      <c r="P7" s="237"/>
      <c r="Q7" s="237"/>
      <c r="R7" s="237"/>
      <c r="S7" s="237"/>
      <c r="T7" s="238"/>
      <c r="U7" s="239" t="s">
        <v>31</v>
      </c>
      <c r="V7" s="240"/>
      <c r="W7" s="240"/>
      <c r="X7" s="239" t="s">
        <v>32</v>
      </c>
      <c r="Y7" s="240"/>
      <c r="Z7" s="240"/>
      <c r="AA7" s="241"/>
      <c r="AB7" s="266" t="s">
        <v>33</v>
      </c>
      <c r="AC7" s="267"/>
      <c r="AD7" s="267"/>
      <c r="AE7" s="267"/>
      <c r="AF7" s="267"/>
      <c r="AG7" s="267"/>
      <c r="AH7" s="267"/>
      <c r="AI7" s="247" t="s">
        <v>31</v>
      </c>
      <c r="AJ7" s="248"/>
      <c r="AK7" s="248"/>
      <c r="AL7" s="247" t="s">
        <v>32</v>
      </c>
      <c r="AM7" s="248"/>
      <c r="AN7" s="248"/>
      <c r="AO7" s="249"/>
      <c r="AP7" s="247" t="s">
        <v>33</v>
      </c>
      <c r="AQ7" s="248"/>
      <c r="AR7" s="248"/>
      <c r="AS7" s="248"/>
      <c r="AT7" s="248"/>
      <c r="AU7" s="248"/>
      <c r="AV7" s="248"/>
      <c r="AW7" s="248"/>
      <c r="AX7" s="249"/>
      <c r="AY7" s="247" t="s">
        <v>31</v>
      </c>
      <c r="AZ7" s="248"/>
      <c r="BA7" s="248"/>
      <c r="BB7" s="247" t="s">
        <v>32</v>
      </c>
      <c r="BC7" s="248"/>
      <c r="BD7" s="248"/>
      <c r="BE7" s="249"/>
      <c r="BF7" s="247" t="s">
        <v>33</v>
      </c>
      <c r="BG7" s="248"/>
      <c r="BH7" s="248"/>
      <c r="BI7" s="248"/>
      <c r="BJ7" s="248"/>
      <c r="BK7" s="248"/>
      <c r="BL7" s="248"/>
      <c r="BM7" s="248"/>
      <c r="BN7" s="249"/>
      <c r="BO7" s="247" t="s">
        <v>31</v>
      </c>
      <c r="BP7" s="248"/>
      <c r="BQ7" s="248"/>
      <c r="BR7" s="247" t="s">
        <v>32</v>
      </c>
      <c r="BS7" s="248"/>
      <c r="BT7" s="248"/>
      <c r="BU7" s="249"/>
      <c r="BV7" s="247" t="s">
        <v>33</v>
      </c>
      <c r="BW7" s="248"/>
      <c r="BX7" s="248"/>
      <c r="BY7" s="248"/>
      <c r="BZ7" s="248"/>
      <c r="CA7" s="248"/>
      <c r="CB7" s="248"/>
      <c r="CC7" s="248"/>
      <c r="CD7" s="249"/>
    </row>
    <row r="8" spans="1:82" s="32" customFormat="1" ht="77.25" customHeight="1" x14ac:dyDescent="0.25">
      <c r="A8" s="106" t="s">
        <v>34</v>
      </c>
      <c r="B8" s="50" t="s">
        <v>35</v>
      </c>
      <c r="C8" s="50" t="s">
        <v>25</v>
      </c>
      <c r="D8" s="50" t="s">
        <v>36</v>
      </c>
      <c r="E8" s="50" t="s">
        <v>37</v>
      </c>
      <c r="F8" s="50" t="s">
        <v>38</v>
      </c>
      <c r="G8" s="50" t="s">
        <v>39</v>
      </c>
      <c r="H8" s="50" t="s">
        <v>40</v>
      </c>
      <c r="I8" s="51" t="s">
        <v>41</v>
      </c>
      <c r="J8" s="50" t="s">
        <v>42</v>
      </c>
      <c r="K8" s="50" t="s">
        <v>43</v>
      </c>
      <c r="L8" s="51" t="s">
        <v>44</v>
      </c>
      <c r="M8" s="50" t="s">
        <v>45</v>
      </c>
      <c r="N8" s="50" t="s">
        <v>46</v>
      </c>
      <c r="O8" s="51" t="s">
        <v>47</v>
      </c>
      <c r="P8" s="50" t="s">
        <v>48</v>
      </c>
      <c r="Q8" s="50" t="s">
        <v>49</v>
      </c>
      <c r="R8" s="50" t="s">
        <v>50</v>
      </c>
      <c r="S8" s="50" t="s">
        <v>51</v>
      </c>
      <c r="T8" s="50" t="s">
        <v>52</v>
      </c>
      <c r="U8" s="52" t="s">
        <v>53</v>
      </c>
      <c r="V8" s="53" t="s">
        <v>54</v>
      </c>
      <c r="W8" s="53" t="s">
        <v>55</v>
      </c>
      <c r="X8" s="54" t="s">
        <v>56</v>
      </c>
      <c r="Y8" s="54" t="s">
        <v>57</v>
      </c>
      <c r="Z8" s="55" t="s">
        <v>58</v>
      </c>
      <c r="AA8" s="56" t="s">
        <v>59</v>
      </c>
      <c r="AB8" s="57" t="s">
        <v>60</v>
      </c>
      <c r="AC8" s="58" t="s">
        <v>61</v>
      </c>
      <c r="AD8" s="58" t="s">
        <v>62</v>
      </c>
      <c r="AE8" s="59" t="s">
        <v>63</v>
      </c>
      <c r="AF8" s="60" t="s">
        <v>64</v>
      </c>
      <c r="AG8" s="60" t="s">
        <v>65</v>
      </c>
      <c r="AH8" s="178" t="s">
        <v>66</v>
      </c>
      <c r="AI8" s="91" t="s">
        <v>53</v>
      </c>
      <c r="AJ8" s="20" t="s">
        <v>54</v>
      </c>
      <c r="AK8" s="20" t="s">
        <v>55</v>
      </c>
      <c r="AL8" s="21" t="s">
        <v>56</v>
      </c>
      <c r="AM8" s="21" t="s">
        <v>57</v>
      </c>
      <c r="AN8" s="22" t="s">
        <v>58</v>
      </c>
      <c r="AO8" s="23" t="s">
        <v>59</v>
      </c>
      <c r="AP8" s="24" t="s">
        <v>60</v>
      </c>
      <c r="AQ8" s="25" t="s">
        <v>61</v>
      </c>
      <c r="AR8" s="25" t="s">
        <v>62</v>
      </c>
      <c r="AS8" s="26" t="s">
        <v>63</v>
      </c>
      <c r="AT8" s="27" t="s">
        <v>64</v>
      </c>
      <c r="AU8" s="233" t="s">
        <v>65</v>
      </c>
      <c r="AV8" s="234"/>
      <c r="AW8" s="233" t="s">
        <v>66</v>
      </c>
      <c r="AX8" s="234"/>
      <c r="AY8" s="19" t="s">
        <v>53</v>
      </c>
      <c r="AZ8" s="20" t="s">
        <v>54</v>
      </c>
      <c r="BA8" s="20" t="s">
        <v>55</v>
      </c>
      <c r="BB8" s="21" t="s">
        <v>56</v>
      </c>
      <c r="BC8" s="21" t="s">
        <v>57</v>
      </c>
      <c r="BD8" s="22" t="s">
        <v>58</v>
      </c>
      <c r="BE8" s="23" t="s">
        <v>59</v>
      </c>
      <c r="BF8" s="24" t="s">
        <v>60</v>
      </c>
      <c r="BG8" s="25" t="s">
        <v>61</v>
      </c>
      <c r="BH8" s="25" t="s">
        <v>62</v>
      </c>
      <c r="BI8" s="26" t="s">
        <v>63</v>
      </c>
      <c r="BJ8" s="27" t="s">
        <v>64</v>
      </c>
      <c r="BK8" s="233" t="s">
        <v>65</v>
      </c>
      <c r="BL8" s="234"/>
      <c r="BM8" s="233" t="s">
        <v>66</v>
      </c>
      <c r="BN8" s="234"/>
      <c r="BO8" s="19" t="s">
        <v>53</v>
      </c>
      <c r="BP8" s="20" t="s">
        <v>54</v>
      </c>
      <c r="BQ8" s="20" t="s">
        <v>55</v>
      </c>
      <c r="BR8" s="21" t="s">
        <v>56</v>
      </c>
      <c r="BS8" s="21" t="s">
        <v>57</v>
      </c>
      <c r="BT8" s="22" t="s">
        <v>58</v>
      </c>
      <c r="BU8" s="23" t="s">
        <v>59</v>
      </c>
      <c r="BV8" s="24" t="s">
        <v>60</v>
      </c>
      <c r="BW8" s="25" t="s">
        <v>61</v>
      </c>
      <c r="BX8" s="25" t="s">
        <v>62</v>
      </c>
      <c r="BY8" s="26" t="s">
        <v>63</v>
      </c>
      <c r="BZ8" s="27" t="s">
        <v>64</v>
      </c>
      <c r="CA8" s="233" t="s">
        <v>65</v>
      </c>
      <c r="CB8" s="234"/>
      <c r="CC8" s="233" t="s">
        <v>66</v>
      </c>
      <c r="CD8" s="234"/>
    </row>
    <row r="9" spans="1:82" s="32" customFormat="1" ht="90" customHeight="1" x14ac:dyDescent="0.25">
      <c r="A9" s="315">
        <v>1</v>
      </c>
      <c r="B9" s="61" t="s">
        <v>67</v>
      </c>
      <c r="C9" s="61">
        <v>2018</v>
      </c>
      <c r="D9" s="61" t="s">
        <v>68</v>
      </c>
      <c r="E9" s="61"/>
      <c r="F9" s="61" t="s">
        <v>69</v>
      </c>
      <c r="G9" s="62" t="s">
        <v>70</v>
      </c>
      <c r="H9" s="310"/>
      <c r="I9" s="46" t="s">
        <v>71</v>
      </c>
      <c r="J9" s="64" t="s">
        <v>72</v>
      </c>
      <c r="K9" s="63" t="s">
        <v>73</v>
      </c>
      <c r="L9" s="87" t="s">
        <v>74</v>
      </c>
      <c r="M9" s="86" t="s">
        <v>75</v>
      </c>
      <c r="N9" s="87" t="s">
        <v>76</v>
      </c>
      <c r="O9" s="87">
        <v>1</v>
      </c>
      <c r="P9" s="88">
        <v>46082</v>
      </c>
      <c r="Q9" s="88">
        <v>46387</v>
      </c>
      <c r="R9" s="89">
        <f t="shared" ref="R9:R61" si="0">DAYS360(P9,Q9)/360*54</f>
        <v>45</v>
      </c>
      <c r="S9" s="87" t="s">
        <v>77</v>
      </c>
      <c r="T9" s="90" t="s">
        <v>78</v>
      </c>
      <c r="U9" s="105">
        <f>+IFERROR(VLOOKUP($L9,ACTIVIDADES!$B$9:$X$493,10,0),"")</f>
        <v>1</v>
      </c>
      <c r="V9" s="166" t="str">
        <f>+IFERROR(VLOOKUP($L9,ACTIVIDADES!$B$9:$X$493,11,0)," ")</f>
        <v>Se esta manejando una prueba piloto SIIF NACIÓN</v>
      </c>
      <c r="W9" s="168" t="str">
        <f>+IFERROR(VLOOKUP($L9,ACTIVIDADES!$B$9:$X$493,12,0),"")</f>
        <v>https://dnbcgovco-my.sharepoint.com/:f:/g/personal/planeacion_dnbc_gov_co/IgCKsvM4H_KTR6xnllTYAW4KAYnPCAelO_DLpgStTfwUj-M?e=KcFs8q</v>
      </c>
      <c r="X9" s="138">
        <f>+IFERROR(VLOOKUP($L9,ACTIVIDADES!$B$9:$X$493,13,0),"")</f>
        <v>46153</v>
      </c>
      <c r="Y9" s="164" t="str">
        <f>+IFERROR(VLOOKUP($L9,ACTIVIDADES!$B$9:$X$493,14,0),"")</f>
        <v>Se evidencia respuesta de MinHacienda para uso piloto de sistema Siif Nación - Modulo Recursos Fisicos</v>
      </c>
      <c r="Z9" s="105">
        <f>+IFERROR(VLOOKUP($L9,ACTIVIDADES!$B$9:$X$493,15,0),"")</f>
        <v>0.1</v>
      </c>
      <c r="AA9" s="165" t="str">
        <f>+IFERROR(VLOOKUP($L9,ACTIVIDADES!$B$9:$X$493,16,0),"")</f>
        <v>EJECUCIÓN</v>
      </c>
      <c r="AB9" s="138">
        <v>46171</v>
      </c>
      <c r="AC9" s="105">
        <v>0.1</v>
      </c>
      <c r="AD9" s="176" t="s">
        <v>79</v>
      </c>
      <c r="AE9" s="179" t="s">
        <v>80</v>
      </c>
      <c r="AF9" s="105" t="s">
        <v>81</v>
      </c>
      <c r="AG9" s="105" t="s">
        <v>81</v>
      </c>
      <c r="AH9" s="105" t="s">
        <v>81</v>
      </c>
      <c r="AI9" s="33"/>
      <c r="AJ9" s="33"/>
      <c r="AK9" s="34"/>
      <c r="AL9" s="33"/>
      <c r="AM9" s="34"/>
      <c r="AN9" s="35"/>
      <c r="AO9" s="36" t="s">
        <v>82</v>
      </c>
      <c r="AP9" s="37"/>
      <c r="AQ9" s="33"/>
      <c r="AR9" s="38"/>
      <c r="AS9" s="39" t="s">
        <v>83</v>
      </c>
      <c r="AT9" s="40" t="s">
        <v>84</v>
      </c>
      <c r="AU9" s="48" t="s">
        <v>85</v>
      </c>
      <c r="AV9" s="49"/>
      <c r="AW9" s="41"/>
      <c r="AX9" s="47"/>
      <c r="AY9" s="33"/>
      <c r="AZ9" s="33"/>
      <c r="BA9" s="34"/>
      <c r="BB9" s="33"/>
      <c r="BC9" s="34"/>
      <c r="BD9" s="35"/>
      <c r="BE9" s="36" t="s">
        <v>82</v>
      </c>
      <c r="BF9" s="37"/>
      <c r="BG9" s="33"/>
      <c r="BH9" s="38"/>
      <c r="BI9" s="39" t="s">
        <v>83</v>
      </c>
      <c r="BJ9" s="40" t="s">
        <v>84</v>
      </c>
      <c r="BK9" s="48" t="s">
        <v>85</v>
      </c>
      <c r="BL9" s="49"/>
      <c r="BM9" s="41"/>
      <c r="BN9" s="47"/>
      <c r="BO9" s="33"/>
      <c r="BP9" s="33"/>
      <c r="BQ9" s="34"/>
      <c r="BR9" s="33"/>
      <c r="BS9" s="34"/>
      <c r="BT9" s="35"/>
      <c r="BU9" s="36" t="s">
        <v>82</v>
      </c>
      <c r="BV9" s="37"/>
      <c r="BW9" s="33"/>
      <c r="BX9" s="38"/>
      <c r="BY9" s="39" t="s">
        <v>83</v>
      </c>
      <c r="BZ9" s="40" t="s">
        <v>84</v>
      </c>
      <c r="CA9" s="48" t="s">
        <v>85</v>
      </c>
      <c r="CB9" s="49"/>
      <c r="CC9" s="41"/>
      <c r="CD9" s="47"/>
    </row>
    <row r="10" spans="1:82" s="32" customFormat="1" ht="90" customHeight="1" x14ac:dyDescent="0.25">
      <c r="A10" s="315">
        <f>+A9+1</f>
        <v>2</v>
      </c>
      <c r="B10" s="61" t="s">
        <v>67</v>
      </c>
      <c r="C10" s="61">
        <v>2019</v>
      </c>
      <c r="D10" s="61" t="s">
        <v>68</v>
      </c>
      <c r="E10" s="61"/>
      <c r="F10" s="61" t="s">
        <v>86</v>
      </c>
      <c r="G10" s="62" t="s">
        <v>87</v>
      </c>
      <c r="H10" s="310"/>
      <c r="I10" s="46" t="s">
        <v>88</v>
      </c>
      <c r="J10" s="64" t="s">
        <v>88</v>
      </c>
      <c r="K10" s="63" t="s">
        <v>73</v>
      </c>
      <c r="L10" s="87" t="s">
        <v>89</v>
      </c>
      <c r="M10" s="86" t="s">
        <v>90</v>
      </c>
      <c r="N10" s="87" t="s">
        <v>91</v>
      </c>
      <c r="O10" s="87">
        <v>1</v>
      </c>
      <c r="P10" s="88">
        <v>46143</v>
      </c>
      <c r="Q10" s="88">
        <v>46295</v>
      </c>
      <c r="R10" s="89">
        <f t="shared" si="0"/>
        <v>22.349999999999998</v>
      </c>
      <c r="S10" s="87" t="s">
        <v>92</v>
      </c>
      <c r="T10" s="90"/>
      <c r="U10" s="105">
        <f>+IFERROR(VLOOKUP($L10,ACTIVIDADES!$B$9:$X$493,10,0),"")</f>
        <v>0</v>
      </c>
      <c r="V10" s="167" t="str">
        <f>+IFERROR(VLOOKUP($L10,ACTIVIDADES!$B$9:$X$493,11,0)," ")</f>
        <v xml:space="preserve">En proceso de elaboración </v>
      </c>
      <c r="W10" s="227" t="str">
        <f>+IFERROR(VLOOKUP($L10,ACTIVIDADES!$B$9:$X$493,12,0),"")</f>
        <v>https://dnbcgovco-my.sharepoint.com/:f:/g/personal/planeacion_dnbc_gov_co/IgD_grekOtWqQqtlM5-uKNzKAXw_t2tystb5VgPWhpKqINg?e=7IgzFu</v>
      </c>
      <c r="X10" s="138">
        <f>+IFERROR(VLOOKUP($L10,ACTIVIDADES!$B$9:$X$493,13,0),"")</f>
        <v>46153</v>
      </c>
      <c r="Y10" s="164" t="str">
        <f>+IFERROR(VLOOKUP($L10,ACTIVIDADES!$B$9:$X$493,14,0),"")</f>
        <v>No se evidencia avance para el periodo</v>
      </c>
      <c r="Z10" s="105">
        <f>+IFERROR(VLOOKUP($L10,ACTIVIDADES!$B$9:$X$493,15,0),"")</f>
        <v>0</v>
      </c>
      <c r="AA10" s="165" t="str">
        <f>+IFERROR(VLOOKUP($L10,ACTIVIDADES!$B$9:$X$493,16,0),"")</f>
        <v>EJECUCIÓN</v>
      </c>
      <c r="AB10" s="138">
        <v>46170</v>
      </c>
      <c r="AC10" s="105">
        <v>0</v>
      </c>
      <c r="AD10" s="105" t="s">
        <v>93</v>
      </c>
      <c r="AE10" s="105" t="s">
        <v>83</v>
      </c>
      <c r="AF10" s="105" t="s">
        <v>81</v>
      </c>
      <c r="AG10" s="105" t="s">
        <v>81</v>
      </c>
      <c r="AH10" s="105" t="s">
        <v>81</v>
      </c>
      <c r="AI10" s="33"/>
      <c r="AJ10" s="33"/>
      <c r="AK10" s="34"/>
      <c r="AL10" s="33"/>
      <c r="AM10" s="34"/>
      <c r="AN10" s="35"/>
      <c r="AO10" s="36"/>
      <c r="AP10" s="37"/>
      <c r="AQ10" s="33"/>
      <c r="AR10" s="38"/>
      <c r="AS10" s="39"/>
      <c r="AT10" s="40"/>
      <c r="AU10" s="48"/>
      <c r="AV10" s="49"/>
      <c r="AW10" s="41"/>
      <c r="AX10" s="47"/>
      <c r="AY10" s="33"/>
      <c r="AZ10" s="33"/>
      <c r="BA10" s="34"/>
      <c r="BB10" s="33"/>
      <c r="BC10" s="34"/>
      <c r="BD10" s="35"/>
      <c r="BE10" s="36"/>
      <c r="BF10" s="37"/>
      <c r="BG10" s="33"/>
      <c r="BH10" s="38"/>
      <c r="BI10" s="39"/>
      <c r="BJ10" s="40"/>
      <c r="BK10" s="48"/>
      <c r="BL10" s="49"/>
      <c r="BM10" s="41"/>
      <c r="BN10" s="47"/>
      <c r="BO10" s="33"/>
      <c r="BP10" s="33"/>
      <c r="BQ10" s="34"/>
      <c r="BR10" s="33"/>
      <c r="BS10" s="34"/>
      <c r="BT10" s="35"/>
      <c r="BU10" s="36"/>
      <c r="BV10" s="37"/>
      <c r="BW10" s="33"/>
      <c r="BX10" s="38"/>
      <c r="BY10" s="39"/>
      <c r="BZ10" s="40"/>
      <c r="CA10" s="48"/>
      <c r="CB10" s="49"/>
      <c r="CC10" s="41"/>
      <c r="CD10" s="47"/>
    </row>
    <row r="11" spans="1:82" s="32" customFormat="1" ht="63" customHeight="1" x14ac:dyDescent="0.25">
      <c r="A11" s="315">
        <f t="shared" ref="A11:A74" si="1">+A10+1</f>
        <v>3</v>
      </c>
      <c r="B11" s="61" t="s">
        <v>67</v>
      </c>
      <c r="C11" s="61">
        <v>2019</v>
      </c>
      <c r="D11" s="61" t="s">
        <v>68</v>
      </c>
      <c r="E11" s="61"/>
      <c r="F11" s="61" t="s">
        <v>86</v>
      </c>
      <c r="G11" s="62" t="s">
        <v>87</v>
      </c>
      <c r="H11" s="310"/>
      <c r="I11" s="46" t="s">
        <v>88</v>
      </c>
      <c r="J11" s="64" t="s">
        <v>88</v>
      </c>
      <c r="K11" s="63" t="s">
        <v>73</v>
      </c>
      <c r="L11" s="87" t="s">
        <v>94</v>
      </c>
      <c r="M11" s="86" t="s">
        <v>95</v>
      </c>
      <c r="N11" s="87" t="s">
        <v>96</v>
      </c>
      <c r="O11" s="87">
        <v>1</v>
      </c>
      <c r="P11" s="88">
        <v>46143</v>
      </c>
      <c r="Q11" s="88">
        <v>46387</v>
      </c>
      <c r="R11" s="89">
        <f t="shared" si="0"/>
        <v>36</v>
      </c>
      <c r="S11" s="87" t="s">
        <v>92</v>
      </c>
      <c r="T11" s="90"/>
      <c r="U11" s="105">
        <f>+IFERROR(VLOOKUP($L11,ACTIVIDADES!$B$9:$X$493,10,0),"")</f>
        <v>0</v>
      </c>
      <c r="V11" s="167" t="str">
        <f>+IFERROR(VLOOKUP($L11,ACTIVIDADES!$B$9:$X$493,11,0)," ")</f>
        <v xml:space="preserve">En proceso de elaboración </v>
      </c>
      <c r="W11" s="227" t="str">
        <f>+IFERROR(VLOOKUP($L11,ACTIVIDADES!$B$9:$X$493,12,0),"")</f>
        <v>https://dnbcgovco-my.sharepoint.com/:f:/g/personal/planeacion_dnbc_gov_co/IgCHix03hdsORJdFzXwbKzzkAYCwKvT-WMSbymO7s_ZNdBo?e=tzOHt9</v>
      </c>
      <c r="X11" s="138">
        <f>+IFERROR(VLOOKUP($L11,ACTIVIDADES!$B$9:$X$493,13,0),"")</f>
        <v>46153</v>
      </c>
      <c r="Y11" s="164" t="str">
        <f>+IFERROR(VLOOKUP($L11,ACTIVIDADES!$B$9:$X$493,14,0),"")</f>
        <v>No se evidencia avance para el periodo</v>
      </c>
      <c r="Z11" s="105">
        <f>+IFERROR(VLOOKUP($L11,ACTIVIDADES!$B$9:$X$493,15,0),"")</f>
        <v>0</v>
      </c>
      <c r="AA11" s="165" t="str">
        <f>+IFERROR(VLOOKUP($L11,ACTIVIDADES!$B$9:$X$493,16,0),"")</f>
        <v>EJECUCIÓN</v>
      </c>
      <c r="AB11" s="138">
        <v>46170</v>
      </c>
      <c r="AC11" s="105">
        <v>0</v>
      </c>
      <c r="AD11" s="105" t="s">
        <v>93</v>
      </c>
      <c r="AE11" s="105" t="s">
        <v>83</v>
      </c>
      <c r="AF11" s="105" t="s">
        <v>81</v>
      </c>
      <c r="AG11" s="105" t="s">
        <v>81</v>
      </c>
      <c r="AH11" s="105" t="s">
        <v>81</v>
      </c>
      <c r="AI11" s="33"/>
      <c r="AJ11" s="33"/>
      <c r="AK11" s="34"/>
      <c r="AL11" s="33"/>
      <c r="AM11" s="34"/>
      <c r="AN11" s="35"/>
      <c r="AO11" s="36"/>
      <c r="AP11" s="37"/>
      <c r="AQ11" s="33"/>
      <c r="AR11" s="38"/>
      <c r="AS11" s="39"/>
      <c r="AT11" s="40"/>
      <c r="AU11" s="48"/>
      <c r="AV11" s="49"/>
      <c r="AW11" s="41"/>
      <c r="AX11" s="47"/>
      <c r="AY11" s="33"/>
      <c r="AZ11" s="33"/>
      <c r="BA11" s="34"/>
      <c r="BB11" s="33"/>
      <c r="BC11" s="34"/>
      <c r="BD11" s="35"/>
      <c r="BE11" s="36"/>
      <c r="BF11" s="37"/>
      <c r="BG11" s="33"/>
      <c r="BH11" s="38"/>
      <c r="BI11" s="39"/>
      <c r="BJ11" s="40"/>
      <c r="BK11" s="48"/>
      <c r="BL11" s="49"/>
      <c r="BM11" s="41"/>
      <c r="BN11" s="47"/>
      <c r="BO11" s="33"/>
      <c r="BP11" s="33"/>
      <c r="BQ11" s="34"/>
      <c r="BR11" s="33"/>
      <c r="BS11" s="34"/>
      <c r="BT11" s="35"/>
      <c r="BU11" s="36"/>
      <c r="BV11" s="37"/>
      <c r="BW11" s="33"/>
      <c r="BX11" s="38"/>
      <c r="BY11" s="39"/>
      <c r="BZ11" s="40"/>
      <c r="CA11" s="48"/>
      <c r="CB11" s="49"/>
      <c r="CC11" s="41"/>
      <c r="CD11" s="47"/>
    </row>
    <row r="12" spans="1:82" s="32" customFormat="1" ht="141.75" customHeight="1" x14ac:dyDescent="0.25">
      <c r="A12" s="315">
        <f t="shared" si="1"/>
        <v>4</v>
      </c>
      <c r="B12" s="61" t="s">
        <v>67</v>
      </c>
      <c r="C12" s="61">
        <v>2019</v>
      </c>
      <c r="D12" s="61" t="s">
        <v>68</v>
      </c>
      <c r="E12" s="61"/>
      <c r="F12" s="61" t="s">
        <v>97</v>
      </c>
      <c r="G12" s="62" t="s">
        <v>98</v>
      </c>
      <c r="H12" s="310" t="s">
        <v>99</v>
      </c>
      <c r="I12" s="46" t="s">
        <v>100</v>
      </c>
      <c r="J12" s="64" t="s">
        <v>101</v>
      </c>
      <c r="K12" s="63" t="s">
        <v>73</v>
      </c>
      <c r="L12" s="87" t="s">
        <v>102</v>
      </c>
      <c r="M12" s="86" t="s">
        <v>103</v>
      </c>
      <c r="N12" s="87" t="s">
        <v>104</v>
      </c>
      <c r="O12" s="87">
        <v>9</v>
      </c>
      <c r="P12" s="88">
        <v>46113</v>
      </c>
      <c r="Q12" s="88">
        <v>46387</v>
      </c>
      <c r="R12" s="89">
        <f t="shared" si="0"/>
        <v>40.5</v>
      </c>
      <c r="S12" s="87" t="s">
        <v>105</v>
      </c>
      <c r="T12" s="90" t="s">
        <v>106</v>
      </c>
      <c r="U12" s="105">
        <f>+IFERROR(VLOOKUP($L12,ACTIVIDADES!$B$9:$X$493,10,0),"")</f>
        <v>1</v>
      </c>
      <c r="V12" s="167" t="str">
        <f>+IFERROR(VLOOKUP($L12,ACTIVIDADES!$B$9:$X$493,11,0)," ")</f>
        <v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v>
      </c>
      <c r="W12" s="227" t="str">
        <f>+IFERROR(VLOOKUP($L12,ACTIVIDADES!$B$9:$X$493,12,0),"")</f>
        <v>https://dnbc.gov.co/transparencia-y-acceso-a-la-informacion-publica/</v>
      </c>
      <c r="X12" s="138">
        <f>+IFERROR(VLOOKUP($L12,ACTIVIDADES!$B$9:$X$493,13,0),"")</f>
        <v>46153</v>
      </c>
      <c r="Y12" s="164" t="str">
        <f>+IFERROR(VLOOKUP($L12,ACTIVIDADES!$B$9:$X$493,14,0),"")</f>
        <v>Se adjunta pabtallazo de pagina web donde se evidencia la creación del portal de transparencia</v>
      </c>
      <c r="Z12" s="105">
        <f>+IFERROR(VLOOKUP($L12,ACTIVIDADES!$B$9:$X$493,15,0),"")</f>
        <v>1</v>
      </c>
      <c r="AA12" s="165" t="str">
        <f>+IFERROR(VLOOKUP($L12,ACTIVIDADES!$B$9:$X$493,16,0),"")</f>
        <v>CUMPLIDO</v>
      </c>
      <c r="AB12" s="197">
        <v>46157</v>
      </c>
      <c r="AC12" s="198">
        <v>0.5</v>
      </c>
      <c r="AD12" s="170" t="s">
        <v>107</v>
      </c>
      <c r="AE12" s="105" t="s">
        <v>108</v>
      </c>
      <c r="AF12" s="105" t="s">
        <v>81</v>
      </c>
      <c r="AG12" s="105" t="s">
        <v>81</v>
      </c>
      <c r="AH12" s="105" t="s">
        <v>81</v>
      </c>
      <c r="AI12" s="33"/>
      <c r="AJ12" s="33"/>
      <c r="AK12" s="34"/>
      <c r="AL12" s="33"/>
      <c r="AM12" s="34"/>
      <c r="AN12" s="35"/>
      <c r="AO12" s="36"/>
      <c r="AP12" s="37"/>
      <c r="AQ12" s="33"/>
      <c r="AR12" s="38"/>
      <c r="AS12" s="39"/>
      <c r="AT12" s="40"/>
      <c r="AU12" s="48"/>
      <c r="AV12" s="49"/>
      <c r="AW12" s="41"/>
      <c r="AX12" s="47"/>
      <c r="AY12" s="33"/>
      <c r="AZ12" s="33"/>
      <c r="BA12" s="34"/>
      <c r="BB12" s="33"/>
      <c r="BC12" s="34"/>
      <c r="BD12" s="35"/>
      <c r="BE12" s="36"/>
      <c r="BF12" s="37"/>
      <c r="BG12" s="33"/>
      <c r="BH12" s="38"/>
      <c r="BI12" s="39"/>
      <c r="BJ12" s="40"/>
      <c r="BK12" s="48"/>
      <c r="BL12" s="49"/>
      <c r="BM12" s="41"/>
      <c r="BN12" s="47"/>
      <c r="BO12" s="33"/>
      <c r="BP12" s="33"/>
      <c r="BQ12" s="34"/>
      <c r="BR12" s="33"/>
      <c r="BS12" s="34"/>
      <c r="BT12" s="35"/>
      <c r="BU12" s="36"/>
      <c r="BV12" s="37"/>
      <c r="BW12" s="33"/>
      <c r="BX12" s="38"/>
      <c r="BY12" s="39"/>
      <c r="BZ12" s="40"/>
      <c r="CA12" s="48"/>
      <c r="CB12" s="49"/>
      <c r="CC12" s="41"/>
      <c r="CD12" s="47"/>
    </row>
    <row r="13" spans="1:82" s="32" customFormat="1" ht="90" customHeight="1" x14ac:dyDescent="0.25">
      <c r="A13" s="315">
        <f t="shared" si="1"/>
        <v>5</v>
      </c>
      <c r="B13" s="61" t="s">
        <v>67</v>
      </c>
      <c r="C13" s="61">
        <v>2019</v>
      </c>
      <c r="D13" s="61" t="s">
        <v>68</v>
      </c>
      <c r="E13" s="61"/>
      <c r="F13" s="61" t="s">
        <v>109</v>
      </c>
      <c r="G13" s="62" t="s">
        <v>110</v>
      </c>
      <c r="H13" s="310" t="s">
        <v>111</v>
      </c>
      <c r="I13" s="46" t="s">
        <v>112</v>
      </c>
      <c r="J13" s="64" t="s">
        <v>112</v>
      </c>
      <c r="K13" s="63" t="s">
        <v>73</v>
      </c>
      <c r="L13" s="87" t="s">
        <v>113</v>
      </c>
      <c r="M13" s="86" t="s">
        <v>114</v>
      </c>
      <c r="N13" s="87" t="s">
        <v>115</v>
      </c>
      <c r="O13" s="87">
        <v>1</v>
      </c>
      <c r="P13" s="88">
        <v>43832</v>
      </c>
      <c r="Q13" s="88">
        <v>44012</v>
      </c>
      <c r="R13" s="89">
        <f t="shared" si="0"/>
        <v>26.700000000000003</v>
      </c>
      <c r="S13" s="87" t="s">
        <v>105</v>
      </c>
      <c r="T13" s="90" t="s">
        <v>116</v>
      </c>
      <c r="U13" s="105">
        <f>+IFERROR(VLOOKUP($L13,ACTIVIDADES!$B$9:$X$493,10,0),"")</f>
        <v>1</v>
      </c>
      <c r="V13" s="167" t="str">
        <f>+IFERROR(VLOOKUP($L13,ACTIVIDADES!$B$9:$X$493,11,0)," ")</f>
        <v xml:space="preserve">Se informa que la socialización esta planmteada para el día martes 28 de abril </v>
      </c>
      <c r="W13" s="227">
        <f>+IFERROR(VLOOKUP($L13,ACTIVIDADES!$B$9:$X$493,12,0),"")</f>
        <v>0</v>
      </c>
      <c r="X13" s="138">
        <f>+IFERROR(VLOOKUP($L13,ACTIVIDADES!$B$9:$X$493,13,0),"")</f>
        <v>46153</v>
      </c>
      <c r="Y13" s="164" t="str">
        <f>+IFERROR(VLOOKUP($L13,ACTIVIDADES!$B$9:$X$493,14,0),"")</f>
        <v>Se evidencia socialización el día 28 de abril</v>
      </c>
      <c r="Z13" s="105">
        <v>1</v>
      </c>
      <c r="AA13" s="165" t="str">
        <f>+IFERROR(VLOOKUP($L13,ACTIVIDADES!$B$9:$X$493,16,0),"")</f>
        <v>CUMPLIDO</v>
      </c>
      <c r="AB13" s="197">
        <v>46157</v>
      </c>
      <c r="AC13" s="198">
        <v>0</v>
      </c>
      <c r="AD13" s="176" t="s">
        <v>117</v>
      </c>
      <c r="AE13" s="105" t="s">
        <v>118</v>
      </c>
      <c r="AF13" s="105" t="s">
        <v>81</v>
      </c>
      <c r="AG13" s="105" t="s">
        <v>81</v>
      </c>
      <c r="AH13" s="105" t="s">
        <v>81</v>
      </c>
      <c r="AI13" s="33"/>
      <c r="AJ13" s="33"/>
      <c r="AK13" s="34"/>
      <c r="AL13" s="33"/>
      <c r="AM13" s="34"/>
      <c r="AN13" s="35"/>
      <c r="AO13" s="36"/>
      <c r="AP13" s="37"/>
      <c r="AQ13" s="33"/>
      <c r="AR13" s="38"/>
      <c r="AS13" s="39"/>
      <c r="AT13" s="40"/>
      <c r="AU13" s="48"/>
      <c r="AV13" s="49"/>
      <c r="AW13" s="41"/>
      <c r="AX13" s="47"/>
      <c r="AY13" s="33"/>
      <c r="AZ13" s="33"/>
      <c r="BA13" s="34"/>
      <c r="BB13" s="33"/>
      <c r="BC13" s="34"/>
      <c r="BD13" s="35"/>
      <c r="BE13" s="36"/>
      <c r="BF13" s="37"/>
      <c r="BG13" s="33"/>
      <c r="BH13" s="38"/>
      <c r="BI13" s="39"/>
      <c r="BJ13" s="40"/>
      <c r="BK13" s="48"/>
      <c r="BL13" s="49"/>
      <c r="BM13" s="41"/>
      <c r="BN13" s="47"/>
      <c r="BO13" s="33"/>
      <c r="BP13" s="33"/>
      <c r="BQ13" s="34"/>
      <c r="BR13" s="33"/>
      <c r="BS13" s="34"/>
      <c r="BT13" s="35"/>
      <c r="BU13" s="36"/>
      <c r="BV13" s="37"/>
      <c r="BW13" s="33"/>
      <c r="BX13" s="38"/>
      <c r="BY13" s="39"/>
      <c r="BZ13" s="40"/>
      <c r="CA13" s="48"/>
      <c r="CB13" s="49"/>
      <c r="CC13" s="41"/>
      <c r="CD13" s="47"/>
    </row>
    <row r="14" spans="1:82" s="32" customFormat="1" ht="90" customHeight="1" x14ac:dyDescent="0.25">
      <c r="A14" s="315">
        <f t="shared" si="1"/>
        <v>6</v>
      </c>
      <c r="B14" s="61" t="s">
        <v>67</v>
      </c>
      <c r="C14" s="61">
        <v>2019</v>
      </c>
      <c r="D14" s="61" t="s">
        <v>68</v>
      </c>
      <c r="E14" s="61"/>
      <c r="F14" s="61" t="s">
        <v>109</v>
      </c>
      <c r="G14" s="62" t="s">
        <v>110</v>
      </c>
      <c r="H14" s="310" t="s">
        <v>111</v>
      </c>
      <c r="I14" s="46" t="s">
        <v>112</v>
      </c>
      <c r="J14" s="64" t="s">
        <v>112</v>
      </c>
      <c r="K14" s="63" t="s">
        <v>73</v>
      </c>
      <c r="L14" s="87" t="s">
        <v>119</v>
      </c>
      <c r="M14" s="86" t="s">
        <v>120</v>
      </c>
      <c r="N14" s="87" t="s">
        <v>121</v>
      </c>
      <c r="O14" s="87">
        <v>1</v>
      </c>
      <c r="P14" s="88">
        <v>43808</v>
      </c>
      <c r="Q14" s="88">
        <v>43917</v>
      </c>
      <c r="R14" s="89">
        <f t="shared" si="0"/>
        <v>16.2</v>
      </c>
      <c r="S14" s="87" t="s">
        <v>105</v>
      </c>
      <c r="T14" s="90" t="s">
        <v>116</v>
      </c>
      <c r="U14" s="105">
        <f>+IFERROR(VLOOKUP($L14,ACTIVIDADES!$B$9:$X$493,10,0),"")</f>
        <v>1</v>
      </c>
      <c r="V14" s="167" t="str">
        <f>+IFERROR(VLOOKUP($L14,ACTIVIDADES!$B$9:$X$493,11,0)," ")</f>
        <v>Se informa que ya se encuentra el link de procesos y procedimientos en el menu de transparencia y acceso a la información.</v>
      </c>
      <c r="W14" s="227" t="str">
        <f>+IFERROR(VLOOKUP($L14,ACTIVIDADES!$B$9:$X$493,12,0),"")</f>
        <v xml:space="preserve">https://dnbc.gov.co/transparencia-y-acceso-a-la-informacion-publica/ - https://dnbcgovco-my.sharepoint.com/personal/planeacion_dnbc_gov_co/_layouts/15/onedrive.aspx?id=%2Fpersonal%2Fplaneacion%5Fdnbc%5Fgov%5Fco%2FDocuments%2FDocumentos%20SIGE%2F2%2E%20Procesos&amp;ga=1 </v>
      </c>
      <c r="X14" s="138">
        <f>+IFERROR(VLOOKUP($L14,ACTIVIDADES!$B$9:$X$493,13,0),"")</f>
        <v>46153</v>
      </c>
      <c r="Y14" s="164" t="str">
        <f>+IFERROR(VLOOKUP($L14,ACTIVIDADES!$B$9:$X$493,14,0),"")</f>
        <v>Se evidencia pantallazo de transparencia dodne en el numeral 1.9 se da link a documentos del sistema de gestión de la entidad</v>
      </c>
      <c r="Z14" s="105">
        <f>+IFERROR(VLOOKUP($L14,ACTIVIDADES!$B$9:$X$493,15,0),"")</f>
        <v>1</v>
      </c>
      <c r="AA14" s="165" t="str">
        <f>+IFERROR(VLOOKUP($L14,ACTIVIDADES!$B$9:$X$493,16,0),"")</f>
        <v>CUMPLIDO</v>
      </c>
      <c r="AB14" s="138">
        <v>46157</v>
      </c>
      <c r="AC14" s="105">
        <v>1</v>
      </c>
      <c r="AD14" s="174" t="s">
        <v>122</v>
      </c>
      <c r="AE14" s="105" t="s">
        <v>80</v>
      </c>
      <c r="AF14" s="105" t="s">
        <v>81</v>
      </c>
      <c r="AG14" s="105" t="s">
        <v>85</v>
      </c>
      <c r="AH14" s="105" t="s">
        <v>123</v>
      </c>
      <c r="AI14" s="33"/>
      <c r="AJ14" s="33"/>
      <c r="AK14" s="34"/>
      <c r="AL14" s="33"/>
      <c r="AM14" s="34"/>
      <c r="AN14" s="35"/>
      <c r="AO14" s="36"/>
      <c r="AP14" s="37"/>
      <c r="AQ14" s="33"/>
      <c r="AR14" s="38"/>
      <c r="AS14" s="39"/>
      <c r="AT14" s="40"/>
      <c r="AU14" s="48"/>
      <c r="AV14" s="49"/>
      <c r="AW14" s="41"/>
      <c r="AX14" s="47"/>
      <c r="AY14" s="33"/>
      <c r="AZ14" s="33"/>
      <c r="BA14" s="34"/>
      <c r="BB14" s="33"/>
      <c r="BC14" s="34"/>
      <c r="BD14" s="35"/>
      <c r="BE14" s="36"/>
      <c r="BF14" s="37"/>
      <c r="BG14" s="33"/>
      <c r="BH14" s="38"/>
      <c r="BI14" s="39"/>
      <c r="BJ14" s="40"/>
      <c r="BK14" s="48"/>
      <c r="BL14" s="49"/>
      <c r="BM14" s="41"/>
      <c r="BN14" s="47"/>
      <c r="BO14" s="33"/>
      <c r="BP14" s="33"/>
      <c r="BQ14" s="34"/>
      <c r="BR14" s="33"/>
      <c r="BS14" s="34"/>
      <c r="BT14" s="35"/>
      <c r="BU14" s="36"/>
      <c r="BV14" s="37"/>
      <c r="BW14" s="33"/>
      <c r="BX14" s="38"/>
      <c r="BY14" s="39"/>
      <c r="BZ14" s="40"/>
      <c r="CA14" s="48"/>
      <c r="CB14" s="49"/>
      <c r="CC14" s="41"/>
      <c r="CD14" s="47"/>
    </row>
    <row r="15" spans="1:82" s="32" customFormat="1" ht="224.25" customHeight="1" x14ac:dyDescent="0.25">
      <c r="A15" s="315">
        <f t="shared" si="1"/>
        <v>7</v>
      </c>
      <c r="B15" s="61" t="s">
        <v>67</v>
      </c>
      <c r="C15" s="61">
        <v>2019</v>
      </c>
      <c r="D15" s="61" t="s">
        <v>68</v>
      </c>
      <c r="E15" s="61"/>
      <c r="F15" s="61" t="s">
        <v>124</v>
      </c>
      <c r="G15" s="62" t="s">
        <v>125</v>
      </c>
      <c r="H15" s="310"/>
      <c r="I15" s="46" t="s">
        <v>126</v>
      </c>
      <c r="J15" s="64" t="s">
        <v>127</v>
      </c>
      <c r="K15" s="63" t="s">
        <v>73</v>
      </c>
      <c r="L15" s="87" t="s">
        <v>128</v>
      </c>
      <c r="M15" s="86" t="s">
        <v>129</v>
      </c>
      <c r="N15" s="87" t="s">
        <v>130</v>
      </c>
      <c r="O15" s="87">
        <v>1</v>
      </c>
      <c r="P15" s="88">
        <v>46113</v>
      </c>
      <c r="Q15" s="88">
        <v>46387</v>
      </c>
      <c r="R15" s="89">
        <f t="shared" si="0"/>
        <v>40.5</v>
      </c>
      <c r="S15" s="87" t="s">
        <v>131</v>
      </c>
      <c r="T15" s="90"/>
      <c r="U15" s="105">
        <f>+IFERROR(VLOOKUP($L15,ACTIVIDADES!$B$9:$X$493,10,0),"")</f>
        <v>0.3</v>
      </c>
      <c r="V15" s="167" t="str">
        <f>+IFERROR(VLOOKUP($L15,ACTIVIDADES!$B$9:$X$493,11,0)," ")</f>
        <v>Se aporta como evidencia el formato de necesidad RUE 2.0, que soporta la implementación y fortalecimiento de los servicios tecnológicos institucionales.</v>
      </c>
      <c r="W15" s="227" t="str">
        <f>+IFERROR(VLOOKUP($L15,ACTIVIDADES!$B$9:$X$493,12,0),"")</f>
        <v>https://dnbcgovco-my.sharepoint.com/:f:/g/personal/planeacion_dnbc_gov_co/IgBrVWPM042YTo_4iT2tkw4QAfir0p78OawR0odu1yhtmJU?e=xX7mWf</v>
      </c>
      <c r="X15" s="138">
        <f>+IFERROR(VLOOKUP($L15,ACTIVIDADES!$B$9:$X$493,13,0),"")</f>
        <v>46153</v>
      </c>
      <c r="Y15" s="164" t="str">
        <f>+IFERROR(VLOOKUP($L15,ACTIVIDADES!$B$9:$X$493,14,0),"")</f>
        <v>Se evidencia formato de necesidad para proceso contractual</v>
      </c>
      <c r="Z15" s="105">
        <f>+IFERROR(VLOOKUP($L15,ACTIVIDADES!$B$9:$X$493,15,0),"")</f>
        <v>0.3</v>
      </c>
      <c r="AA15" s="165" t="str">
        <f>+IFERROR(VLOOKUP($L15,ACTIVIDADES!$B$9:$X$493,16,0),"")</f>
        <v>EJECUCIÓN</v>
      </c>
      <c r="AB15" s="171">
        <v>46178</v>
      </c>
      <c r="AC15" s="195">
        <v>0.3</v>
      </c>
      <c r="AD15" s="176" t="s">
        <v>132</v>
      </c>
      <c r="AE15" s="105" t="s">
        <v>108</v>
      </c>
      <c r="AF15" s="105" t="s">
        <v>81</v>
      </c>
      <c r="AG15" s="105" t="s">
        <v>81</v>
      </c>
      <c r="AH15" s="105" t="s">
        <v>81</v>
      </c>
      <c r="AI15" s="33"/>
      <c r="AJ15" s="33"/>
      <c r="AK15" s="34"/>
      <c r="AL15" s="33"/>
      <c r="AM15" s="34"/>
      <c r="AN15" s="35"/>
      <c r="AO15" s="36"/>
      <c r="AP15" s="37"/>
      <c r="AQ15" s="33"/>
      <c r="AR15" s="38"/>
      <c r="AS15" s="39"/>
      <c r="AT15" s="40"/>
      <c r="AU15" s="48"/>
      <c r="AV15" s="49"/>
      <c r="AW15" s="41"/>
      <c r="AX15" s="47"/>
      <c r="AY15" s="33"/>
      <c r="AZ15" s="33"/>
      <c r="BA15" s="34"/>
      <c r="BB15" s="33"/>
      <c r="BC15" s="34"/>
      <c r="BD15" s="35"/>
      <c r="BE15" s="36"/>
      <c r="BF15" s="37"/>
      <c r="BG15" s="33"/>
      <c r="BH15" s="38"/>
      <c r="BI15" s="39"/>
      <c r="BJ15" s="40"/>
      <c r="BK15" s="48"/>
      <c r="BL15" s="49"/>
      <c r="BM15" s="41"/>
      <c r="BN15" s="47"/>
      <c r="BO15" s="33"/>
      <c r="BP15" s="33"/>
      <c r="BQ15" s="34"/>
      <c r="BR15" s="33"/>
      <c r="BS15" s="34"/>
      <c r="BT15" s="35"/>
      <c r="BU15" s="36"/>
      <c r="BV15" s="37"/>
      <c r="BW15" s="33"/>
      <c r="BX15" s="38"/>
      <c r="BY15" s="39"/>
      <c r="BZ15" s="40"/>
      <c r="CA15" s="48"/>
      <c r="CB15" s="49"/>
      <c r="CC15" s="41"/>
      <c r="CD15" s="47"/>
    </row>
    <row r="16" spans="1:82" s="32" customFormat="1" ht="129" customHeight="1" x14ac:dyDescent="0.25">
      <c r="A16" s="315">
        <f t="shared" si="1"/>
        <v>8</v>
      </c>
      <c r="B16" s="61" t="s">
        <v>67</v>
      </c>
      <c r="C16" s="61">
        <v>2019</v>
      </c>
      <c r="D16" s="61" t="s">
        <v>68</v>
      </c>
      <c r="E16" s="61"/>
      <c r="F16" s="61" t="s">
        <v>124</v>
      </c>
      <c r="G16" s="62" t="s">
        <v>125</v>
      </c>
      <c r="H16" s="310"/>
      <c r="I16" s="46" t="s">
        <v>133</v>
      </c>
      <c r="J16" s="64" t="s">
        <v>127</v>
      </c>
      <c r="K16" s="63" t="s">
        <v>73</v>
      </c>
      <c r="L16" s="87" t="s">
        <v>134</v>
      </c>
      <c r="M16" s="86" t="s">
        <v>135</v>
      </c>
      <c r="N16" s="87" t="s">
        <v>136</v>
      </c>
      <c r="O16" s="87">
        <v>1</v>
      </c>
      <c r="P16" s="88">
        <v>46113</v>
      </c>
      <c r="Q16" s="88">
        <v>46387</v>
      </c>
      <c r="R16" s="89">
        <f t="shared" si="0"/>
        <v>40.5</v>
      </c>
      <c r="S16" s="87" t="s">
        <v>131</v>
      </c>
      <c r="T16" s="90"/>
      <c r="U16" s="105">
        <f>+IFERROR(VLOOKUP($L16,ACTIVIDADES!$B$9:$X$493,10,0),"")</f>
        <v>0.1</v>
      </c>
      <c r="V16" s="167" t="str">
        <f>+IFERROR(VLOOKUP($L16,ACTIVIDADES!$B$9:$X$493,11,0)," ")</f>
        <v>A la fecha no existe proceso formal de implementación de IPv6; se identifica la necesidad dentro del PETI 2026 para definir hoja de ruta y acciones de cumplimiento.</v>
      </c>
      <c r="W16" s="227">
        <f>+IFERROR(VLOOKUP($L16,ACTIVIDADES!$B$9:$X$493,12,0),"")</f>
        <v>0</v>
      </c>
      <c r="X16" s="138">
        <f>+IFERROR(VLOOKUP($L16,ACTIVIDADES!$B$9:$X$493,13,0),"")</f>
        <v>46153</v>
      </c>
      <c r="Y16" s="164" t="str">
        <f>+IFERROR(VLOOKUP($L16,ACTIVIDADES!$B$9:$X$493,14,0),"")</f>
        <v>El PETI se encuentra en proceso de actualización</v>
      </c>
      <c r="Z16" s="105">
        <f>+IFERROR(VLOOKUP($L16,ACTIVIDADES!$B$9:$X$493,15,0),"")</f>
        <v>0</v>
      </c>
      <c r="AA16" s="165" t="str">
        <f>+IFERROR(VLOOKUP($L16,ACTIVIDADES!$B$9:$X$493,16,0),"")</f>
        <v>EJECUCIÓN</v>
      </c>
      <c r="AB16" s="171">
        <v>46181</v>
      </c>
      <c r="AC16" s="170">
        <v>0</v>
      </c>
      <c r="AD16" s="179" t="s">
        <v>93</v>
      </c>
      <c r="AE16" s="179" t="s">
        <v>83</v>
      </c>
      <c r="AF16" s="105" t="s">
        <v>81</v>
      </c>
      <c r="AG16" s="105" t="s">
        <v>81</v>
      </c>
      <c r="AH16" s="105" t="s">
        <v>81</v>
      </c>
      <c r="AI16" s="33"/>
      <c r="AJ16" s="33"/>
      <c r="AK16" s="34"/>
      <c r="AL16" s="33"/>
      <c r="AM16" s="34"/>
      <c r="AN16" s="35"/>
      <c r="AO16" s="36"/>
      <c r="AP16" s="37"/>
      <c r="AQ16" s="33"/>
      <c r="AR16" s="38"/>
      <c r="AS16" s="39"/>
      <c r="AT16" s="40"/>
      <c r="AU16" s="48"/>
      <c r="AV16" s="49"/>
      <c r="AW16" s="41"/>
      <c r="AX16" s="47"/>
      <c r="AY16" s="33"/>
      <c r="AZ16" s="33"/>
      <c r="BA16" s="34"/>
      <c r="BB16" s="33"/>
      <c r="BC16" s="34"/>
      <c r="BD16" s="35"/>
      <c r="BE16" s="36"/>
      <c r="BF16" s="37"/>
      <c r="BG16" s="33"/>
      <c r="BH16" s="38"/>
      <c r="BI16" s="39"/>
      <c r="BJ16" s="40"/>
      <c r="BK16" s="48"/>
      <c r="BL16" s="49"/>
      <c r="BM16" s="41"/>
      <c r="BN16" s="47"/>
      <c r="BO16" s="33"/>
      <c r="BP16" s="33"/>
      <c r="BQ16" s="34"/>
      <c r="BR16" s="33"/>
      <c r="BS16" s="34"/>
      <c r="BT16" s="35"/>
      <c r="BU16" s="36"/>
      <c r="BV16" s="37"/>
      <c r="BW16" s="33"/>
      <c r="BX16" s="38"/>
      <c r="BY16" s="39"/>
      <c r="BZ16" s="40"/>
      <c r="CA16" s="48"/>
      <c r="CB16" s="49"/>
      <c r="CC16" s="41"/>
      <c r="CD16" s="47"/>
    </row>
    <row r="17" spans="1:82" s="32" customFormat="1" ht="112.5" customHeight="1" x14ac:dyDescent="0.25">
      <c r="A17" s="315">
        <f t="shared" si="1"/>
        <v>9</v>
      </c>
      <c r="B17" s="61" t="s">
        <v>67</v>
      </c>
      <c r="C17" s="61">
        <v>2019</v>
      </c>
      <c r="D17" s="61" t="s">
        <v>68</v>
      </c>
      <c r="E17" s="61"/>
      <c r="F17" s="61" t="s">
        <v>137</v>
      </c>
      <c r="G17" s="62" t="s">
        <v>138</v>
      </c>
      <c r="H17" s="310"/>
      <c r="I17" s="46" t="s">
        <v>139</v>
      </c>
      <c r="J17" s="64" t="s">
        <v>140</v>
      </c>
      <c r="K17" s="63" t="s">
        <v>73</v>
      </c>
      <c r="L17" s="87" t="s">
        <v>141</v>
      </c>
      <c r="M17" s="86" t="s">
        <v>142</v>
      </c>
      <c r="N17" s="87" t="s">
        <v>143</v>
      </c>
      <c r="O17" s="87">
        <v>1</v>
      </c>
      <c r="P17" s="88">
        <v>46023</v>
      </c>
      <c r="Q17" s="88">
        <v>46142</v>
      </c>
      <c r="R17" s="89">
        <f t="shared" si="0"/>
        <v>17.849999999999998</v>
      </c>
      <c r="S17" s="87" t="s">
        <v>131</v>
      </c>
      <c r="T17" s="90" t="s">
        <v>144</v>
      </c>
      <c r="U17" s="105">
        <f>+IFERROR(VLOOKUP($L17,ACTIVIDADES!$B$9:$X$493,10,0),"")</f>
        <v>1</v>
      </c>
      <c r="V17" s="167" t="str">
        <f>+IFERROR(VLOOKUP($L17,ACTIVIDADES!$B$9:$X$493,11,0)," ")</f>
        <v>Se aporta como evidencia la Caracterización CT-TI versión 04 aprobada, que contiene la definición de factores críticos y de éxito del proceso.</v>
      </c>
      <c r="W17" s="227" t="str">
        <f>+IFERROR(VLOOKUP($L17,ACTIVIDADES!$B$9:$X$493,12,0),"")</f>
        <v>https://dnbcgovco-my.sharepoint.com/:f:/g/personal/planeacion_dnbc_gov_co/IgB5ud7b1mvzR6LEuE_muVtIAXnMfndxc-qfhTxTextcGU4?e=aHpPFN</v>
      </c>
      <c r="X17" s="138">
        <f>+IFERROR(VLOOKUP($L17,ACTIVIDADES!$B$9:$X$493,13,0),"")</f>
        <v>46153</v>
      </c>
      <c r="Y17" s="164" t="str">
        <f>+IFERROR(VLOOKUP($L17,ACTIVIDADES!$B$9:$X$493,14,0),"")</f>
        <v>Se adjunta caracterizaicón del proceso en su versión 4 disponible desde marzo 2026</v>
      </c>
      <c r="Z17" s="105">
        <f>+IFERROR(VLOOKUP($L17,ACTIVIDADES!$B$9:$X$493,15,0),"")</f>
        <v>1</v>
      </c>
      <c r="AA17" s="165" t="str">
        <f>+IFERROR(VLOOKUP($L17,ACTIVIDADES!$B$9:$X$493,16,0),"")</f>
        <v>CUMPLIDO</v>
      </c>
      <c r="AB17" s="171">
        <v>46181</v>
      </c>
      <c r="AC17" s="195">
        <v>1</v>
      </c>
      <c r="AD17" s="170" t="s">
        <v>145</v>
      </c>
      <c r="AE17" s="105" t="s">
        <v>146</v>
      </c>
      <c r="AF17" s="105" t="s">
        <v>81</v>
      </c>
      <c r="AG17" s="105" t="s">
        <v>85</v>
      </c>
      <c r="AH17" s="105" t="s">
        <v>123</v>
      </c>
      <c r="AI17" s="33"/>
      <c r="AJ17" s="33"/>
      <c r="AK17" s="34"/>
      <c r="AL17" s="33"/>
      <c r="AM17" s="34"/>
      <c r="AN17" s="35"/>
      <c r="AO17" s="36"/>
      <c r="AP17" s="37"/>
      <c r="AQ17" s="33"/>
      <c r="AR17" s="38"/>
      <c r="AS17" s="39"/>
      <c r="AT17" s="40"/>
      <c r="AU17" s="48"/>
      <c r="AV17" s="49"/>
      <c r="AW17" s="41"/>
      <c r="AX17" s="47"/>
      <c r="AY17" s="33"/>
      <c r="AZ17" s="33"/>
      <c r="BA17" s="34"/>
      <c r="BB17" s="33"/>
      <c r="BC17" s="34"/>
      <c r="BD17" s="35"/>
      <c r="BE17" s="36"/>
      <c r="BF17" s="37"/>
      <c r="BG17" s="33"/>
      <c r="BH17" s="38"/>
      <c r="BI17" s="39"/>
      <c r="BJ17" s="40"/>
      <c r="BK17" s="48"/>
      <c r="BL17" s="49"/>
      <c r="BM17" s="41"/>
      <c r="BN17" s="47"/>
      <c r="BO17" s="33"/>
      <c r="BP17" s="33"/>
      <c r="BQ17" s="34"/>
      <c r="BR17" s="33"/>
      <c r="BS17" s="34"/>
      <c r="BT17" s="35"/>
      <c r="BU17" s="36"/>
      <c r="BV17" s="37"/>
      <c r="BW17" s="33"/>
      <c r="BX17" s="38"/>
      <c r="BY17" s="39"/>
      <c r="BZ17" s="40"/>
      <c r="CA17" s="48"/>
      <c r="CB17" s="49"/>
      <c r="CC17" s="41"/>
      <c r="CD17" s="47"/>
    </row>
    <row r="18" spans="1:82" s="32" customFormat="1" ht="90" customHeight="1" x14ac:dyDescent="0.25">
      <c r="A18" s="315">
        <f t="shared" si="1"/>
        <v>10</v>
      </c>
      <c r="B18" s="61" t="s">
        <v>67</v>
      </c>
      <c r="C18" s="61">
        <v>2019</v>
      </c>
      <c r="D18" s="61" t="s">
        <v>68</v>
      </c>
      <c r="E18" s="61"/>
      <c r="F18" s="61" t="s">
        <v>147</v>
      </c>
      <c r="G18" s="62" t="s">
        <v>148</v>
      </c>
      <c r="H18" s="310"/>
      <c r="I18" s="46" t="s">
        <v>149</v>
      </c>
      <c r="J18" s="64" t="s">
        <v>150</v>
      </c>
      <c r="K18" s="63" t="s">
        <v>73</v>
      </c>
      <c r="L18" s="87" t="s">
        <v>151</v>
      </c>
      <c r="M18" s="86" t="s">
        <v>152</v>
      </c>
      <c r="N18" s="87" t="s">
        <v>153</v>
      </c>
      <c r="O18" s="87">
        <v>1</v>
      </c>
      <c r="P18" s="88">
        <v>46023</v>
      </c>
      <c r="Q18" s="88">
        <v>46142</v>
      </c>
      <c r="R18" s="89">
        <f t="shared" si="0"/>
        <v>17.849999999999998</v>
      </c>
      <c r="S18" s="87" t="s">
        <v>131</v>
      </c>
      <c r="T18" s="90" t="s">
        <v>144</v>
      </c>
      <c r="U18" s="105">
        <f>+IFERROR(VLOOKUP($L18,ACTIVIDADES!$B$9:$X$493,10,0),"")</f>
        <v>0.5</v>
      </c>
      <c r="V18" s="167" t="str">
        <f>+IFERROR(VLOOKUP($L18,ACTIVIDADES!$B$9:$X$493,11,0)," ")</f>
        <v>Se adjunta cronograma de mesas de trabajo, Plan de Acción Consolidado 2026, tablero de indicadores y PETI 2026 como evidencia de ejecución, donde se definieron actividades pendientes, responsables, seguimiento y ruta de cumplimiento.</v>
      </c>
      <c r="W18" s="227" t="str">
        <f>+IFERROR(VLOOKUP($L18,ACTIVIDADES!$B$9:$X$493,12,0),"")</f>
        <v>https://dnbcgovco-my.sharepoint.com/:f:/g/personal/planeacion_dnbc_gov_co/IgDmXlHU6zXTQK9x9jp7Bf17AYtyFsp_fzNFqXJ4TC8E0I4?e=UeixIY</v>
      </c>
      <c r="X18" s="138">
        <f>+IFERROR(VLOOKUP($L18,ACTIVIDADES!$B$9:$X$493,13,0),"")</f>
        <v>46153</v>
      </c>
      <c r="Y18" s="164" t="str">
        <f>+IFERROR(VLOOKUP($L18,ACTIVIDADES!$B$9:$X$493,14,0),"")</f>
        <v>Se incluye información de plan de acción y borrador de actualización de PETI 2026</v>
      </c>
      <c r="Z18" s="105">
        <f>+IFERROR(VLOOKUP($L18,ACTIVIDADES!$B$9:$X$493,15,0),"")</f>
        <v>0.5</v>
      </c>
      <c r="AA18" s="165" t="str">
        <f>+IFERROR(VLOOKUP($L18,ACTIVIDADES!$B$9:$X$493,16,0),"")</f>
        <v>EJECUCIÓN</v>
      </c>
      <c r="AB18" s="171">
        <v>46181</v>
      </c>
      <c r="AC18" s="195">
        <v>0.5</v>
      </c>
      <c r="AD18" s="196" t="s">
        <v>154</v>
      </c>
      <c r="AE18" s="105" t="s">
        <v>108</v>
      </c>
      <c r="AF18" s="105" t="s">
        <v>81</v>
      </c>
      <c r="AG18" s="105" t="s">
        <v>81</v>
      </c>
      <c r="AH18" s="105" t="s">
        <v>81</v>
      </c>
      <c r="AI18" s="33"/>
      <c r="AJ18" s="33"/>
      <c r="AK18" s="34"/>
      <c r="AL18" s="33"/>
      <c r="AM18" s="34"/>
      <c r="AN18" s="35"/>
      <c r="AO18" s="36"/>
      <c r="AP18" s="37"/>
      <c r="AQ18" s="33"/>
      <c r="AR18" s="38"/>
      <c r="AS18" s="39"/>
      <c r="AT18" s="40"/>
      <c r="AU18" s="48"/>
      <c r="AV18" s="49"/>
      <c r="AW18" s="41"/>
      <c r="AX18" s="47"/>
      <c r="AY18" s="33"/>
      <c r="AZ18" s="33"/>
      <c r="BA18" s="34"/>
      <c r="BB18" s="33"/>
      <c r="BC18" s="34"/>
      <c r="BD18" s="35"/>
      <c r="BE18" s="36"/>
      <c r="BF18" s="37"/>
      <c r="BG18" s="33"/>
      <c r="BH18" s="38"/>
      <c r="BI18" s="39"/>
      <c r="BJ18" s="40"/>
      <c r="BK18" s="48"/>
      <c r="BL18" s="49"/>
      <c r="BM18" s="41"/>
      <c r="BN18" s="47"/>
      <c r="BO18" s="33"/>
      <c r="BP18" s="33"/>
      <c r="BQ18" s="34"/>
      <c r="BR18" s="33"/>
      <c r="BS18" s="34"/>
      <c r="BT18" s="35"/>
      <c r="BU18" s="36"/>
      <c r="BV18" s="37"/>
      <c r="BW18" s="33"/>
      <c r="BX18" s="38"/>
      <c r="BY18" s="39"/>
      <c r="BZ18" s="40"/>
      <c r="CA18" s="48"/>
      <c r="CB18" s="49"/>
      <c r="CC18" s="41"/>
      <c r="CD18" s="47"/>
    </row>
    <row r="19" spans="1:82" s="32" customFormat="1" ht="90" customHeight="1" x14ac:dyDescent="0.25">
      <c r="A19" s="315">
        <f t="shared" si="1"/>
        <v>11</v>
      </c>
      <c r="B19" s="61" t="s">
        <v>67</v>
      </c>
      <c r="C19" s="61">
        <v>2018</v>
      </c>
      <c r="D19" s="61" t="s">
        <v>68</v>
      </c>
      <c r="E19" s="61"/>
      <c r="F19" s="61" t="s">
        <v>155</v>
      </c>
      <c r="G19" s="62" t="s">
        <v>156</v>
      </c>
      <c r="H19" s="310"/>
      <c r="I19" s="46" t="s">
        <v>157</v>
      </c>
      <c r="J19" s="64" t="s">
        <v>157</v>
      </c>
      <c r="K19" s="63" t="s">
        <v>73</v>
      </c>
      <c r="L19" s="87" t="s">
        <v>158</v>
      </c>
      <c r="M19" s="86" t="s">
        <v>159</v>
      </c>
      <c r="N19" s="87" t="s">
        <v>160</v>
      </c>
      <c r="O19" s="87">
        <v>1</v>
      </c>
      <c r="P19" s="88">
        <v>43467</v>
      </c>
      <c r="Q19" s="88">
        <v>43524</v>
      </c>
      <c r="R19" s="89">
        <f t="shared" si="0"/>
        <v>8.4</v>
      </c>
      <c r="S19" s="87" t="s">
        <v>161</v>
      </c>
      <c r="T19" s="90" t="s">
        <v>162</v>
      </c>
      <c r="U19" s="105">
        <f>+IFERROR(VLOOKUP($L19,ACTIVIDADES!$B$9:$X$493,10,0),"")</f>
        <v>1</v>
      </c>
      <c r="V19" s="167" t="str">
        <f>+IFERROR(VLOOKUP($L19,ACTIVIDADES!$B$9:$X$493,11,0)," ")</f>
        <v>Se aportan registro de biometrico y permisos, en los cuales se ve reflejados los ingresos de los funcionarios.</v>
      </c>
      <c r="W19" s="227" t="str">
        <f>+IFERROR(VLOOKUP($L19,ACTIVIDADES!$B$9:$X$493,12,0),"")</f>
        <v>TH_AC1</v>
      </c>
      <c r="X19" s="138">
        <f>+IFERROR(VLOOKUP($L19,ACTIVIDADES!$B$9:$X$493,13,0),"")</f>
        <v>46153</v>
      </c>
      <c r="Y19" s="164" t="str">
        <f>+IFERROR(VLOOKUP($L19,ACTIVIDADES!$B$9:$X$493,14,0),"")</f>
        <v>Incluyen reportes de biometricos (incompleto) y de permisos. No obstantes, no dan cuenta de la directriz planteada</v>
      </c>
      <c r="Z19" s="105">
        <f>+IFERROR(VLOOKUP($L19,ACTIVIDADES!$B$9:$X$493,15,0),"")</f>
        <v>0</v>
      </c>
      <c r="AA19" s="165" t="str">
        <f>+IFERROR(VLOOKUP($L19,ACTIVIDADES!$B$9:$X$493,16,0),"")</f>
        <v>VENCIDO</v>
      </c>
      <c r="AB19" s="138">
        <v>46157</v>
      </c>
      <c r="AC19" s="105">
        <v>0</v>
      </c>
      <c r="AD19" s="105" t="s">
        <v>93</v>
      </c>
      <c r="AE19" s="105" t="s">
        <v>118</v>
      </c>
      <c r="AF19" s="105" t="s">
        <v>81</v>
      </c>
      <c r="AG19" s="105" t="s">
        <v>81</v>
      </c>
      <c r="AH19" s="105" t="s">
        <v>81</v>
      </c>
      <c r="AI19" s="33"/>
      <c r="AJ19" s="33"/>
      <c r="AK19" s="34"/>
      <c r="AL19" s="33"/>
      <c r="AM19" s="34"/>
      <c r="AN19" s="35"/>
      <c r="AO19" s="36"/>
      <c r="AP19" s="37"/>
      <c r="AQ19" s="33"/>
      <c r="AR19" s="38"/>
      <c r="AS19" s="39"/>
      <c r="AT19" s="40"/>
      <c r="AU19" s="48"/>
      <c r="AV19" s="49"/>
      <c r="AW19" s="41"/>
      <c r="AX19" s="47"/>
      <c r="AY19" s="33"/>
      <c r="AZ19" s="33"/>
      <c r="BA19" s="34"/>
      <c r="BB19" s="33"/>
      <c r="BC19" s="34"/>
      <c r="BD19" s="35"/>
      <c r="BE19" s="36"/>
      <c r="BF19" s="37"/>
      <c r="BG19" s="33"/>
      <c r="BH19" s="38"/>
      <c r="BI19" s="39"/>
      <c r="BJ19" s="40"/>
      <c r="BK19" s="48"/>
      <c r="BL19" s="49"/>
      <c r="BM19" s="41"/>
      <c r="BN19" s="47"/>
      <c r="BO19" s="33"/>
      <c r="BP19" s="33"/>
      <c r="BQ19" s="34"/>
      <c r="BR19" s="33"/>
      <c r="BS19" s="34"/>
      <c r="BT19" s="35"/>
      <c r="BU19" s="36"/>
      <c r="BV19" s="37"/>
      <c r="BW19" s="33"/>
      <c r="BX19" s="38"/>
      <c r="BY19" s="39"/>
      <c r="BZ19" s="40"/>
      <c r="CA19" s="48"/>
      <c r="CB19" s="49"/>
      <c r="CC19" s="41"/>
      <c r="CD19" s="47"/>
    </row>
    <row r="20" spans="1:82" s="32" customFormat="1" ht="229.5" customHeight="1" x14ac:dyDescent="0.25">
      <c r="A20" s="315">
        <f t="shared" si="1"/>
        <v>12</v>
      </c>
      <c r="B20" s="61" t="s">
        <v>67</v>
      </c>
      <c r="C20" s="61">
        <v>2018</v>
      </c>
      <c r="D20" s="61" t="s">
        <v>163</v>
      </c>
      <c r="E20" s="61"/>
      <c r="F20" s="61" t="s">
        <v>155</v>
      </c>
      <c r="G20" s="62" t="s">
        <v>156</v>
      </c>
      <c r="H20" s="310" t="s">
        <v>164</v>
      </c>
      <c r="I20" s="46" t="s">
        <v>157</v>
      </c>
      <c r="J20" s="64" t="s">
        <v>157</v>
      </c>
      <c r="K20" s="63" t="s">
        <v>73</v>
      </c>
      <c r="L20" s="87" t="s">
        <v>165</v>
      </c>
      <c r="M20" s="86" t="s">
        <v>166</v>
      </c>
      <c r="N20" s="87" t="s">
        <v>167</v>
      </c>
      <c r="O20" s="87">
        <v>1</v>
      </c>
      <c r="P20" s="88">
        <v>43525</v>
      </c>
      <c r="Q20" s="88">
        <v>44353</v>
      </c>
      <c r="R20" s="89">
        <f t="shared" si="0"/>
        <v>122.25</v>
      </c>
      <c r="S20" s="87" t="s">
        <v>168</v>
      </c>
      <c r="T20" s="90"/>
      <c r="U20" s="105">
        <f>+IFERROR(VLOOKUP($L20,ACTIVIDADES!$B$9:$X$493,10,0),"")</f>
        <v>1</v>
      </c>
      <c r="V20" s="167" t="str">
        <f>+IFERROR(VLOOKUP($L20,ACTIVIDADES!$B$9:$X$493,11,0)," ")</f>
        <v>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v>
      </c>
      <c r="W20" s="227" t="str">
        <f>+IFERROR(VLOOKUP($L20,ACTIVIDADES!$B$9:$X$493,12,0),"")</f>
        <v>https://dnbcgovco-my.sharepoint.com/:f:/g/personal/planeacion_dnbc_gov_co/IgCjzhi-q60BSZdTYwtOAbllAX-OMwaJIqn8vbOEj5i5oe8?e=8mKB0J</v>
      </c>
      <c r="X20" s="138">
        <f>+IFERROR(VLOOKUP($L20,ACTIVIDADES!$B$9:$X$493,13,0),"")</f>
        <v>46153</v>
      </c>
      <c r="Y20" s="164" t="str">
        <f>+IFERROR(VLOOKUP($L20,ACTIVIDADES!$B$9:$X$493,14,0),"")</f>
        <v>Se evidencia en el respectivo hallazgo, que se realizó la apertura de la acción disciplinaria IP 006-2024, relacionado con el incumplimiento de la directriz en cuanto a horario laboral</v>
      </c>
      <c r="Z20" s="105">
        <f>+IFERROR(VLOOKUP($L20,ACTIVIDADES!$B$9:$X$493,15,0),"")</f>
        <v>1</v>
      </c>
      <c r="AA20" s="165" t="str">
        <f>+IFERROR(VLOOKUP($L20,ACTIVIDADES!$B$9:$X$493,16,0),"")</f>
        <v>CUMPLIDO</v>
      </c>
      <c r="AB20" s="138">
        <v>46157</v>
      </c>
      <c r="AC20" s="105">
        <v>1</v>
      </c>
      <c r="AD20" s="170" t="s">
        <v>169</v>
      </c>
      <c r="AE20" s="105" t="s">
        <v>80</v>
      </c>
      <c r="AF20" s="105" t="s">
        <v>81</v>
      </c>
      <c r="AG20" s="105" t="s">
        <v>85</v>
      </c>
      <c r="AH20" s="105" t="s">
        <v>123</v>
      </c>
      <c r="AI20" s="33"/>
      <c r="AJ20" s="33"/>
      <c r="AK20" s="34"/>
      <c r="AL20" s="33"/>
      <c r="AM20" s="34"/>
      <c r="AN20" s="35"/>
      <c r="AO20" s="36"/>
      <c r="AP20" s="37"/>
      <c r="AQ20" s="33"/>
      <c r="AR20" s="38"/>
      <c r="AS20" s="39"/>
      <c r="AT20" s="40"/>
      <c r="AU20" s="48"/>
      <c r="AV20" s="49"/>
      <c r="AW20" s="41"/>
      <c r="AX20" s="47"/>
      <c r="AY20" s="33"/>
      <c r="AZ20" s="33"/>
      <c r="BA20" s="34"/>
      <c r="BB20" s="33"/>
      <c r="BC20" s="34"/>
      <c r="BD20" s="35"/>
      <c r="BE20" s="36"/>
      <c r="BF20" s="37"/>
      <c r="BG20" s="33"/>
      <c r="BH20" s="38"/>
      <c r="BI20" s="39"/>
      <c r="BJ20" s="40"/>
      <c r="BK20" s="48"/>
      <c r="BL20" s="49"/>
      <c r="BM20" s="41"/>
      <c r="BN20" s="47"/>
      <c r="BO20" s="33"/>
      <c r="BP20" s="33"/>
      <c r="BQ20" s="34"/>
      <c r="BR20" s="33"/>
      <c r="BS20" s="34"/>
      <c r="BT20" s="35"/>
      <c r="BU20" s="36"/>
      <c r="BV20" s="37"/>
      <c r="BW20" s="33"/>
      <c r="BX20" s="38"/>
      <c r="BY20" s="39"/>
      <c r="BZ20" s="40"/>
      <c r="CA20" s="48"/>
      <c r="CB20" s="49"/>
      <c r="CC20" s="41"/>
      <c r="CD20" s="47"/>
    </row>
    <row r="21" spans="1:82" s="32" customFormat="1" ht="90" customHeight="1" x14ac:dyDescent="0.25">
      <c r="A21" s="315">
        <f t="shared" si="1"/>
        <v>13</v>
      </c>
      <c r="B21" s="61" t="s">
        <v>67</v>
      </c>
      <c r="C21" s="61">
        <v>2018</v>
      </c>
      <c r="D21" s="61" t="s">
        <v>68</v>
      </c>
      <c r="E21" s="61"/>
      <c r="F21" s="61" t="s">
        <v>155</v>
      </c>
      <c r="G21" s="62" t="s">
        <v>156</v>
      </c>
      <c r="H21" s="310"/>
      <c r="I21" s="46" t="s">
        <v>157</v>
      </c>
      <c r="J21" s="64" t="s">
        <v>157</v>
      </c>
      <c r="K21" s="63" t="s">
        <v>73</v>
      </c>
      <c r="L21" s="87" t="s">
        <v>170</v>
      </c>
      <c r="M21" s="86" t="s">
        <v>171</v>
      </c>
      <c r="N21" s="87" t="s">
        <v>172</v>
      </c>
      <c r="O21" s="87">
        <v>12</v>
      </c>
      <c r="P21" s="88">
        <v>46023</v>
      </c>
      <c r="Q21" s="88">
        <v>46387</v>
      </c>
      <c r="R21" s="89">
        <f t="shared" si="0"/>
        <v>54</v>
      </c>
      <c r="S21" s="87" t="s">
        <v>161</v>
      </c>
      <c r="T21" s="90"/>
      <c r="U21" s="105">
        <f>+IFERROR(VLOOKUP($L21,ACTIVIDADES!$B$9:$X$493,10,0),"")</f>
        <v>0</v>
      </c>
      <c r="V21" s="167">
        <f>+IFERROR(VLOOKUP($L21,ACTIVIDADES!$B$9:$X$493,11,0)," ")</f>
        <v>0</v>
      </c>
      <c r="W21" s="227">
        <f>+IFERROR(VLOOKUP($L21,ACTIVIDADES!$B$9:$X$493,12,0),"")</f>
        <v>0</v>
      </c>
      <c r="X21" s="138">
        <f>+IFERROR(VLOOKUP($L21,ACTIVIDADES!$B$9:$X$493,13,0),"")</f>
        <v>46153</v>
      </c>
      <c r="Y21" s="164" t="str">
        <f>+IFERROR(VLOOKUP($L21,ACTIVIDADES!$B$9:$X$493,14,0),"")</f>
        <v>No se evidencia seguimiento</v>
      </c>
      <c r="Z21" s="105">
        <f>+IFERROR(VLOOKUP($L21,ACTIVIDADES!$B$9:$X$493,15,0),"")</f>
        <v>0</v>
      </c>
      <c r="AA21" s="165" t="str">
        <f>+IFERROR(VLOOKUP($L21,ACTIVIDADES!$B$9:$X$493,16,0),"")</f>
        <v>EJECUCIÓN</v>
      </c>
      <c r="AB21" s="138">
        <v>46157</v>
      </c>
      <c r="AC21" s="105">
        <v>0</v>
      </c>
      <c r="AD21" s="105" t="s">
        <v>93</v>
      </c>
      <c r="AE21" s="179" t="s">
        <v>83</v>
      </c>
      <c r="AF21" s="105" t="s">
        <v>81</v>
      </c>
      <c r="AG21" s="105" t="s">
        <v>81</v>
      </c>
      <c r="AH21" s="105" t="s">
        <v>81</v>
      </c>
      <c r="AI21" s="33"/>
      <c r="AJ21" s="33"/>
      <c r="AK21" s="34"/>
      <c r="AL21" s="33"/>
      <c r="AM21" s="34"/>
      <c r="AN21" s="35"/>
      <c r="AO21" s="36"/>
      <c r="AP21" s="37"/>
      <c r="AQ21" s="33"/>
      <c r="AR21" s="38"/>
      <c r="AS21" s="39"/>
      <c r="AT21" s="40"/>
      <c r="AU21" s="48"/>
      <c r="AV21" s="49"/>
      <c r="AW21" s="41"/>
      <c r="AX21" s="47"/>
      <c r="AY21" s="33"/>
      <c r="AZ21" s="33"/>
      <c r="BA21" s="34"/>
      <c r="BB21" s="33"/>
      <c r="BC21" s="34"/>
      <c r="BD21" s="35"/>
      <c r="BE21" s="36"/>
      <c r="BF21" s="37"/>
      <c r="BG21" s="33"/>
      <c r="BH21" s="38"/>
      <c r="BI21" s="39"/>
      <c r="BJ21" s="40"/>
      <c r="BK21" s="48"/>
      <c r="BL21" s="49"/>
      <c r="BM21" s="41"/>
      <c r="BN21" s="47"/>
      <c r="BO21" s="33"/>
      <c r="BP21" s="33"/>
      <c r="BQ21" s="34"/>
      <c r="BR21" s="33"/>
      <c r="BS21" s="34"/>
      <c r="BT21" s="35"/>
      <c r="BU21" s="36"/>
      <c r="BV21" s="37"/>
      <c r="BW21" s="33"/>
      <c r="BX21" s="38"/>
      <c r="BY21" s="39"/>
      <c r="BZ21" s="40"/>
      <c r="CA21" s="48"/>
      <c r="CB21" s="49"/>
      <c r="CC21" s="41"/>
      <c r="CD21" s="47"/>
    </row>
    <row r="22" spans="1:82" s="32" customFormat="1" ht="90" customHeight="1" x14ac:dyDescent="0.25">
      <c r="A22" s="315">
        <f t="shared" si="1"/>
        <v>14</v>
      </c>
      <c r="B22" s="61" t="s">
        <v>67</v>
      </c>
      <c r="C22" s="61">
        <v>2018</v>
      </c>
      <c r="D22" s="61" t="s">
        <v>68</v>
      </c>
      <c r="E22" s="61"/>
      <c r="F22" s="61" t="s">
        <v>173</v>
      </c>
      <c r="G22" s="62" t="s">
        <v>174</v>
      </c>
      <c r="H22" s="310"/>
      <c r="I22" s="46" t="s">
        <v>175</v>
      </c>
      <c r="J22" s="64" t="s">
        <v>176</v>
      </c>
      <c r="K22" s="63" t="s">
        <v>73</v>
      </c>
      <c r="L22" s="87" t="s">
        <v>177</v>
      </c>
      <c r="M22" s="86" t="s">
        <v>178</v>
      </c>
      <c r="N22" s="87" t="s">
        <v>179</v>
      </c>
      <c r="O22" s="87">
        <v>1</v>
      </c>
      <c r="P22" s="88">
        <v>46143</v>
      </c>
      <c r="Q22" s="88">
        <v>46387</v>
      </c>
      <c r="R22" s="89">
        <f t="shared" si="0"/>
        <v>36</v>
      </c>
      <c r="S22" s="87" t="s">
        <v>92</v>
      </c>
      <c r="T22" s="90"/>
      <c r="U22" s="105">
        <f>+IFERROR(VLOOKUP($L22,ACTIVIDADES!$B$9:$X$493,10,0),"")</f>
        <v>0</v>
      </c>
      <c r="V22" s="167" t="str">
        <f>+IFERROR(VLOOKUP($L22,ACTIVIDADES!$B$9:$X$493,11,0)," ")</f>
        <v>Ya se realizó En espera de subida Manual de Contratacion a Documentos SIGE</v>
      </c>
      <c r="W22" s="227" t="str">
        <f>+IFERROR(VLOOKUP($L22,ACTIVIDADES!$B$9:$X$493,12,0),"")</f>
        <v>https://dnbcgovco-my.sharepoint.com/:f:/g/personal/planeacion_dnbc_gov_co/IgB19ESilxpMSJfUKtVjxhE4AQSL_eXP18BVUzcXbHzBwRY?e=kudfXg</v>
      </c>
      <c r="X22" s="138">
        <f>+IFERROR(VLOOKUP($L22,ACTIVIDADES!$B$9:$X$493,13,0),"")</f>
        <v>46153</v>
      </c>
      <c r="Y22" s="164" t="str">
        <f>+IFERROR(VLOOKUP($L22,ACTIVIDADES!$B$9:$X$493,14,0),"")</f>
        <v>En el mes de abril el proceso presentó solicitud de actualización de manual de contratación con información ambiental</v>
      </c>
      <c r="Z22" s="105">
        <f>+IFERROR(VLOOKUP($L22,ACTIVIDADES!$B$9:$X$493,15,0),"")</f>
        <v>0</v>
      </c>
      <c r="AA22" s="165" t="str">
        <f>+IFERROR(VLOOKUP($L22,ACTIVIDADES!$B$9:$X$493,16,0),"")</f>
        <v>EJECUCIÓN</v>
      </c>
      <c r="AB22" s="138">
        <v>46170</v>
      </c>
      <c r="AC22" s="105">
        <v>0</v>
      </c>
      <c r="AD22" s="105" t="s">
        <v>93</v>
      </c>
      <c r="AE22" s="179" t="s">
        <v>83</v>
      </c>
      <c r="AF22" s="105" t="s">
        <v>81</v>
      </c>
      <c r="AG22" s="105" t="s">
        <v>81</v>
      </c>
      <c r="AH22" s="105" t="s">
        <v>81</v>
      </c>
      <c r="AI22" s="33"/>
      <c r="AJ22" s="33"/>
      <c r="AK22" s="34"/>
      <c r="AL22" s="33"/>
      <c r="AM22" s="34"/>
      <c r="AN22" s="35"/>
      <c r="AO22" s="36"/>
      <c r="AP22" s="37"/>
      <c r="AQ22" s="33"/>
      <c r="AR22" s="38"/>
      <c r="AS22" s="39"/>
      <c r="AT22" s="40"/>
      <c r="AU22" s="48"/>
      <c r="AV22" s="49"/>
      <c r="AW22" s="41"/>
      <c r="AX22" s="47"/>
      <c r="AY22" s="33"/>
      <c r="AZ22" s="33"/>
      <c r="BA22" s="34"/>
      <c r="BB22" s="33"/>
      <c r="BC22" s="34"/>
      <c r="BD22" s="35"/>
      <c r="BE22" s="36"/>
      <c r="BF22" s="37"/>
      <c r="BG22" s="33"/>
      <c r="BH22" s="38"/>
      <c r="BI22" s="39"/>
      <c r="BJ22" s="40"/>
      <c r="BK22" s="48"/>
      <c r="BL22" s="49"/>
      <c r="BM22" s="41"/>
      <c r="BN22" s="47"/>
      <c r="BO22" s="33"/>
      <c r="BP22" s="33"/>
      <c r="BQ22" s="34"/>
      <c r="BR22" s="33"/>
      <c r="BS22" s="34"/>
      <c r="BT22" s="35"/>
      <c r="BU22" s="36"/>
      <c r="BV22" s="37"/>
      <c r="BW22" s="33"/>
      <c r="BX22" s="38"/>
      <c r="BY22" s="39"/>
      <c r="BZ22" s="40"/>
      <c r="CA22" s="48"/>
      <c r="CB22" s="49"/>
      <c r="CC22" s="41"/>
      <c r="CD22" s="47"/>
    </row>
    <row r="23" spans="1:82" s="32" customFormat="1" ht="90" customHeight="1" x14ac:dyDescent="0.25">
      <c r="A23" s="315">
        <f t="shared" si="1"/>
        <v>15</v>
      </c>
      <c r="B23" s="61" t="s">
        <v>67</v>
      </c>
      <c r="C23" s="61">
        <v>2018</v>
      </c>
      <c r="D23" s="61" t="s">
        <v>68</v>
      </c>
      <c r="E23" s="61"/>
      <c r="F23" s="61" t="s">
        <v>173</v>
      </c>
      <c r="G23" s="62" t="s">
        <v>174</v>
      </c>
      <c r="H23" s="310"/>
      <c r="I23" s="46" t="s">
        <v>175</v>
      </c>
      <c r="J23" s="64" t="s">
        <v>176</v>
      </c>
      <c r="K23" s="63" t="s">
        <v>73</v>
      </c>
      <c r="L23" s="87" t="s">
        <v>180</v>
      </c>
      <c r="M23" s="86" t="s">
        <v>181</v>
      </c>
      <c r="N23" s="87" t="s">
        <v>182</v>
      </c>
      <c r="O23" s="87">
        <v>1</v>
      </c>
      <c r="P23" s="88">
        <v>46143</v>
      </c>
      <c r="Q23" s="88">
        <v>46387</v>
      </c>
      <c r="R23" s="89">
        <f t="shared" si="0"/>
        <v>36</v>
      </c>
      <c r="S23" s="87" t="s">
        <v>183</v>
      </c>
      <c r="T23" s="90"/>
      <c r="U23" s="105">
        <f>+IFERROR(VLOOKUP($L23,ACTIVIDADES!$B$9:$X$493,10,0),"")</f>
        <v>0</v>
      </c>
      <c r="V23" s="167" t="str">
        <f>+IFERROR(VLOOKUP($L23,ACTIVIDADES!$B$9:$X$493,11,0)," ")</f>
        <v>Ya se realizó En espera de subida Manual de Contratacion a Documentos SIGE</v>
      </c>
      <c r="W23" s="227" t="str">
        <f>+IFERROR(VLOOKUP($L23,ACTIVIDADES!$B$9:$X$493,12,0),"")</f>
        <v>https://dnbcgovco-my.sharepoint.com/:f:/g/personal/planeacion_dnbc_gov_co/IgBEsOvBeuHoSL1Q9PbjaoRmAb1anr6mohw0RTZZ8zLfMTs?e=XsAe2Q</v>
      </c>
      <c r="X23" s="138">
        <f>+IFERROR(VLOOKUP($L23,ACTIVIDADES!$B$9:$X$493,13,0),"")</f>
        <v>46153</v>
      </c>
      <c r="Y23" s="164" t="str">
        <f>+IFERROR(VLOOKUP($L23,ACTIVIDADES!$B$9:$X$493,14,0),"")</f>
        <v>En el mes de abril el proceso presentó solicitud de actualización de manual de contratación con información ambiental</v>
      </c>
      <c r="Z23" s="105">
        <f>+IFERROR(VLOOKUP($L23,ACTIVIDADES!$B$9:$X$493,15,0),"")</f>
        <v>0</v>
      </c>
      <c r="AA23" s="165" t="str">
        <f>+IFERROR(VLOOKUP($L23,ACTIVIDADES!$B$9:$X$493,16,0),"")</f>
        <v>EJECUCIÓN</v>
      </c>
      <c r="AB23" s="138">
        <v>46157</v>
      </c>
      <c r="AC23" s="105">
        <v>0</v>
      </c>
      <c r="AD23" s="105" t="s">
        <v>93</v>
      </c>
      <c r="AE23" s="179" t="s">
        <v>83</v>
      </c>
      <c r="AF23" s="105" t="s">
        <v>81</v>
      </c>
      <c r="AG23" s="105" t="s">
        <v>81</v>
      </c>
      <c r="AH23" s="105" t="s">
        <v>81</v>
      </c>
      <c r="AI23" s="33"/>
      <c r="AJ23" s="33"/>
      <c r="AK23" s="34"/>
      <c r="AL23" s="33"/>
      <c r="AM23" s="34"/>
      <c r="AN23" s="35"/>
      <c r="AO23" s="36"/>
      <c r="AP23" s="37"/>
      <c r="AQ23" s="33"/>
      <c r="AR23" s="38"/>
      <c r="AS23" s="39"/>
      <c r="AT23" s="40"/>
      <c r="AU23" s="48"/>
      <c r="AV23" s="49"/>
      <c r="AW23" s="41"/>
      <c r="AX23" s="47"/>
      <c r="AY23" s="33"/>
      <c r="AZ23" s="33"/>
      <c r="BA23" s="34"/>
      <c r="BB23" s="33"/>
      <c r="BC23" s="34"/>
      <c r="BD23" s="35"/>
      <c r="BE23" s="36"/>
      <c r="BF23" s="37"/>
      <c r="BG23" s="33"/>
      <c r="BH23" s="38"/>
      <c r="BI23" s="39"/>
      <c r="BJ23" s="40"/>
      <c r="BK23" s="48"/>
      <c r="BL23" s="49"/>
      <c r="BM23" s="41"/>
      <c r="BN23" s="47"/>
      <c r="BO23" s="33"/>
      <c r="BP23" s="33"/>
      <c r="BQ23" s="34"/>
      <c r="BR23" s="33"/>
      <c r="BS23" s="34"/>
      <c r="BT23" s="35"/>
      <c r="BU23" s="36"/>
      <c r="BV23" s="37"/>
      <c r="BW23" s="33"/>
      <c r="BX23" s="38"/>
      <c r="BY23" s="39"/>
      <c r="BZ23" s="40"/>
      <c r="CA23" s="48"/>
      <c r="CB23" s="49"/>
      <c r="CC23" s="41"/>
      <c r="CD23" s="47"/>
    </row>
    <row r="24" spans="1:82" s="32" customFormat="1" ht="90" customHeight="1" x14ac:dyDescent="0.25">
      <c r="A24" s="315">
        <f t="shared" si="1"/>
        <v>16</v>
      </c>
      <c r="B24" s="61" t="s">
        <v>67</v>
      </c>
      <c r="C24" s="61">
        <v>2019</v>
      </c>
      <c r="D24" s="61" t="s">
        <v>68</v>
      </c>
      <c r="E24" s="61"/>
      <c r="F24" s="61" t="s">
        <v>184</v>
      </c>
      <c r="G24" s="62" t="s">
        <v>185</v>
      </c>
      <c r="H24" s="310"/>
      <c r="I24" s="46" t="s">
        <v>186</v>
      </c>
      <c r="J24" s="64" t="s">
        <v>187</v>
      </c>
      <c r="K24" s="63" t="s">
        <v>73</v>
      </c>
      <c r="L24" s="87" t="s">
        <v>188</v>
      </c>
      <c r="M24" s="86" t="s">
        <v>189</v>
      </c>
      <c r="N24" s="87" t="s">
        <v>190</v>
      </c>
      <c r="O24" s="87">
        <v>1</v>
      </c>
      <c r="P24" s="88">
        <v>46023</v>
      </c>
      <c r="Q24" s="88">
        <v>46142</v>
      </c>
      <c r="R24" s="89">
        <f t="shared" si="0"/>
        <v>17.849999999999998</v>
      </c>
      <c r="S24" s="87" t="s">
        <v>131</v>
      </c>
      <c r="T24" s="90" t="s">
        <v>144</v>
      </c>
      <c r="U24" s="105">
        <f>+IFERROR(VLOOKUP($L24,ACTIVIDADES!$B$9:$X$493,10,0),"")</f>
        <v>0.5</v>
      </c>
      <c r="V24" s="167" t="str">
        <f>+IFERROR(VLOOKUP($L24,ACTIVIDADES!$B$9:$X$493,11,0)," ")</f>
        <v>Se adjunta Plan de Mantenimiento 2026 como evidencia de avance, incluyendo cronograma, seguimiento y mecanismos de evaluación para medición del soporte técnico.</v>
      </c>
      <c r="W24" s="227" t="str">
        <f>+IFERROR(VLOOKUP($L24,ACTIVIDADES!$B$9:$X$493,12,0),"")</f>
        <v>https://dnbcgovco-my.sharepoint.com/:f:/g/personal/planeacion_dnbc_gov_co/IgAkffJz8RHCSoYwUGVrNivMARn_03lGJ2j6OJKB6h4Tx_Q?e=PyfV3P</v>
      </c>
      <c r="X24" s="138">
        <f>+IFERROR(VLOOKUP($L24,ACTIVIDADES!$B$9:$X$493,13,0),"")</f>
        <v>46153</v>
      </c>
      <c r="Y24" s="164" t="str">
        <f>+IFERROR(VLOOKUP($L24,ACTIVIDADES!$B$9:$X$493,14,0),"")</f>
        <v>No se evidencia actividades relacionadas con el formulario en linea</v>
      </c>
      <c r="Z24" s="105">
        <f>+IFERROR(VLOOKUP($L24,ACTIVIDADES!$B$9:$X$493,15,0),"")</f>
        <v>0</v>
      </c>
      <c r="AA24" s="165" t="str">
        <f>+IFERROR(VLOOKUP($L24,ACTIVIDADES!$B$9:$X$493,16,0),"")</f>
        <v>EJECUCIÓN</v>
      </c>
      <c r="AB24" s="171">
        <v>46181</v>
      </c>
      <c r="AC24" s="174">
        <v>0.25</v>
      </c>
      <c r="AD24" s="170" t="s">
        <v>191</v>
      </c>
      <c r="AE24" s="105" t="s">
        <v>108</v>
      </c>
      <c r="AF24" s="105" t="s">
        <v>81</v>
      </c>
      <c r="AG24" s="105" t="s">
        <v>81</v>
      </c>
      <c r="AH24" s="105" t="s">
        <v>81</v>
      </c>
      <c r="AI24" s="33"/>
      <c r="AJ24" s="33"/>
      <c r="AK24" s="34"/>
      <c r="AL24" s="33"/>
      <c r="AM24" s="34"/>
      <c r="AN24" s="35"/>
      <c r="AO24" s="36"/>
      <c r="AP24" s="37"/>
      <c r="AQ24" s="33"/>
      <c r="AR24" s="38"/>
      <c r="AS24" s="39"/>
      <c r="AT24" s="40"/>
      <c r="AU24" s="48"/>
      <c r="AV24" s="49"/>
      <c r="AW24" s="41"/>
      <c r="AX24" s="47"/>
      <c r="AY24" s="33"/>
      <c r="AZ24" s="33"/>
      <c r="BA24" s="34"/>
      <c r="BB24" s="33"/>
      <c r="BC24" s="34"/>
      <c r="BD24" s="35"/>
      <c r="BE24" s="36"/>
      <c r="BF24" s="37"/>
      <c r="BG24" s="33"/>
      <c r="BH24" s="38"/>
      <c r="BI24" s="39"/>
      <c r="BJ24" s="40"/>
      <c r="BK24" s="48"/>
      <c r="BL24" s="49"/>
      <c r="BM24" s="41"/>
      <c r="BN24" s="47"/>
      <c r="BO24" s="33"/>
      <c r="BP24" s="33"/>
      <c r="BQ24" s="34"/>
      <c r="BR24" s="33"/>
      <c r="BS24" s="34"/>
      <c r="BT24" s="35"/>
      <c r="BU24" s="36"/>
      <c r="BV24" s="37"/>
      <c r="BW24" s="33"/>
      <c r="BX24" s="38"/>
      <c r="BY24" s="39"/>
      <c r="BZ24" s="40"/>
      <c r="CA24" s="48"/>
      <c r="CB24" s="49"/>
      <c r="CC24" s="41"/>
      <c r="CD24" s="47"/>
    </row>
    <row r="25" spans="1:82" s="32" customFormat="1" ht="90" customHeight="1" x14ac:dyDescent="0.25">
      <c r="A25" s="315">
        <f t="shared" si="1"/>
        <v>17</v>
      </c>
      <c r="B25" s="61" t="s">
        <v>67</v>
      </c>
      <c r="C25" s="61">
        <v>2019</v>
      </c>
      <c r="D25" s="61" t="s">
        <v>68</v>
      </c>
      <c r="E25" s="61"/>
      <c r="F25" s="61" t="s">
        <v>184</v>
      </c>
      <c r="G25" s="62" t="s">
        <v>185</v>
      </c>
      <c r="H25" s="310"/>
      <c r="I25" s="46" t="s">
        <v>192</v>
      </c>
      <c r="J25" s="64" t="s">
        <v>193</v>
      </c>
      <c r="K25" s="63" t="s">
        <v>73</v>
      </c>
      <c r="L25" s="87" t="s">
        <v>194</v>
      </c>
      <c r="M25" s="86" t="s">
        <v>195</v>
      </c>
      <c r="N25" s="87" t="s">
        <v>196</v>
      </c>
      <c r="O25" s="87">
        <v>1</v>
      </c>
      <c r="P25" s="88">
        <v>46023</v>
      </c>
      <c r="Q25" s="88">
        <v>46142</v>
      </c>
      <c r="R25" s="89">
        <f t="shared" si="0"/>
        <v>17.849999999999998</v>
      </c>
      <c r="S25" s="87" t="s">
        <v>131</v>
      </c>
      <c r="T25" s="90" t="s">
        <v>144</v>
      </c>
      <c r="U25" s="105">
        <f>+IFERROR(VLOOKUP($L25,ACTIVIDADES!$B$9:$X$493,10,0),"")</f>
        <v>1</v>
      </c>
      <c r="V25" s="167" t="str">
        <f>+IFERROR(VLOOKUP($L25,ACTIVIDADES!$B$9:$X$493,11,0)," ")</f>
        <v>Se aporta como evidencia el Tablero de Indicadores y Fichas Técnicas Gestión TI V4, en el que se verificaron definición, fórmula, periodicidad, meta y mecanismos de seguimiento y evaluación de los indicadores del proceso.</v>
      </c>
      <c r="W25" s="227" t="str">
        <f>+IFERROR(VLOOKUP($L25,ACTIVIDADES!$B$9:$X$493,12,0),"")</f>
        <v>https://dnbcgovco-my.sharepoint.com/:f:/g/personal/planeacion_dnbc_gov_co/IgDf_bpELDOIR7zFIV5Lm8t-AWYhJoKta_hK3z5dyahHYDc?e=S0dGWc</v>
      </c>
      <c r="X25" s="138">
        <f>+IFERROR(VLOOKUP($L25,ACTIVIDADES!$B$9:$X$493,13,0),"")</f>
        <v>46153</v>
      </c>
      <c r="Y25" s="164" t="str">
        <f>+IFERROR(VLOOKUP($L25,ACTIVIDADES!$B$9:$X$493,14,0),"")</f>
        <v>Se incluye matriz de indicadores de gestión TI. No obstante, no se evidencia análisis sobre su necesidad o no de actualización</v>
      </c>
      <c r="Z25" s="105">
        <f>+IFERROR(VLOOKUP($L25,ACTIVIDADES!$B$9:$X$493,15,0),"")</f>
        <v>0.5</v>
      </c>
      <c r="AA25" s="165" t="str">
        <f>+IFERROR(VLOOKUP($L25,ACTIVIDADES!$B$9:$X$493,16,0),"")</f>
        <v>EJECUCIÓN</v>
      </c>
      <c r="AB25" s="171">
        <v>46181</v>
      </c>
      <c r="AC25" s="181">
        <v>0.5</v>
      </c>
      <c r="AD25" s="170" t="s">
        <v>197</v>
      </c>
      <c r="AE25" s="105" t="s">
        <v>108</v>
      </c>
      <c r="AF25" s="105" t="s">
        <v>81</v>
      </c>
      <c r="AG25" s="105" t="s">
        <v>81</v>
      </c>
      <c r="AH25" s="105" t="s">
        <v>81</v>
      </c>
      <c r="AI25" s="33"/>
      <c r="AJ25" s="33"/>
      <c r="AK25" s="34"/>
      <c r="AL25" s="33"/>
      <c r="AM25" s="34"/>
      <c r="AN25" s="35"/>
      <c r="AO25" s="36"/>
      <c r="AP25" s="37"/>
      <c r="AQ25" s="33"/>
      <c r="AR25" s="38"/>
      <c r="AS25" s="39"/>
      <c r="AT25" s="40"/>
      <c r="AU25" s="48"/>
      <c r="AV25" s="49"/>
      <c r="AW25" s="41"/>
      <c r="AX25" s="47"/>
      <c r="AY25" s="33"/>
      <c r="AZ25" s="33"/>
      <c r="BA25" s="34"/>
      <c r="BB25" s="33"/>
      <c r="BC25" s="34"/>
      <c r="BD25" s="35"/>
      <c r="BE25" s="36"/>
      <c r="BF25" s="37"/>
      <c r="BG25" s="33"/>
      <c r="BH25" s="38"/>
      <c r="BI25" s="39"/>
      <c r="BJ25" s="40"/>
      <c r="BK25" s="48"/>
      <c r="BL25" s="49"/>
      <c r="BM25" s="41"/>
      <c r="BN25" s="47"/>
      <c r="BO25" s="33"/>
      <c r="BP25" s="33"/>
      <c r="BQ25" s="34"/>
      <c r="BR25" s="33"/>
      <c r="BS25" s="34"/>
      <c r="BT25" s="35"/>
      <c r="BU25" s="36"/>
      <c r="BV25" s="37"/>
      <c r="BW25" s="33"/>
      <c r="BX25" s="38"/>
      <c r="BY25" s="39"/>
      <c r="BZ25" s="40"/>
      <c r="CA25" s="48"/>
      <c r="CB25" s="49"/>
      <c r="CC25" s="41"/>
      <c r="CD25" s="47"/>
    </row>
    <row r="26" spans="1:82" s="32" customFormat="1" ht="90" customHeight="1" x14ac:dyDescent="0.25">
      <c r="A26" s="315">
        <f t="shared" si="1"/>
        <v>18</v>
      </c>
      <c r="B26" s="61" t="s">
        <v>67</v>
      </c>
      <c r="C26" s="61">
        <v>2019</v>
      </c>
      <c r="D26" s="61" t="s">
        <v>68</v>
      </c>
      <c r="E26" s="61"/>
      <c r="F26" s="61" t="s">
        <v>198</v>
      </c>
      <c r="G26" s="62" t="s">
        <v>199</v>
      </c>
      <c r="H26" s="310"/>
      <c r="I26" s="46" t="s">
        <v>200</v>
      </c>
      <c r="J26" s="64" t="s">
        <v>201</v>
      </c>
      <c r="K26" s="63" t="s">
        <v>73</v>
      </c>
      <c r="L26" s="87" t="s">
        <v>202</v>
      </c>
      <c r="M26" s="86" t="s">
        <v>203</v>
      </c>
      <c r="N26" s="87" t="s">
        <v>204</v>
      </c>
      <c r="O26" s="87">
        <v>1</v>
      </c>
      <c r="P26" s="88">
        <v>46023</v>
      </c>
      <c r="Q26" s="88">
        <v>46173</v>
      </c>
      <c r="R26" s="89">
        <f t="shared" si="0"/>
        <v>22.5</v>
      </c>
      <c r="S26" s="87" t="s">
        <v>131</v>
      </c>
      <c r="T26" s="90" t="s">
        <v>144</v>
      </c>
      <c r="U26" s="105">
        <f>+IFERROR(VLOOKUP($L26,ACTIVIDADES!$B$9:$X$493,10,0),"")</f>
        <v>0.9</v>
      </c>
      <c r="V26" s="167" t="str">
        <f>+IFERROR(VLOOKUP($L26,ACTIVIDADES!$B$9:$X$493,11,0)," ")</f>
        <v>Se adjunta PETI 2026 actualizado como evidencia de avance, incorporando proyecto de estabilización de servicios tecnológicos, componentes de seguridad y privacidad de la información; documento pendiente de aprobación ante Comité Ejecutivo para su cierre definitivo.</v>
      </c>
      <c r="W26" s="227" t="str">
        <f>+IFERROR(VLOOKUP($L26,ACTIVIDADES!$B$9:$X$493,12,0),"")</f>
        <v>https://dnbcgovco-my.sharepoint.com/:f:/g/personal/planeacion_dnbc_gov_co/IgByxAMzp3aqQ5HOb0vu_2CmAa3iwxui5gO6Vlq6RRmJ5SE?e=311D2c</v>
      </c>
      <c r="X26" s="138">
        <f>+IFERROR(VLOOKUP($L26,ACTIVIDADES!$B$9:$X$493,13,0),"")</f>
        <v>46153</v>
      </c>
      <c r="Y26" s="164" t="str">
        <f>+IFERROR(VLOOKUP($L26,ACTIVIDADES!$B$9:$X$493,14,0),"")</f>
        <v>Se incluye documnto borrador de PETI que debe ser sometido a aprobación del Comité directivo</v>
      </c>
      <c r="Z26" s="105">
        <f>+IFERROR(VLOOKUP($L26,ACTIVIDADES!$B$9:$X$493,15,0),"")</f>
        <v>0.5</v>
      </c>
      <c r="AA26" s="165" t="str">
        <f>+IFERROR(VLOOKUP($L26,ACTIVIDADES!$B$9:$X$493,16,0),"")</f>
        <v>EJECUCIÓN</v>
      </c>
      <c r="AB26" s="171">
        <v>46181</v>
      </c>
      <c r="AC26" s="174">
        <v>0.5</v>
      </c>
      <c r="AD26" s="170" t="s">
        <v>205</v>
      </c>
      <c r="AE26" s="105" t="s">
        <v>108</v>
      </c>
      <c r="AF26" s="105" t="s">
        <v>81</v>
      </c>
      <c r="AG26" s="105" t="s">
        <v>81</v>
      </c>
      <c r="AH26" s="105" t="s">
        <v>81</v>
      </c>
      <c r="AI26" s="33"/>
      <c r="AJ26" s="33"/>
      <c r="AK26" s="34"/>
      <c r="AL26" s="33"/>
      <c r="AM26" s="34"/>
      <c r="AN26" s="35"/>
      <c r="AO26" s="36"/>
      <c r="AP26" s="37"/>
      <c r="AQ26" s="33"/>
      <c r="AR26" s="38"/>
      <c r="AS26" s="39"/>
      <c r="AT26" s="40"/>
      <c r="AU26" s="48"/>
      <c r="AV26" s="49"/>
      <c r="AW26" s="41"/>
      <c r="AX26" s="47"/>
      <c r="AY26" s="33"/>
      <c r="AZ26" s="33"/>
      <c r="BA26" s="34"/>
      <c r="BB26" s="33"/>
      <c r="BC26" s="34"/>
      <c r="BD26" s="35"/>
      <c r="BE26" s="36"/>
      <c r="BF26" s="37"/>
      <c r="BG26" s="33"/>
      <c r="BH26" s="38"/>
      <c r="BI26" s="39"/>
      <c r="BJ26" s="40"/>
      <c r="BK26" s="48"/>
      <c r="BL26" s="49"/>
      <c r="BM26" s="41"/>
      <c r="BN26" s="47"/>
      <c r="BO26" s="33"/>
      <c r="BP26" s="33"/>
      <c r="BQ26" s="34"/>
      <c r="BR26" s="33"/>
      <c r="BS26" s="34"/>
      <c r="BT26" s="35"/>
      <c r="BU26" s="36"/>
      <c r="BV26" s="37"/>
      <c r="BW26" s="33"/>
      <c r="BX26" s="38"/>
      <c r="BY26" s="39"/>
      <c r="BZ26" s="40"/>
      <c r="CA26" s="48"/>
      <c r="CB26" s="49"/>
      <c r="CC26" s="41"/>
      <c r="CD26" s="47"/>
    </row>
    <row r="27" spans="1:82" s="32" customFormat="1" ht="90" customHeight="1" x14ac:dyDescent="0.25">
      <c r="A27" s="315">
        <f t="shared" si="1"/>
        <v>19</v>
      </c>
      <c r="B27" s="61" t="s">
        <v>67</v>
      </c>
      <c r="C27" s="61">
        <v>2019</v>
      </c>
      <c r="D27" s="61" t="s">
        <v>68</v>
      </c>
      <c r="E27" s="61"/>
      <c r="F27" s="61" t="s">
        <v>206</v>
      </c>
      <c r="G27" s="62" t="s">
        <v>207</v>
      </c>
      <c r="H27" s="310"/>
      <c r="I27" s="46" t="s">
        <v>208</v>
      </c>
      <c r="J27" s="64" t="s">
        <v>201</v>
      </c>
      <c r="K27" s="63" t="s">
        <v>73</v>
      </c>
      <c r="L27" s="87" t="s">
        <v>209</v>
      </c>
      <c r="M27" s="86" t="s">
        <v>210</v>
      </c>
      <c r="N27" s="87" t="s">
        <v>211</v>
      </c>
      <c r="O27" s="87">
        <v>1</v>
      </c>
      <c r="P27" s="88">
        <v>46023</v>
      </c>
      <c r="Q27" s="88">
        <v>46173</v>
      </c>
      <c r="R27" s="89">
        <f t="shared" si="0"/>
        <v>22.5</v>
      </c>
      <c r="S27" s="87" t="s">
        <v>131</v>
      </c>
      <c r="T27" s="90" t="s">
        <v>144</v>
      </c>
      <c r="U27" s="105">
        <f>+IFERROR(VLOOKUP($L27,ACTIVIDADES!$B$9:$X$493,10,0),"")</f>
        <v>1</v>
      </c>
      <c r="V27" s="167" t="str">
        <f>+IFERROR(VLOOKUP($L27,ACTIVIDADES!$B$9:$X$493,11,0)," ")</f>
        <v>Se adjunta procedimiento PC-TI-01 versión 02 actualizado y aprobado, como soporte de la verificación y ajuste del flujo de ejecución del proceso de soporte técnico conforme al estado actual de la Entidad.</v>
      </c>
      <c r="W27" s="227" t="str">
        <f>+IFERROR(VLOOKUP($L27,ACTIVIDADES!$B$9:$X$493,12,0),"")</f>
        <v>https://dnbcgovco-my.sharepoint.com/:f:/g/personal/planeacion_dnbc_gov_co/IgCir8k3P8BgRZmofCbzcQlrAf1c0UuOVr2o522eV4Ri-aU?e=Bvugel</v>
      </c>
      <c r="X27" s="138">
        <f>+IFERROR(VLOOKUP($L27,ACTIVIDADES!$B$9:$X$493,13,0),"")</f>
        <v>46153</v>
      </c>
      <c r="Y27" s="164" t="str">
        <f>+IFERROR(VLOOKUP($L27,ACTIVIDADES!$B$9:$X$493,14,0),"")</f>
        <v>Se incluye procedimiento vigente desde el mes de novimebre de 2025</v>
      </c>
      <c r="Z27" s="105">
        <f>+IFERROR(VLOOKUP($L27,ACTIVIDADES!$B$9:$X$493,15,0),"")</f>
        <v>1</v>
      </c>
      <c r="AA27" s="165" t="str">
        <f>+IFERROR(VLOOKUP($L27,ACTIVIDADES!$B$9:$X$493,16,0),"")</f>
        <v>CUMPLIDO</v>
      </c>
      <c r="AB27" s="171">
        <v>46181</v>
      </c>
      <c r="AC27" s="174">
        <v>1</v>
      </c>
      <c r="AD27" s="170" t="s">
        <v>212</v>
      </c>
      <c r="AE27" s="170" t="s">
        <v>80</v>
      </c>
      <c r="AF27" s="105" t="s">
        <v>81</v>
      </c>
      <c r="AG27" s="105" t="s">
        <v>85</v>
      </c>
      <c r="AH27" s="105" t="s">
        <v>123</v>
      </c>
      <c r="AI27" s="33"/>
      <c r="AJ27" s="33"/>
      <c r="AK27" s="34"/>
      <c r="AL27" s="33"/>
      <c r="AM27" s="34"/>
      <c r="AN27" s="35"/>
      <c r="AO27" s="36"/>
      <c r="AP27" s="37"/>
      <c r="AQ27" s="33"/>
      <c r="AR27" s="38"/>
      <c r="AS27" s="39"/>
      <c r="AT27" s="40"/>
      <c r="AU27" s="48"/>
      <c r="AV27" s="49"/>
      <c r="AW27" s="41"/>
      <c r="AX27" s="47"/>
      <c r="AY27" s="33"/>
      <c r="AZ27" s="33"/>
      <c r="BA27" s="34"/>
      <c r="BB27" s="33"/>
      <c r="BC27" s="34"/>
      <c r="BD27" s="35"/>
      <c r="BE27" s="36"/>
      <c r="BF27" s="37"/>
      <c r="BG27" s="33"/>
      <c r="BH27" s="38"/>
      <c r="BI27" s="39"/>
      <c r="BJ27" s="40"/>
      <c r="BK27" s="48"/>
      <c r="BL27" s="49"/>
      <c r="BM27" s="41"/>
      <c r="BN27" s="47"/>
      <c r="BO27" s="33"/>
      <c r="BP27" s="33"/>
      <c r="BQ27" s="34"/>
      <c r="BR27" s="33"/>
      <c r="BS27" s="34"/>
      <c r="BT27" s="35"/>
      <c r="BU27" s="36"/>
      <c r="BV27" s="37"/>
      <c r="BW27" s="33"/>
      <c r="BX27" s="38"/>
      <c r="BY27" s="39"/>
      <c r="BZ27" s="40"/>
      <c r="CA27" s="48"/>
      <c r="CB27" s="49"/>
      <c r="CC27" s="41"/>
      <c r="CD27" s="47"/>
    </row>
    <row r="28" spans="1:82" s="32" customFormat="1" ht="90" customHeight="1" x14ac:dyDescent="0.25">
      <c r="A28" s="315">
        <f t="shared" si="1"/>
        <v>20</v>
      </c>
      <c r="B28" s="61" t="s">
        <v>67</v>
      </c>
      <c r="C28" s="61">
        <v>2019</v>
      </c>
      <c r="D28" s="61" t="s">
        <v>68</v>
      </c>
      <c r="E28" s="61"/>
      <c r="F28" s="61" t="s">
        <v>206</v>
      </c>
      <c r="G28" s="62" t="s">
        <v>207</v>
      </c>
      <c r="H28" s="310"/>
      <c r="I28" s="46" t="s">
        <v>213</v>
      </c>
      <c r="J28" s="64" t="s">
        <v>201</v>
      </c>
      <c r="K28" s="63" t="s">
        <v>73</v>
      </c>
      <c r="L28" s="87" t="s">
        <v>214</v>
      </c>
      <c r="M28" s="86" t="s">
        <v>215</v>
      </c>
      <c r="N28" s="87" t="s">
        <v>216</v>
      </c>
      <c r="O28" s="87">
        <v>2</v>
      </c>
      <c r="P28" s="88">
        <v>46023</v>
      </c>
      <c r="Q28" s="88">
        <v>46203</v>
      </c>
      <c r="R28" s="89">
        <f t="shared" si="0"/>
        <v>26.85</v>
      </c>
      <c r="S28" s="87" t="s">
        <v>131</v>
      </c>
      <c r="T28" s="90"/>
      <c r="U28" s="105">
        <f>+IFERROR(VLOOKUP($L28,ACTIVIDADES!$B$9:$X$493,10,0),"")</f>
        <v>0.5</v>
      </c>
      <c r="V28" s="167" t="str">
        <f>+IFERROR(VLOOKUP($L28,ACTIVIDADES!$B$9:$X$493,11,0)," ")</f>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v>
      </c>
      <c r="W28" s="227" t="str">
        <f>+IFERROR(VLOOKUP($L28,ACTIVIDADES!$B$9:$X$493,12,0),"")</f>
        <v>https://dnbcgovco-my.sharepoint.com/:f:/g/personal/planeacion_dnbc_gov_co/IgB2Hc7rjc5cSLW6JDNWnxtoAX0gibH-Pue_6-22TKuiQwE?e=5G5LKI</v>
      </c>
      <c r="X28" s="138">
        <f>+IFERROR(VLOOKUP($L28,ACTIVIDADES!$B$9:$X$493,13,0),"")</f>
        <v>46153</v>
      </c>
      <c r="Y28" s="164" t="str">
        <f>+IFERROR(VLOOKUP($L28,ACTIVIDADES!$B$9:$X$493,14,0),"")</f>
        <v>Se incluyen correos de socializaicón sobre Manual de Seguridad de la Información. No obstante, no se ve fomento del uso de la nube pública</v>
      </c>
      <c r="Z28" s="105">
        <f>+IFERROR(VLOOKUP($L28,ACTIVIDADES!$B$9:$X$493,15,0),"")</f>
        <v>0.5</v>
      </c>
      <c r="AA28" s="165" t="str">
        <f>+IFERROR(VLOOKUP($L28,ACTIVIDADES!$B$9:$X$493,16,0),"")</f>
        <v>EJECUCIÓN</v>
      </c>
      <c r="AB28" s="171">
        <v>46181</v>
      </c>
      <c r="AC28" s="174">
        <v>0.5</v>
      </c>
      <c r="AD28" s="170" t="s">
        <v>217</v>
      </c>
      <c r="AE28" s="105" t="s">
        <v>108</v>
      </c>
      <c r="AF28" s="105" t="s">
        <v>81</v>
      </c>
      <c r="AG28" s="105" t="s">
        <v>81</v>
      </c>
      <c r="AH28" s="105" t="s">
        <v>81</v>
      </c>
      <c r="AI28" s="33"/>
      <c r="AJ28" s="33"/>
      <c r="AK28" s="34"/>
      <c r="AL28" s="33"/>
      <c r="AM28" s="34"/>
      <c r="AN28" s="35"/>
      <c r="AO28" s="36"/>
      <c r="AP28" s="37"/>
      <c r="AQ28" s="33"/>
      <c r="AR28" s="38"/>
      <c r="AS28" s="39"/>
      <c r="AT28" s="40"/>
      <c r="AU28" s="48"/>
      <c r="AV28" s="49"/>
      <c r="AW28" s="41"/>
      <c r="AX28" s="47"/>
      <c r="AY28" s="33"/>
      <c r="AZ28" s="33"/>
      <c r="BA28" s="34"/>
      <c r="BB28" s="33"/>
      <c r="BC28" s="34"/>
      <c r="BD28" s="35"/>
      <c r="BE28" s="36"/>
      <c r="BF28" s="37"/>
      <c r="BG28" s="33"/>
      <c r="BH28" s="38"/>
      <c r="BI28" s="39"/>
      <c r="BJ28" s="40"/>
      <c r="BK28" s="48"/>
      <c r="BL28" s="49"/>
      <c r="BM28" s="41"/>
      <c r="BN28" s="47"/>
      <c r="BO28" s="33"/>
      <c r="BP28" s="33"/>
      <c r="BQ28" s="34"/>
      <c r="BR28" s="33"/>
      <c r="BS28" s="34"/>
      <c r="BT28" s="35"/>
      <c r="BU28" s="36"/>
      <c r="BV28" s="37"/>
      <c r="BW28" s="33"/>
      <c r="BX28" s="38"/>
      <c r="BY28" s="39"/>
      <c r="BZ28" s="40"/>
      <c r="CA28" s="48"/>
      <c r="CB28" s="49"/>
      <c r="CC28" s="41"/>
      <c r="CD28" s="47"/>
    </row>
    <row r="29" spans="1:82" s="32" customFormat="1" ht="90" customHeight="1" x14ac:dyDescent="0.25">
      <c r="A29" s="315">
        <f t="shared" si="1"/>
        <v>21</v>
      </c>
      <c r="B29" s="61" t="s">
        <v>67</v>
      </c>
      <c r="C29" s="61">
        <v>2019</v>
      </c>
      <c r="D29" s="61" t="s">
        <v>68</v>
      </c>
      <c r="E29" s="61"/>
      <c r="F29" s="61" t="s">
        <v>206</v>
      </c>
      <c r="G29" s="62" t="s">
        <v>207</v>
      </c>
      <c r="H29" s="310"/>
      <c r="I29" s="46" t="s">
        <v>218</v>
      </c>
      <c r="J29" s="64" t="s">
        <v>201</v>
      </c>
      <c r="K29" s="63" t="s">
        <v>73</v>
      </c>
      <c r="L29" s="87" t="s">
        <v>219</v>
      </c>
      <c r="M29" s="86" t="s">
        <v>220</v>
      </c>
      <c r="N29" s="87" t="s">
        <v>216</v>
      </c>
      <c r="O29" s="87">
        <v>1</v>
      </c>
      <c r="P29" s="88">
        <v>46023</v>
      </c>
      <c r="Q29" s="88">
        <v>46295</v>
      </c>
      <c r="R29" s="89">
        <f t="shared" si="0"/>
        <v>40.35</v>
      </c>
      <c r="S29" s="87" t="s">
        <v>131</v>
      </c>
      <c r="T29" s="90"/>
      <c r="U29" s="105">
        <f>+IFERROR(VLOOKUP($L29,ACTIVIDADES!$B$9:$X$493,10,0),"")</f>
        <v>0.5</v>
      </c>
      <c r="V29" s="167" t="str">
        <f>+IFERROR(VLOOKUP($L29,ACTIVIDADES!$B$9:$X$493,11,0)," ")</f>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v>
      </c>
      <c r="W29" s="227" t="str">
        <f>+IFERROR(VLOOKUP($L29,ACTIVIDADES!$B$9:$X$493,12,0),"")</f>
        <v>https://dnbcgovco-my.sharepoint.com/:f:/g/personal/planeacion_dnbc_gov_co/IgDYKYtbSJHqRKKxnYGlnkqjASuDR0B5TfnyCatgEXvJ4L0?e=MPsND8</v>
      </c>
      <c r="X29" s="138">
        <f>+IFERROR(VLOOKUP($L29,ACTIVIDADES!$B$9:$X$493,13,0),"")</f>
        <v>46153</v>
      </c>
      <c r="Y29" s="164" t="str">
        <f>+IFERROR(VLOOKUP($L29,ACTIVIDADES!$B$9:$X$493,14,0),"")</f>
        <v>Se incluye manual vigente desde 2022. Se requiere su revisión y actualización</v>
      </c>
      <c r="Z29" s="105">
        <f>+IFERROR(VLOOKUP($L29,ACTIVIDADES!$B$9:$X$493,15,0),"")</f>
        <v>0.5</v>
      </c>
      <c r="AA29" s="165" t="str">
        <f>+IFERROR(VLOOKUP($L29,ACTIVIDADES!$B$9:$X$493,16,0),"")</f>
        <v>EJECUCIÓN</v>
      </c>
      <c r="AB29" s="171">
        <v>46181</v>
      </c>
      <c r="AC29" s="174">
        <v>0.5</v>
      </c>
      <c r="AD29" s="170" t="s">
        <v>221</v>
      </c>
      <c r="AE29" s="105" t="s">
        <v>108</v>
      </c>
      <c r="AF29" s="105" t="s">
        <v>81</v>
      </c>
      <c r="AG29" s="105" t="s">
        <v>81</v>
      </c>
      <c r="AH29" s="105" t="s">
        <v>81</v>
      </c>
      <c r="AI29" s="33"/>
      <c r="AJ29" s="33"/>
      <c r="AK29" s="34"/>
      <c r="AL29" s="33"/>
      <c r="AM29" s="34"/>
      <c r="AN29" s="35"/>
      <c r="AO29" s="36"/>
      <c r="AP29" s="37"/>
      <c r="AQ29" s="33"/>
      <c r="AR29" s="38"/>
      <c r="AS29" s="39"/>
      <c r="AT29" s="40"/>
      <c r="AU29" s="48"/>
      <c r="AV29" s="49"/>
      <c r="AW29" s="41"/>
      <c r="AX29" s="47"/>
      <c r="AY29" s="33"/>
      <c r="AZ29" s="33"/>
      <c r="BA29" s="34"/>
      <c r="BB29" s="33"/>
      <c r="BC29" s="34"/>
      <c r="BD29" s="35"/>
      <c r="BE29" s="36"/>
      <c r="BF29" s="37"/>
      <c r="BG29" s="33"/>
      <c r="BH29" s="38"/>
      <c r="BI29" s="39"/>
      <c r="BJ29" s="40"/>
      <c r="BK29" s="48"/>
      <c r="BL29" s="49"/>
      <c r="BM29" s="41"/>
      <c r="BN29" s="47"/>
      <c r="BO29" s="33"/>
      <c r="BP29" s="33"/>
      <c r="BQ29" s="34"/>
      <c r="BR29" s="33"/>
      <c r="BS29" s="34"/>
      <c r="BT29" s="35"/>
      <c r="BU29" s="36"/>
      <c r="BV29" s="37"/>
      <c r="BW29" s="33"/>
      <c r="BX29" s="38"/>
      <c r="BY29" s="39"/>
      <c r="BZ29" s="40"/>
      <c r="CA29" s="48"/>
      <c r="CB29" s="49"/>
      <c r="CC29" s="41"/>
      <c r="CD29" s="47"/>
    </row>
    <row r="30" spans="1:82" s="32" customFormat="1" ht="90" customHeight="1" x14ac:dyDescent="0.25">
      <c r="A30" s="315">
        <f t="shared" si="1"/>
        <v>22</v>
      </c>
      <c r="B30" s="61" t="s">
        <v>67</v>
      </c>
      <c r="C30" s="61">
        <v>2016</v>
      </c>
      <c r="D30" s="61" t="s">
        <v>68</v>
      </c>
      <c r="E30" s="61"/>
      <c r="F30" s="61" t="s">
        <v>222</v>
      </c>
      <c r="G30" s="62" t="s">
        <v>223</v>
      </c>
      <c r="H30" s="310"/>
      <c r="I30" s="46" t="s">
        <v>224</v>
      </c>
      <c r="J30" s="64" t="s">
        <v>225</v>
      </c>
      <c r="K30" s="63" t="s">
        <v>73</v>
      </c>
      <c r="L30" s="87" t="s">
        <v>226</v>
      </c>
      <c r="M30" s="86" t="s">
        <v>227</v>
      </c>
      <c r="N30" s="87" t="s">
        <v>228</v>
      </c>
      <c r="O30" s="87">
        <v>1</v>
      </c>
      <c r="P30" s="88">
        <v>44959</v>
      </c>
      <c r="Q30" s="88">
        <v>45107</v>
      </c>
      <c r="R30" s="89">
        <f t="shared" si="0"/>
        <v>22.2</v>
      </c>
      <c r="S30" s="87" t="s">
        <v>105</v>
      </c>
      <c r="T30" s="90" t="s">
        <v>229</v>
      </c>
      <c r="U30" s="105">
        <f>+IFERROR(VLOOKUP($L30,ACTIVIDADES!$B$9:$X$493,10,0),"")</f>
        <v>0</v>
      </c>
      <c r="V30" s="167" t="str">
        <f>+IFERROR(VLOOKUP($L30,ACTIVIDADES!$B$9:$X$493,11,0),"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W30" s="227">
        <f>+IFERROR(VLOOKUP($L30,ACTIVIDADES!$B$9:$X$493,12,0),"")</f>
        <v>0</v>
      </c>
      <c r="X30" s="138">
        <f>+IFERROR(VLOOKUP($L30,ACTIVIDADES!$B$9:$X$493,13,0),"")</f>
        <v>46153</v>
      </c>
      <c r="Y30" s="164" t="str">
        <f>+IFERROR(VLOOKUP($L30,ACTIVIDADES!$B$9:$X$493,14,0),"")</f>
        <v>Sin avance en la actividad</v>
      </c>
      <c r="Z30" s="105">
        <f>+IFERROR(VLOOKUP($L30,ACTIVIDADES!$B$9:$X$493,15,0),"")</f>
        <v>0</v>
      </c>
      <c r="AA30" s="165" t="str">
        <f>+IFERROR(VLOOKUP($L30,ACTIVIDADES!$B$9:$X$493,16,0),"")</f>
        <v>VENCIDO</v>
      </c>
      <c r="AB30" s="138">
        <v>46157</v>
      </c>
      <c r="AC30" s="105">
        <v>0</v>
      </c>
      <c r="AD30" s="105" t="s">
        <v>230</v>
      </c>
      <c r="AE30" s="105" t="s">
        <v>118</v>
      </c>
      <c r="AF30" s="105" t="s">
        <v>81</v>
      </c>
      <c r="AG30" s="105" t="s">
        <v>81</v>
      </c>
      <c r="AH30" s="105" t="s">
        <v>81</v>
      </c>
      <c r="AI30" s="33"/>
      <c r="AJ30" s="33"/>
      <c r="AK30" s="34"/>
      <c r="AL30" s="33"/>
      <c r="AM30" s="34"/>
      <c r="AN30" s="35"/>
      <c r="AO30" s="36"/>
      <c r="AP30" s="37"/>
      <c r="AQ30" s="33"/>
      <c r="AR30" s="38"/>
      <c r="AS30" s="39"/>
      <c r="AT30" s="40"/>
      <c r="AU30" s="48"/>
      <c r="AV30" s="49"/>
      <c r="AW30" s="41"/>
      <c r="AX30" s="47"/>
      <c r="AY30" s="33"/>
      <c r="AZ30" s="33"/>
      <c r="BA30" s="34"/>
      <c r="BB30" s="33"/>
      <c r="BC30" s="34"/>
      <c r="BD30" s="35"/>
      <c r="BE30" s="36"/>
      <c r="BF30" s="37"/>
      <c r="BG30" s="33"/>
      <c r="BH30" s="38"/>
      <c r="BI30" s="39"/>
      <c r="BJ30" s="40"/>
      <c r="BK30" s="48"/>
      <c r="BL30" s="49"/>
      <c r="BM30" s="41"/>
      <c r="BN30" s="47"/>
      <c r="BO30" s="33"/>
      <c r="BP30" s="33"/>
      <c r="BQ30" s="34"/>
      <c r="BR30" s="33"/>
      <c r="BS30" s="34"/>
      <c r="BT30" s="35"/>
      <c r="BU30" s="36"/>
      <c r="BV30" s="37"/>
      <c r="BW30" s="33"/>
      <c r="BX30" s="38"/>
      <c r="BY30" s="39"/>
      <c r="BZ30" s="40"/>
      <c r="CA30" s="48"/>
      <c r="CB30" s="49"/>
      <c r="CC30" s="41"/>
      <c r="CD30" s="47"/>
    </row>
    <row r="31" spans="1:82" s="32" customFormat="1" ht="90" customHeight="1" x14ac:dyDescent="0.25">
      <c r="A31" s="315">
        <f t="shared" si="1"/>
        <v>23</v>
      </c>
      <c r="B31" s="61" t="s">
        <v>67</v>
      </c>
      <c r="C31" s="61">
        <v>2016</v>
      </c>
      <c r="D31" s="61" t="s">
        <v>68</v>
      </c>
      <c r="E31" s="61"/>
      <c r="F31" s="61" t="s">
        <v>231</v>
      </c>
      <c r="G31" s="62" t="s">
        <v>232</v>
      </c>
      <c r="H31" s="310" t="s">
        <v>233</v>
      </c>
      <c r="I31" s="46" t="s">
        <v>234</v>
      </c>
      <c r="J31" s="64" t="s">
        <v>234</v>
      </c>
      <c r="K31" s="63" t="s">
        <v>73</v>
      </c>
      <c r="L31" s="87" t="s">
        <v>235</v>
      </c>
      <c r="M31" s="86" t="s">
        <v>236</v>
      </c>
      <c r="N31" s="87" t="s">
        <v>237</v>
      </c>
      <c r="O31" s="87">
        <v>1</v>
      </c>
      <c r="P31" s="88">
        <v>46023</v>
      </c>
      <c r="Q31" s="88">
        <v>46174</v>
      </c>
      <c r="R31" s="89">
        <f t="shared" si="0"/>
        <v>22.5</v>
      </c>
      <c r="S31" s="87" t="s">
        <v>238</v>
      </c>
      <c r="T31" s="90"/>
      <c r="U31" s="105">
        <f>+IFERROR(VLOOKUP($L31,ACTIVIDADES!$B$9:$X$493,10,0),"")</f>
        <v>0</v>
      </c>
      <c r="V31" s="167">
        <f>+IFERROR(VLOOKUP($L31,ACTIVIDADES!$B$9:$X$493,11,0)," ")</f>
        <v>0</v>
      </c>
      <c r="W31" s="227">
        <f>+IFERROR(VLOOKUP($L31,ACTIVIDADES!$B$9:$X$493,12,0),"")</f>
        <v>0</v>
      </c>
      <c r="X31" s="138">
        <f>+IFERROR(VLOOKUP($L31,ACTIVIDADES!$B$9:$X$493,13,0),"")</f>
        <v>46153</v>
      </c>
      <c r="Y31" s="164" t="str">
        <f>+IFERROR(VLOOKUP($L31,ACTIVIDADES!$B$9:$X$493,14,0),"")</f>
        <v>Se recibió información antigua por parte del proceso y no se evidencian soportes en la carpeta compartida por planeación</v>
      </c>
      <c r="Z31" s="105">
        <f>+IFERROR(VLOOKUP($L31,ACTIVIDADES!$B$9:$X$493,15,0),"")</f>
        <v>0</v>
      </c>
      <c r="AA31" s="165" t="str">
        <f>+IFERROR(VLOOKUP($L31,ACTIVIDADES!$B$9:$X$493,16,0),"")</f>
        <v>EJECUCIÓN</v>
      </c>
      <c r="AB31" s="138">
        <v>46157</v>
      </c>
      <c r="AC31" s="105">
        <v>0</v>
      </c>
      <c r="AD31" s="105" t="s">
        <v>239</v>
      </c>
      <c r="AE31" s="179" t="s">
        <v>83</v>
      </c>
      <c r="AF31" s="105" t="s">
        <v>81</v>
      </c>
      <c r="AG31" s="105" t="s">
        <v>81</v>
      </c>
      <c r="AH31" s="105" t="s">
        <v>81</v>
      </c>
      <c r="AI31" s="33"/>
      <c r="AJ31" s="33"/>
      <c r="AK31" s="34"/>
      <c r="AL31" s="33"/>
      <c r="AM31" s="34"/>
      <c r="AN31" s="35"/>
      <c r="AO31" s="36"/>
      <c r="AP31" s="37"/>
      <c r="AQ31" s="33"/>
      <c r="AR31" s="38"/>
      <c r="AS31" s="39"/>
      <c r="AT31" s="40"/>
      <c r="AU31" s="48"/>
      <c r="AV31" s="49"/>
      <c r="AW31" s="41"/>
      <c r="AX31" s="47"/>
      <c r="AY31" s="33"/>
      <c r="AZ31" s="33"/>
      <c r="BA31" s="34"/>
      <c r="BB31" s="33"/>
      <c r="BC31" s="34"/>
      <c r="BD31" s="35"/>
      <c r="BE31" s="36"/>
      <c r="BF31" s="37"/>
      <c r="BG31" s="33"/>
      <c r="BH31" s="38"/>
      <c r="BI31" s="39"/>
      <c r="BJ31" s="40"/>
      <c r="BK31" s="48"/>
      <c r="BL31" s="49"/>
      <c r="BM31" s="41"/>
      <c r="BN31" s="47"/>
      <c r="BO31" s="33"/>
      <c r="BP31" s="33"/>
      <c r="BQ31" s="34"/>
      <c r="BR31" s="33"/>
      <c r="BS31" s="34"/>
      <c r="BT31" s="35"/>
      <c r="BU31" s="36"/>
      <c r="BV31" s="37"/>
      <c r="BW31" s="33"/>
      <c r="BX31" s="38"/>
      <c r="BY31" s="39"/>
      <c r="BZ31" s="40"/>
      <c r="CA31" s="48"/>
      <c r="CB31" s="49"/>
      <c r="CC31" s="41"/>
      <c r="CD31" s="47"/>
    </row>
    <row r="32" spans="1:82" s="32" customFormat="1" ht="90" customHeight="1" x14ac:dyDescent="0.25">
      <c r="A32" s="315">
        <f t="shared" si="1"/>
        <v>24</v>
      </c>
      <c r="B32" s="61" t="s">
        <v>67</v>
      </c>
      <c r="C32" s="61">
        <v>2020</v>
      </c>
      <c r="D32" s="61" t="s">
        <v>68</v>
      </c>
      <c r="E32" s="61"/>
      <c r="F32" s="61" t="s">
        <v>240</v>
      </c>
      <c r="G32" s="62" t="s">
        <v>241</v>
      </c>
      <c r="H32" s="310" t="s">
        <v>111</v>
      </c>
      <c r="I32" s="46" t="s">
        <v>242</v>
      </c>
      <c r="J32" s="79" t="s">
        <v>243</v>
      </c>
      <c r="K32" s="63" t="s">
        <v>73</v>
      </c>
      <c r="L32" s="87" t="s">
        <v>244</v>
      </c>
      <c r="M32" s="86" t="s">
        <v>245</v>
      </c>
      <c r="N32" s="87" t="s">
        <v>246</v>
      </c>
      <c r="O32" s="87">
        <v>4</v>
      </c>
      <c r="P32" s="88">
        <v>46023</v>
      </c>
      <c r="Q32" s="88">
        <v>46387</v>
      </c>
      <c r="R32" s="89">
        <f t="shared" si="0"/>
        <v>54</v>
      </c>
      <c r="S32" s="87" t="s">
        <v>105</v>
      </c>
      <c r="T32" s="90"/>
      <c r="U32" s="105">
        <f>+IFERROR(VLOOKUP($L32,ACTIVIDADES!$B$9:$X$493,10,0),"")</f>
        <v>0</v>
      </c>
      <c r="V32" s="167" t="str">
        <f>+IFERROR(VLOOKUP($L32,ACTIVIDADES!$B$9:$X$493,11,0)," ")</f>
        <v xml:space="preserve">Se informa que esta en etapa de elaboración </v>
      </c>
      <c r="W32" s="227">
        <f>+IFERROR(VLOOKUP($L32,ACTIVIDADES!$B$9:$X$493,12,0),"")</f>
        <v>0</v>
      </c>
      <c r="X32" s="138">
        <f>+IFERROR(VLOOKUP($L32,ACTIVIDADES!$B$9:$X$493,13,0),"")</f>
        <v>46153</v>
      </c>
      <c r="Y32" s="164" t="str">
        <f>+IFERROR(VLOOKUP($L32,ACTIVIDADES!$B$9:$X$493,14,0),"")</f>
        <v>No ha dado inicio a la ejecución</v>
      </c>
      <c r="Z32" s="105">
        <f>+IFERROR(VLOOKUP($L32,ACTIVIDADES!$B$9:$X$493,15,0),"")</f>
        <v>0</v>
      </c>
      <c r="AA32" s="165" t="str">
        <f>+IFERROR(VLOOKUP($L32,ACTIVIDADES!$B$9:$X$493,16,0),"")</f>
        <v>EJECUCIÓN</v>
      </c>
      <c r="AB32" s="138">
        <v>46157</v>
      </c>
      <c r="AC32" s="105">
        <v>0</v>
      </c>
      <c r="AD32" s="105" t="s">
        <v>93</v>
      </c>
      <c r="AE32" s="179" t="s">
        <v>83</v>
      </c>
      <c r="AF32" s="105" t="s">
        <v>81</v>
      </c>
      <c r="AG32" s="105" t="s">
        <v>81</v>
      </c>
      <c r="AH32" s="105" t="s">
        <v>81</v>
      </c>
      <c r="AI32" s="33"/>
      <c r="AJ32" s="33"/>
      <c r="AK32" s="34"/>
      <c r="AL32" s="33"/>
      <c r="AM32" s="34"/>
      <c r="AN32" s="35"/>
      <c r="AO32" s="36"/>
      <c r="AP32" s="37"/>
      <c r="AQ32" s="33"/>
      <c r="AR32" s="38"/>
      <c r="AS32" s="39"/>
      <c r="AT32" s="40"/>
      <c r="AU32" s="48"/>
      <c r="AV32" s="49"/>
      <c r="AW32" s="41"/>
      <c r="AX32" s="47"/>
      <c r="AY32" s="33"/>
      <c r="AZ32" s="33"/>
      <c r="BA32" s="34"/>
      <c r="BB32" s="33"/>
      <c r="BC32" s="34"/>
      <c r="BD32" s="35"/>
      <c r="BE32" s="36"/>
      <c r="BF32" s="37"/>
      <c r="BG32" s="33"/>
      <c r="BH32" s="38"/>
      <c r="BI32" s="39"/>
      <c r="BJ32" s="40"/>
      <c r="BK32" s="48"/>
      <c r="BL32" s="49"/>
      <c r="BM32" s="41"/>
      <c r="BN32" s="47"/>
      <c r="BO32" s="33"/>
      <c r="BP32" s="33"/>
      <c r="BQ32" s="34"/>
      <c r="BR32" s="33"/>
      <c r="BS32" s="34"/>
      <c r="BT32" s="35"/>
      <c r="BU32" s="36"/>
      <c r="BV32" s="37"/>
      <c r="BW32" s="33"/>
      <c r="BX32" s="38"/>
      <c r="BY32" s="39"/>
      <c r="BZ32" s="40"/>
      <c r="CA32" s="48"/>
      <c r="CB32" s="49"/>
      <c r="CC32" s="41"/>
      <c r="CD32" s="47"/>
    </row>
    <row r="33" spans="1:82" s="32" customFormat="1" ht="90" customHeight="1" x14ac:dyDescent="0.25">
      <c r="A33" s="315">
        <f t="shared" si="1"/>
        <v>25</v>
      </c>
      <c r="B33" s="61" t="s">
        <v>67</v>
      </c>
      <c r="C33" s="61">
        <v>2020</v>
      </c>
      <c r="D33" s="61" t="s">
        <v>68</v>
      </c>
      <c r="E33" s="61"/>
      <c r="F33" s="61" t="s">
        <v>247</v>
      </c>
      <c r="G33" s="62" t="s">
        <v>248</v>
      </c>
      <c r="H33" s="310"/>
      <c r="I33" s="46" t="s">
        <v>249</v>
      </c>
      <c r="J33" s="64" t="s">
        <v>249</v>
      </c>
      <c r="K33" s="63" t="s">
        <v>73</v>
      </c>
      <c r="L33" s="87" t="s">
        <v>250</v>
      </c>
      <c r="M33" s="86" t="s">
        <v>251</v>
      </c>
      <c r="N33" s="87" t="s">
        <v>252</v>
      </c>
      <c r="O33" s="87">
        <v>1</v>
      </c>
      <c r="P33" s="88">
        <v>46143</v>
      </c>
      <c r="Q33" s="88">
        <v>46387</v>
      </c>
      <c r="R33" s="89">
        <f t="shared" si="0"/>
        <v>36</v>
      </c>
      <c r="S33" s="87" t="s">
        <v>131</v>
      </c>
      <c r="T33" s="90"/>
      <c r="U33" s="105">
        <f>+IFERROR(VLOOKUP($L33,ACTIVIDADES!$B$9:$X$493,10,0),"")</f>
        <v>0.7</v>
      </c>
      <c r="V33" s="167" t="str">
        <f>+IFERROR(VLOOKUP($L33,ACTIVIDADES!$B$9:$X$493,11,0),"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W33" s="227" t="str">
        <f>+IFERROR(VLOOKUP($L33,ACTIVIDADES!$B$9:$X$493,12,0),"")</f>
        <v>https://dnbcgovco-my.sharepoint.com/:f:/g/personal/planeacion_dnbc_gov_co/IgC3xOsSNj8IRIL11vaiFWcgAUu6Fkz2uB8R8KlqPRMkdhk?e=pJDNvr</v>
      </c>
      <c r="X33" s="138">
        <f>+IFERROR(VLOOKUP($L33,ACTIVIDADES!$B$9:$X$493,13,0),"")</f>
        <v>46153</v>
      </c>
      <c r="Y33" s="164" t="str">
        <f>+IFERROR(VLOOKUP($L33,ACTIVIDADES!$B$9:$X$493,14,0),"")</f>
        <v>Se incluye documento de necesidad RUE y borrador de actualización del PETI</v>
      </c>
      <c r="Z33" s="105">
        <f>+IFERROR(VLOOKUP($L33,ACTIVIDADES!$B$9:$X$493,15,0),"")</f>
        <v>0.5</v>
      </c>
      <c r="AA33" s="165" t="str">
        <f>+IFERROR(VLOOKUP($L33,ACTIVIDADES!$B$9:$X$493,16,0),"")</f>
        <v>EJECUCIÓN</v>
      </c>
      <c r="AB33" s="171">
        <v>46181</v>
      </c>
      <c r="AC33" s="174">
        <v>0.5</v>
      </c>
      <c r="AD33" s="170" t="s">
        <v>253</v>
      </c>
      <c r="AE33" s="105" t="s">
        <v>108</v>
      </c>
      <c r="AF33" s="105" t="s">
        <v>81</v>
      </c>
      <c r="AG33" s="105" t="s">
        <v>81</v>
      </c>
      <c r="AH33" s="105" t="s">
        <v>81</v>
      </c>
      <c r="AI33" s="33"/>
      <c r="AJ33" s="33"/>
      <c r="AK33" s="34"/>
      <c r="AL33" s="33"/>
      <c r="AM33" s="34"/>
      <c r="AN33" s="35"/>
      <c r="AO33" s="36"/>
      <c r="AP33" s="37"/>
      <c r="AQ33" s="33"/>
      <c r="AR33" s="38"/>
      <c r="AS33" s="39"/>
      <c r="AT33" s="40"/>
      <c r="AU33" s="48"/>
      <c r="AV33" s="49"/>
      <c r="AW33" s="41"/>
      <c r="AX33" s="47"/>
      <c r="AY33" s="33"/>
      <c r="AZ33" s="33"/>
      <c r="BA33" s="34"/>
      <c r="BB33" s="33"/>
      <c r="BC33" s="34"/>
      <c r="BD33" s="35"/>
      <c r="BE33" s="36"/>
      <c r="BF33" s="37"/>
      <c r="BG33" s="33"/>
      <c r="BH33" s="38"/>
      <c r="BI33" s="39"/>
      <c r="BJ33" s="40"/>
      <c r="BK33" s="48"/>
      <c r="BL33" s="49"/>
      <c r="BM33" s="41"/>
      <c r="BN33" s="47"/>
      <c r="BO33" s="33"/>
      <c r="BP33" s="33"/>
      <c r="BQ33" s="34"/>
      <c r="BR33" s="33"/>
      <c r="BS33" s="34"/>
      <c r="BT33" s="35"/>
      <c r="BU33" s="36"/>
      <c r="BV33" s="37"/>
      <c r="BW33" s="33"/>
      <c r="BX33" s="38"/>
      <c r="BY33" s="39"/>
      <c r="BZ33" s="40"/>
      <c r="CA33" s="48"/>
      <c r="CB33" s="49"/>
      <c r="CC33" s="41"/>
      <c r="CD33" s="47"/>
    </row>
    <row r="34" spans="1:82" s="32" customFormat="1" ht="90" customHeight="1" x14ac:dyDescent="0.25">
      <c r="A34" s="315">
        <f t="shared" si="1"/>
        <v>26</v>
      </c>
      <c r="B34" s="61" t="s">
        <v>67</v>
      </c>
      <c r="C34" s="61">
        <v>2020</v>
      </c>
      <c r="D34" s="61" t="s">
        <v>68</v>
      </c>
      <c r="E34" s="61"/>
      <c r="F34" s="61" t="s">
        <v>254</v>
      </c>
      <c r="G34" s="62" t="s">
        <v>255</v>
      </c>
      <c r="H34" s="310"/>
      <c r="I34" s="46" t="s">
        <v>256</v>
      </c>
      <c r="J34" s="64" t="s">
        <v>256</v>
      </c>
      <c r="K34" s="63" t="s">
        <v>73</v>
      </c>
      <c r="L34" s="87" t="s">
        <v>257</v>
      </c>
      <c r="M34" s="86" t="s">
        <v>258</v>
      </c>
      <c r="N34" s="87" t="s">
        <v>259</v>
      </c>
      <c r="O34" s="87">
        <v>1</v>
      </c>
      <c r="P34" s="88">
        <v>46023</v>
      </c>
      <c r="Q34" s="88">
        <v>46142</v>
      </c>
      <c r="R34" s="89">
        <f t="shared" si="0"/>
        <v>17.849999999999998</v>
      </c>
      <c r="S34" s="87" t="s">
        <v>131</v>
      </c>
      <c r="T34" s="90" t="s">
        <v>144</v>
      </c>
      <c r="U34" s="105">
        <f>+IFERROR(VLOOKUP($L34,ACTIVIDADES!$B$9:$X$493,10,0),"")</f>
        <v>0</v>
      </c>
      <c r="V34" s="167">
        <f>+IFERROR(VLOOKUP($L34,ACTIVIDADES!$B$9:$X$493,11,0)," ")</f>
        <v>0</v>
      </c>
      <c r="W34" s="227">
        <f>+IFERROR(VLOOKUP($L34,ACTIVIDADES!$B$9:$X$493,12,0),"")</f>
        <v>0</v>
      </c>
      <c r="X34" s="138">
        <f>+IFERROR(VLOOKUP($L34,ACTIVIDADES!$B$9:$X$493,13,0),"")</f>
        <v>46153</v>
      </c>
      <c r="Y34" s="164" t="str">
        <f>+IFERROR(VLOOKUP($L34,ACTIVIDADES!$B$9:$X$493,14,0),"")</f>
        <v>No se evidencia seguimiento</v>
      </c>
      <c r="Z34" s="105">
        <f>+IFERROR(VLOOKUP($L34,ACTIVIDADES!$B$9:$X$493,15,0),"")</f>
        <v>0</v>
      </c>
      <c r="AA34" s="165" t="str">
        <f>+IFERROR(VLOOKUP($L34,ACTIVIDADES!$B$9:$X$493,16,0),"")</f>
        <v>EJECUCIÓN</v>
      </c>
      <c r="AB34" s="171">
        <v>46181</v>
      </c>
      <c r="AC34" s="174">
        <v>0.5</v>
      </c>
      <c r="AD34" s="170" t="s">
        <v>260</v>
      </c>
      <c r="AE34" s="105" t="s">
        <v>108</v>
      </c>
      <c r="AF34" s="105" t="s">
        <v>81</v>
      </c>
      <c r="AG34" s="105" t="s">
        <v>81</v>
      </c>
      <c r="AH34" s="105" t="s">
        <v>81</v>
      </c>
      <c r="AI34" s="33"/>
      <c r="AJ34" s="33"/>
      <c r="AK34" s="34"/>
      <c r="AL34" s="33"/>
      <c r="AM34" s="34"/>
      <c r="AN34" s="35"/>
      <c r="AO34" s="36"/>
      <c r="AP34" s="37"/>
      <c r="AQ34" s="33"/>
      <c r="AR34" s="38"/>
      <c r="AS34" s="39"/>
      <c r="AT34" s="40"/>
      <c r="AU34" s="48"/>
      <c r="AV34" s="49"/>
      <c r="AW34" s="41"/>
      <c r="AX34" s="47"/>
      <c r="AY34" s="33"/>
      <c r="AZ34" s="33"/>
      <c r="BA34" s="34"/>
      <c r="BB34" s="33"/>
      <c r="BC34" s="34"/>
      <c r="BD34" s="35"/>
      <c r="BE34" s="36"/>
      <c r="BF34" s="37"/>
      <c r="BG34" s="33"/>
      <c r="BH34" s="38"/>
      <c r="BI34" s="39"/>
      <c r="BJ34" s="40"/>
      <c r="BK34" s="48"/>
      <c r="BL34" s="49"/>
      <c r="BM34" s="41"/>
      <c r="BN34" s="47"/>
      <c r="BO34" s="33"/>
      <c r="BP34" s="33"/>
      <c r="BQ34" s="34"/>
      <c r="BR34" s="33"/>
      <c r="BS34" s="34"/>
      <c r="BT34" s="35"/>
      <c r="BU34" s="36"/>
      <c r="BV34" s="37"/>
      <c r="BW34" s="33"/>
      <c r="BX34" s="38"/>
      <c r="BY34" s="39"/>
      <c r="BZ34" s="40"/>
      <c r="CA34" s="48"/>
      <c r="CB34" s="49"/>
      <c r="CC34" s="41"/>
      <c r="CD34" s="47"/>
    </row>
    <row r="35" spans="1:82" s="32" customFormat="1" ht="153" customHeight="1" x14ac:dyDescent="0.25">
      <c r="A35" s="315">
        <f t="shared" si="1"/>
        <v>27</v>
      </c>
      <c r="B35" s="61" t="s">
        <v>67</v>
      </c>
      <c r="C35" s="61">
        <v>2020</v>
      </c>
      <c r="D35" s="61" t="s">
        <v>163</v>
      </c>
      <c r="E35" s="61"/>
      <c r="F35" s="61" t="s">
        <v>261</v>
      </c>
      <c r="G35" s="62" t="s">
        <v>262</v>
      </c>
      <c r="H35" s="310" t="s">
        <v>263</v>
      </c>
      <c r="I35" s="46" t="s">
        <v>264</v>
      </c>
      <c r="J35" s="64" t="s">
        <v>264</v>
      </c>
      <c r="K35" s="63" t="s">
        <v>73</v>
      </c>
      <c r="L35" s="87" t="s">
        <v>265</v>
      </c>
      <c r="M35" s="86" t="s">
        <v>266</v>
      </c>
      <c r="N35" s="87" t="s">
        <v>267</v>
      </c>
      <c r="O35" s="87">
        <v>1</v>
      </c>
      <c r="P35" s="88">
        <v>46023</v>
      </c>
      <c r="Q35" s="88">
        <v>46203</v>
      </c>
      <c r="R35" s="89">
        <f t="shared" si="0"/>
        <v>26.85</v>
      </c>
      <c r="S35" s="87" t="s">
        <v>268</v>
      </c>
      <c r="T35" s="90" t="s">
        <v>269</v>
      </c>
      <c r="U35" s="105">
        <f>+IFERROR(VLOOKUP($L35,ACTIVIDADES!$B$9:$X$493,10,0),"")</f>
        <v>1</v>
      </c>
      <c r="V35" s="167" t="str">
        <f>+IFERROR(VLOOKUP($L35,ACTIVIDADES!$B$9:$X$493,11,0)," ")</f>
        <v>Se realizó mesa de trabajo de acompañamientos  con los procesos  en temas de Indicadores, Riesgos de Gestión, Documentación SIGE, Plan de mejora, PAAC, Referentes Estratégicos, Plan de Acción</v>
      </c>
      <c r="W35" s="227" t="str">
        <f>+IFERROR(VLOOKUP($L35,ACTIVIDADES!$B$9:$X$493,12,0),"")</f>
        <v>https://dnbcgovco-my.sharepoint.com/:f:/g/personal/planeacion_dnbc_gov_co/IgDYe2GS_ayPSIaWtvQYv0qbAc8IxdnR2DbMxEMLmfk0p8A?e=smqHjg</v>
      </c>
      <c r="X35" s="138">
        <f>+IFERROR(VLOOKUP($L35,ACTIVIDADES!$B$9:$X$493,13,0),"")</f>
        <v>46153</v>
      </c>
      <c r="Y35" s="164" t="str">
        <f>+IFERROR(VLOOKUP($L35,ACTIVIDADES!$B$9:$X$493,14,0),"")</f>
        <v>Se adjuntan actas de acompañamiento primer trimestre</v>
      </c>
      <c r="Z35" s="105">
        <f>+IFERROR(VLOOKUP($L35,ACTIVIDADES!$B$9:$X$493,15,0),"")</f>
        <v>1</v>
      </c>
      <c r="AA35" s="165" t="str">
        <f>+IFERROR(VLOOKUP($L35,ACTIVIDADES!$B$9:$X$493,16,0),"")</f>
        <v>CUMPLIDO</v>
      </c>
      <c r="AB35" s="171">
        <v>46181</v>
      </c>
      <c r="AC35" s="174">
        <v>0.33300000000000002</v>
      </c>
      <c r="AD35" s="181" t="s">
        <v>270</v>
      </c>
      <c r="AE35" s="179" t="s">
        <v>108</v>
      </c>
      <c r="AF35" s="105" t="s">
        <v>81</v>
      </c>
      <c r="AG35" s="105" t="s">
        <v>81</v>
      </c>
      <c r="AH35" s="105" t="s">
        <v>81</v>
      </c>
      <c r="AI35" s="33"/>
      <c r="AJ35" s="33"/>
      <c r="AK35" s="34"/>
      <c r="AL35" s="33"/>
      <c r="AM35" s="34"/>
      <c r="AN35" s="35"/>
      <c r="AO35" s="36"/>
      <c r="AP35" s="37"/>
      <c r="AQ35" s="33"/>
      <c r="AR35" s="38"/>
      <c r="AS35" s="39"/>
      <c r="AT35" s="40"/>
      <c r="AU35" s="48"/>
      <c r="AV35" s="49"/>
      <c r="AW35" s="41"/>
      <c r="AX35" s="47"/>
      <c r="AY35" s="33"/>
      <c r="AZ35" s="33"/>
      <c r="BA35" s="34"/>
      <c r="BB35" s="33"/>
      <c r="BC35" s="34"/>
      <c r="BD35" s="35"/>
      <c r="BE35" s="36"/>
      <c r="BF35" s="37"/>
      <c r="BG35" s="33"/>
      <c r="BH35" s="38"/>
      <c r="BI35" s="39"/>
      <c r="BJ35" s="40"/>
      <c r="BK35" s="48"/>
      <c r="BL35" s="49"/>
      <c r="BM35" s="41"/>
      <c r="BN35" s="47"/>
      <c r="BO35" s="33"/>
      <c r="BP35" s="33"/>
      <c r="BQ35" s="34"/>
      <c r="BR35" s="33"/>
      <c r="BS35" s="34"/>
      <c r="BT35" s="35"/>
      <c r="BU35" s="36"/>
      <c r="BV35" s="37"/>
      <c r="BW35" s="33"/>
      <c r="BX35" s="38"/>
      <c r="BY35" s="39"/>
      <c r="BZ35" s="40"/>
      <c r="CA35" s="48"/>
      <c r="CB35" s="49"/>
      <c r="CC35" s="41"/>
      <c r="CD35" s="47"/>
    </row>
    <row r="36" spans="1:82" s="32" customFormat="1" ht="90" customHeight="1" x14ac:dyDescent="0.25">
      <c r="A36" s="315">
        <f t="shared" si="1"/>
        <v>28</v>
      </c>
      <c r="B36" s="61" t="s">
        <v>67</v>
      </c>
      <c r="C36" s="61">
        <v>2020</v>
      </c>
      <c r="D36" s="61" t="s">
        <v>163</v>
      </c>
      <c r="E36" s="61"/>
      <c r="F36" s="61" t="s">
        <v>271</v>
      </c>
      <c r="G36" s="62" t="s">
        <v>272</v>
      </c>
      <c r="H36" s="310" t="s">
        <v>263</v>
      </c>
      <c r="I36" s="46" t="s">
        <v>273</v>
      </c>
      <c r="J36" s="64" t="s">
        <v>273</v>
      </c>
      <c r="K36" s="63" t="s">
        <v>73</v>
      </c>
      <c r="L36" s="87" t="s">
        <v>274</v>
      </c>
      <c r="M36" s="86" t="s">
        <v>275</v>
      </c>
      <c r="N36" s="87" t="s">
        <v>276</v>
      </c>
      <c r="O36" s="87">
        <v>1</v>
      </c>
      <c r="P36" s="88">
        <v>46023</v>
      </c>
      <c r="Q36" s="88">
        <v>46112</v>
      </c>
      <c r="R36" s="89">
        <f t="shared" si="0"/>
        <v>13.5</v>
      </c>
      <c r="S36" s="87" t="s">
        <v>268</v>
      </c>
      <c r="T36" s="90" t="s">
        <v>269</v>
      </c>
      <c r="U36" s="105">
        <f>+IFERROR(VLOOKUP($L36,ACTIVIDADES!$B$9:$X$493,10,0),"")</f>
        <v>1</v>
      </c>
      <c r="V36" s="167" t="str">
        <f>+IFERROR(VLOOKUP($L36,ACTIVIDADES!$B$9:$X$493,11,0)," ")</f>
        <v>Durante el primer trimestre de la vigencia 2026 se actualizó el procedimiento y se socializó</v>
      </c>
      <c r="W36" s="227" t="str">
        <f>+IFERROR(VLOOKUP($L36,ACTIVIDADES!$B$9:$X$493,12,0),"")</f>
        <v>https://dnbcgovco-my.sharepoint.com/:f:/g/personal/planeacion_dnbc_gov_co/IgDYe2GS_ayPSIaWtvQYv0qbAc8IxdnR2DbMxEMLmfk0p8A?e=smqHjg</v>
      </c>
      <c r="X36" s="138">
        <f>+IFERROR(VLOOKUP($L36,ACTIVIDADES!$B$9:$X$493,13,0),"")</f>
        <v>46153</v>
      </c>
      <c r="Y36" s="164" t="str">
        <f>+IFERROR(VLOOKUP($L36,ACTIVIDADES!$B$9:$X$493,14,0),"")</f>
        <v>Se evidencia socialización del 6 de marzo de 2026</v>
      </c>
      <c r="Z36" s="105">
        <f>+IFERROR(VLOOKUP($L36,ACTIVIDADES!$B$9:$X$493,15,0),"")</f>
        <v>1</v>
      </c>
      <c r="AA36" s="165" t="str">
        <f>+IFERROR(VLOOKUP($L36,ACTIVIDADES!$B$9:$X$493,16,0),"")</f>
        <v>CUMPLIDO</v>
      </c>
      <c r="AB36" s="171">
        <v>46177</v>
      </c>
      <c r="AC36" s="174">
        <v>1</v>
      </c>
      <c r="AD36" s="170" t="s">
        <v>277</v>
      </c>
      <c r="AE36" s="170" t="s">
        <v>80</v>
      </c>
      <c r="AF36" s="105" t="s">
        <v>81</v>
      </c>
      <c r="AG36" s="105" t="s">
        <v>85</v>
      </c>
      <c r="AH36" s="105" t="s">
        <v>123</v>
      </c>
      <c r="AI36" s="33"/>
      <c r="AJ36" s="33"/>
      <c r="AK36" s="34"/>
      <c r="AL36" s="33"/>
      <c r="AM36" s="34"/>
      <c r="AN36" s="35"/>
      <c r="AO36" s="36"/>
      <c r="AP36" s="37"/>
      <c r="AQ36" s="33"/>
      <c r="AR36" s="38"/>
      <c r="AS36" s="39"/>
      <c r="AT36" s="40"/>
      <c r="AU36" s="48"/>
      <c r="AV36" s="49"/>
      <c r="AW36" s="41"/>
      <c r="AX36" s="47"/>
      <c r="AY36" s="33"/>
      <c r="AZ36" s="33"/>
      <c r="BA36" s="34"/>
      <c r="BB36" s="33"/>
      <c r="BC36" s="34"/>
      <c r="BD36" s="35"/>
      <c r="BE36" s="36"/>
      <c r="BF36" s="37"/>
      <c r="BG36" s="33"/>
      <c r="BH36" s="38"/>
      <c r="BI36" s="39"/>
      <c r="BJ36" s="40"/>
      <c r="BK36" s="48"/>
      <c r="BL36" s="49"/>
      <c r="BM36" s="41"/>
      <c r="BN36" s="47"/>
      <c r="BO36" s="33"/>
      <c r="BP36" s="33"/>
      <c r="BQ36" s="34"/>
      <c r="BR36" s="33"/>
      <c r="BS36" s="34"/>
      <c r="BT36" s="35"/>
      <c r="BU36" s="36"/>
      <c r="BV36" s="37"/>
      <c r="BW36" s="33"/>
      <c r="BX36" s="38"/>
      <c r="BY36" s="39"/>
      <c r="BZ36" s="40"/>
      <c r="CA36" s="48"/>
      <c r="CB36" s="49"/>
      <c r="CC36" s="41"/>
      <c r="CD36" s="47"/>
    </row>
    <row r="37" spans="1:82" s="32" customFormat="1" ht="90" customHeight="1" x14ac:dyDescent="0.25">
      <c r="A37" s="315">
        <f t="shared" si="1"/>
        <v>29</v>
      </c>
      <c r="B37" s="61" t="s">
        <v>67</v>
      </c>
      <c r="C37" s="61">
        <v>2020</v>
      </c>
      <c r="D37" s="61" t="s">
        <v>163</v>
      </c>
      <c r="E37" s="61"/>
      <c r="F37" s="61" t="s">
        <v>271</v>
      </c>
      <c r="G37" s="62" t="s">
        <v>272</v>
      </c>
      <c r="H37" s="310" t="s">
        <v>263</v>
      </c>
      <c r="I37" s="46" t="s">
        <v>278</v>
      </c>
      <c r="J37" s="64" t="s">
        <v>278</v>
      </c>
      <c r="K37" s="63" t="s">
        <v>73</v>
      </c>
      <c r="L37" s="87" t="s">
        <v>279</v>
      </c>
      <c r="M37" s="86" t="s">
        <v>280</v>
      </c>
      <c r="N37" s="87" t="s">
        <v>281</v>
      </c>
      <c r="O37" s="87">
        <v>2</v>
      </c>
      <c r="P37" s="88">
        <v>46023</v>
      </c>
      <c r="Q37" s="88">
        <v>46387</v>
      </c>
      <c r="R37" s="89">
        <f t="shared" si="0"/>
        <v>54</v>
      </c>
      <c r="S37" s="87" t="s">
        <v>268</v>
      </c>
      <c r="T37" s="90" t="s">
        <v>269</v>
      </c>
      <c r="U37" s="105">
        <f>+IFERROR(VLOOKUP($L37,ACTIVIDADES!$B$9:$X$493,10,0),"")</f>
        <v>0</v>
      </c>
      <c r="V37" s="167" t="str">
        <f>+IFERROR(VLOOKUP($L37,ACTIVIDADES!$B$9:$X$493,11,0)," ")</f>
        <v>Actividad reformulada con periodicidad semestral</v>
      </c>
      <c r="W37" s="227">
        <f>+IFERROR(VLOOKUP($L37,ACTIVIDADES!$B$9:$X$493,12,0),"")</f>
        <v>0</v>
      </c>
      <c r="X37" s="138">
        <f>+IFERROR(VLOOKUP($L37,ACTIVIDADES!$B$9:$X$493,13,0),"")</f>
        <v>46153</v>
      </c>
      <c r="Y37" s="164" t="str">
        <f>+IFERROR(VLOOKUP($L37,ACTIVIDADES!$B$9:$X$493,14,0),"")</f>
        <v>Pendiente de inicio de ejecución</v>
      </c>
      <c r="Z37" s="105">
        <f>+IFERROR(VLOOKUP($L37,ACTIVIDADES!$B$9:$X$493,15,0),"")</f>
        <v>0</v>
      </c>
      <c r="AA37" s="165" t="str">
        <f>+IFERROR(VLOOKUP($L37,ACTIVIDADES!$B$9:$X$493,16,0),"")</f>
        <v>EJECUCIÓN</v>
      </c>
      <c r="AB37" s="171">
        <v>46177</v>
      </c>
      <c r="AC37" s="170">
        <v>0</v>
      </c>
      <c r="AD37" s="179" t="s">
        <v>93</v>
      </c>
      <c r="AE37" s="170" t="s">
        <v>83</v>
      </c>
      <c r="AF37" s="105" t="s">
        <v>81</v>
      </c>
      <c r="AG37" s="105" t="s">
        <v>81</v>
      </c>
      <c r="AH37" s="105" t="s">
        <v>81</v>
      </c>
      <c r="AI37" s="33"/>
      <c r="AJ37" s="33"/>
      <c r="AK37" s="34"/>
      <c r="AL37" s="33"/>
      <c r="AM37" s="34"/>
      <c r="AN37" s="35"/>
      <c r="AO37" s="36"/>
      <c r="AP37" s="37"/>
      <c r="AQ37" s="33"/>
      <c r="AR37" s="38"/>
      <c r="AS37" s="39"/>
      <c r="AT37" s="40"/>
      <c r="AU37" s="48"/>
      <c r="AV37" s="49"/>
      <c r="AW37" s="41"/>
      <c r="AX37" s="47"/>
      <c r="AY37" s="33"/>
      <c r="AZ37" s="33"/>
      <c r="BA37" s="34"/>
      <c r="BB37" s="33"/>
      <c r="BC37" s="34"/>
      <c r="BD37" s="35"/>
      <c r="BE37" s="36"/>
      <c r="BF37" s="37"/>
      <c r="BG37" s="33"/>
      <c r="BH37" s="38"/>
      <c r="BI37" s="39"/>
      <c r="BJ37" s="40"/>
      <c r="BK37" s="48"/>
      <c r="BL37" s="49"/>
      <c r="BM37" s="41"/>
      <c r="BN37" s="47"/>
      <c r="BO37" s="33"/>
      <c r="BP37" s="33"/>
      <c r="BQ37" s="34"/>
      <c r="BR37" s="33"/>
      <c r="BS37" s="34"/>
      <c r="BT37" s="35"/>
      <c r="BU37" s="36"/>
      <c r="BV37" s="37"/>
      <c r="BW37" s="33"/>
      <c r="BX37" s="38"/>
      <c r="BY37" s="39"/>
      <c r="BZ37" s="40"/>
      <c r="CA37" s="48"/>
      <c r="CB37" s="49"/>
      <c r="CC37" s="41"/>
      <c r="CD37" s="47"/>
    </row>
    <row r="38" spans="1:82" s="32" customFormat="1" ht="90" customHeight="1" x14ac:dyDescent="0.25">
      <c r="A38" s="315">
        <f t="shared" si="1"/>
        <v>30</v>
      </c>
      <c r="B38" s="61" t="s">
        <v>67</v>
      </c>
      <c r="C38" s="61">
        <v>2020</v>
      </c>
      <c r="D38" s="61" t="s">
        <v>163</v>
      </c>
      <c r="E38" s="61"/>
      <c r="F38" s="61" t="s">
        <v>282</v>
      </c>
      <c r="G38" s="62" t="s">
        <v>283</v>
      </c>
      <c r="H38" s="310" t="s">
        <v>263</v>
      </c>
      <c r="I38" s="46" t="s">
        <v>284</v>
      </c>
      <c r="J38" s="64" t="s">
        <v>285</v>
      </c>
      <c r="K38" s="63" t="s">
        <v>73</v>
      </c>
      <c r="L38" s="87" t="s">
        <v>279</v>
      </c>
      <c r="M38" s="86" t="s">
        <v>280</v>
      </c>
      <c r="N38" s="87" t="s">
        <v>281</v>
      </c>
      <c r="O38" s="87">
        <v>2</v>
      </c>
      <c r="P38" s="88">
        <v>46023</v>
      </c>
      <c r="Q38" s="88">
        <v>46387</v>
      </c>
      <c r="R38" s="89">
        <f t="shared" si="0"/>
        <v>54</v>
      </c>
      <c r="S38" s="87" t="s">
        <v>268</v>
      </c>
      <c r="T38" s="90" t="s">
        <v>269</v>
      </c>
      <c r="U38" s="105">
        <f>+IFERROR(VLOOKUP($L38,ACTIVIDADES!$B$9:$X$493,10,0),"")</f>
        <v>0</v>
      </c>
      <c r="V38" s="167" t="str">
        <f>+IFERROR(VLOOKUP($L38,ACTIVIDADES!$B$9:$X$493,11,0)," ")</f>
        <v>Actividad reformulada con periodicidad semestral</v>
      </c>
      <c r="W38" s="227">
        <f>+IFERROR(VLOOKUP($L38,ACTIVIDADES!$B$9:$X$493,12,0),"")</f>
        <v>0</v>
      </c>
      <c r="X38" s="138">
        <f>+IFERROR(VLOOKUP($L38,ACTIVIDADES!$B$9:$X$493,13,0),"")</f>
        <v>46153</v>
      </c>
      <c r="Y38" s="164" t="str">
        <f>+IFERROR(VLOOKUP($L38,ACTIVIDADES!$B$9:$X$493,14,0),"")</f>
        <v>Pendiente de inicio de ejecución</v>
      </c>
      <c r="Z38" s="105">
        <f>+IFERROR(VLOOKUP($L38,ACTIVIDADES!$B$9:$X$493,15,0),"")</f>
        <v>0</v>
      </c>
      <c r="AA38" s="165" t="str">
        <f>+IFERROR(VLOOKUP($L38,ACTIVIDADES!$B$9:$X$493,16,0),"")</f>
        <v>EJECUCIÓN</v>
      </c>
      <c r="AB38" s="171">
        <v>46177</v>
      </c>
      <c r="AC38" s="170">
        <v>0</v>
      </c>
      <c r="AD38" s="179" t="s">
        <v>93</v>
      </c>
      <c r="AE38" s="170" t="s">
        <v>83</v>
      </c>
      <c r="AF38" s="105" t="s">
        <v>81</v>
      </c>
      <c r="AG38" s="105" t="s">
        <v>81</v>
      </c>
      <c r="AH38" s="105" t="s">
        <v>81</v>
      </c>
      <c r="AI38" s="33"/>
      <c r="AJ38" s="33"/>
      <c r="AK38" s="34"/>
      <c r="AL38" s="33"/>
      <c r="AM38" s="34"/>
      <c r="AN38" s="35"/>
      <c r="AO38" s="36"/>
      <c r="AP38" s="37"/>
      <c r="AQ38" s="33"/>
      <c r="AR38" s="38"/>
      <c r="AS38" s="39"/>
      <c r="AT38" s="40"/>
      <c r="AU38" s="48"/>
      <c r="AV38" s="49"/>
      <c r="AW38" s="41"/>
      <c r="AX38" s="47"/>
      <c r="AY38" s="33"/>
      <c r="AZ38" s="33"/>
      <c r="BA38" s="34"/>
      <c r="BB38" s="33"/>
      <c r="BC38" s="34"/>
      <c r="BD38" s="35"/>
      <c r="BE38" s="36"/>
      <c r="BF38" s="37"/>
      <c r="BG38" s="33"/>
      <c r="BH38" s="38"/>
      <c r="BI38" s="39"/>
      <c r="BJ38" s="40"/>
      <c r="BK38" s="48"/>
      <c r="BL38" s="49"/>
      <c r="BM38" s="41"/>
      <c r="BN38" s="47"/>
      <c r="BO38" s="33"/>
      <c r="BP38" s="33"/>
      <c r="BQ38" s="34"/>
      <c r="BR38" s="33"/>
      <c r="BS38" s="34"/>
      <c r="BT38" s="35"/>
      <c r="BU38" s="36"/>
      <c r="BV38" s="37"/>
      <c r="BW38" s="33"/>
      <c r="BX38" s="38"/>
      <c r="BY38" s="39"/>
      <c r="BZ38" s="40"/>
      <c r="CA38" s="48"/>
      <c r="CB38" s="49"/>
      <c r="CC38" s="41"/>
      <c r="CD38" s="47"/>
    </row>
    <row r="39" spans="1:82" s="32" customFormat="1" ht="90" customHeight="1" x14ac:dyDescent="0.25">
      <c r="A39" s="315">
        <f t="shared" si="1"/>
        <v>31</v>
      </c>
      <c r="B39" s="61" t="s">
        <v>67</v>
      </c>
      <c r="C39" s="61">
        <v>2020</v>
      </c>
      <c r="D39" s="61" t="s">
        <v>68</v>
      </c>
      <c r="E39" s="61"/>
      <c r="F39" s="61" t="s">
        <v>286</v>
      </c>
      <c r="G39" s="62" t="s">
        <v>287</v>
      </c>
      <c r="H39" s="310"/>
      <c r="I39" s="46" t="s">
        <v>288</v>
      </c>
      <c r="J39" s="64" t="s">
        <v>289</v>
      </c>
      <c r="K39" s="63" t="s">
        <v>73</v>
      </c>
      <c r="L39" s="87" t="s">
        <v>290</v>
      </c>
      <c r="M39" s="86" t="s">
        <v>291</v>
      </c>
      <c r="N39" s="87" t="s">
        <v>292</v>
      </c>
      <c r="O39" s="87">
        <v>1</v>
      </c>
      <c r="P39" s="88">
        <v>46023</v>
      </c>
      <c r="Q39" s="88">
        <v>46112</v>
      </c>
      <c r="R39" s="89">
        <f t="shared" si="0"/>
        <v>13.5</v>
      </c>
      <c r="S39" s="87" t="s">
        <v>293</v>
      </c>
      <c r="T39" s="90"/>
      <c r="U39" s="105">
        <f>+IFERROR(VLOOKUP($L39,ACTIVIDADES!$B$9:$X$493,10,0),"")</f>
        <v>1</v>
      </c>
      <c r="V39" s="167" t="str">
        <f>+IFERROR(VLOOKUP($L39,ACTIVIDADES!$B$9:$X$493,11,0)," ")</f>
        <v xml:space="preserve">Como evidencia se cuenta con la Formulación del procedimiento Conciliaciones contables donde se cruza la información de incapacidades </v>
      </c>
      <c r="W39" s="227" t="str">
        <f>+IFERROR(VLOOKUP($L39,ACTIVIDADES!$B$9:$X$493,12,0),"")</f>
        <v>https://dnbcgovco-my.sharepoint.com/:f:/g/personal/planeacion_dnbc_gov_co/IgAKPZEalRp3T7O44VwZjBLlARF86VpmllJA36VR9-2qDG8?e=W6XaGX</v>
      </c>
      <c r="X39" s="138">
        <f>+IFERROR(VLOOKUP($L39,ACTIVIDADES!$B$9:$X$493,13,0),"")</f>
        <v>46153</v>
      </c>
      <c r="Y39" s="164" t="str">
        <f>+IFERROR(VLOOKUP($L39,ACTIVIDADES!$B$9:$X$493,14,0),"")</f>
        <v>Se evidencia procedimiento formulado en la vigencia 2025</v>
      </c>
      <c r="Z39" s="105">
        <f>+IFERROR(VLOOKUP($L39,ACTIVIDADES!$B$9:$X$493,15,0),"")</f>
        <v>1</v>
      </c>
      <c r="AA39" s="165" t="str">
        <f>+IFERROR(VLOOKUP($L39,ACTIVIDADES!$B$9:$X$493,16,0),"")</f>
        <v>CUMPLIDO</v>
      </c>
      <c r="AB39" s="171">
        <v>46177</v>
      </c>
      <c r="AC39" s="174">
        <v>1</v>
      </c>
      <c r="AD39" s="176" t="s">
        <v>294</v>
      </c>
      <c r="AE39" s="105" t="s">
        <v>146</v>
      </c>
      <c r="AF39" s="105" t="s">
        <v>81</v>
      </c>
      <c r="AG39" s="105" t="s">
        <v>85</v>
      </c>
      <c r="AH39" s="105" t="s">
        <v>123</v>
      </c>
      <c r="AI39" s="33"/>
      <c r="AJ39" s="33"/>
      <c r="AK39" s="34"/>
      <c r="AL39" s="33"/>
      <c r="AM39" s="34"/>
      <c r="AN39" s="35"/>
      <c r="AO39" s="36"/>
      <c r="AP39" s="37"/>
      <c r="AQ39" s="33"/>
      <c r="AR39" s="38"/>
      <c r="AS39" s="39"/>
      <c r="AT39" s="40"/>
      <c r="AU39" s="48"/>
      <c r="AV39" s="49"/>
      <c r="AW39" s="41"/>
      <c r="AX39" s="47"/>
      <c r="AY39" s="33"/>
      <c r="AZ39" s="33"/>
      <c r="BA39" s="34"/>
      <c r="BB39" s="33"/>
      <c r="BC39" s="34"/>
      <c r="BD39" s="35"/>
      <c r="BE39" s="36"/>
      <c r="BF39" s="37"/>
      <c r="BG39" s="33"/>
      <c r="BH39" s="38"/>
      <c r="BI39" s="39"/>
      <c r="BJ39" s="40"/>
      <c r="BK39" s="48"/>
      <c r="BL39" s="49"/>
      <c r="BM39" s="41"/>
      <c r="BN39" s="47"/>
      <c r="BO39" s="33"/>
      <c r="BP39" s="33"/>
      <c r="BQ39" s="34"/>
      <c r="BR39" s="33"/>
      <c r="BS39" s="34"/>
      <c r="BT39" s="35"/>
      <c r="BU39" s="36"/>
      <c r="BV39" s="37"/>
      <c r="BW39" s="33"/>
      <c r="BX39" s="38"/>
      <c r="BY39" s="39"/>
      <c r="BZ39" s="40"/>
      <c r="CA39" s="48"/>
      <c r="CB39" s="49"/>
      <c r="CC39" s="41"/>
      <c r="CD39" s="47"/>
    </row>
    <row r="40" spans="1:82" s="32" customFormat="1" ht="90" customHeight="1" x14ac:dyDescent="0.25">
      <c r="A40" s="315">
        <f t="shared" si="1"/>
        <v>32</v>
      </c>
      <c r="B40" s="61" t="s">
        <v>67</v>
      </c>
      <c r="C40" s="61">
        <v>2020</v>
      </c>
      <c r="D40" s="61" t="s">
        <v>68</v>
      </c>
      <c r="E40" s="61"/>
      <c r="F40" s="61" t="s">
        <v>295</v>
      </c>
      <c r="G40" s="62" t="s">
        <v>296</v>
      </c>
      <c r="H40" s="310"/>
      <c r="I40" s="46" t="s">
        <v>297</v>
      </c>
      <c r="J40" s="64" t="s">
        <v>298</v>
      </c>
      <c r="K40" s="63" t="s">
        <v>73</v>
      </c>
      <c r="L40" s="87" t="s">
        <v>290</v>
      </c>
      <c r="M40" s="86" t="s">
        <v>291</v>
      </c>
      <c r="N40" s="87" t="s">
        <v>292</v>
      </c>
      <c r="O40" s="87">
        <v>1</v>
      </c>
      <c r="P40" s="88">
        <v>46023</v>
      </c>
      <c r="Q40" s="88">
        <v>46112</v>
      </c>
      <c r="R40" s="89">
        <f t="shared" si="0"/>
        <v>13.5</v>
      </c>
      <c r="S40" s="87" t="s">
        <v>293</v>
      </c>
      <c r="T40" s="90"/>
      <c r="U40" s="105">
        <f>+IFERROR(VLOOKUP($L40,ACTIVIDADES!$B$9:$X$493,10,0),"")</f>
        <v>1</v>
      </c>
      <c r="V40" s="167" t="str">
        <f>+IFERROR(VLOOKUP($L40,ACTIVIDADES!$B$9:$X$493,11,0)," ")</f>
        <v xml:space="preserve">Como evidencia se cuenta con la Formulación del procedimiento Conciliaciones contables donde se cruza la información de incapacidades </v>
      </c>
      <c r="W40" s="227" t="str">
        <f>+IFERROR(VLOOKUP($L40,ACTIVIDADES!$B$9:$X$493,12,0),"")</f>
        <v>https://dnbcgovco-my.sharepoint.com/:f:/g/personal/planeacion_dnbc_gov_co/IgAKPZEalRp3T7O44VwZjBLlARF86VpmllJA36VR9-2qDG8?e=W6XaGX</v>
      </c>
      <c r="X40" s="138">
        <f>+IFERROR(VLOOKUP($L40,ACTIVIDADES!$B$9:$X$493,13,0),"")</f>
        <v>46153</v>
      </c>
      <c r="Y40" s="164" t="str">
        <f>+IFERROR(VLOOKUP($L40,ACTIVIDADES!$B$9:$X$493,14,0),"")</f>
        <v>Se evidencia procedimiento formulado en la vigencia 2025</v>
      </c>
      <c r="Z40" s="105">
        <f>+IFERROR(VLOOKUP($L40,ACTIVIDADES!$B$9:$X$493,15,0),"")</f>
        <v>1</v>
      </c>
      <c r="AA40" s="165" t="str">
        <f>+IFERROR(VLOOKUP($L40,ACTIVIDADES!$B$9:$X$493,16,0),"")</f>
        <v>CUMPLIDO</v>
      </c>
      <c r="AB40" s="138">
        <v>46170</v>
      </c>
      <c r="AC40" s="174">
        <v>1</v>
      </c>
      <c r="AD40" s="176" t="s">
        <v>294</v>
      </c>
      <c r="AE40" s="105" t="s">
        <v>146</v>
      </c>
      <c r="AF40" s="105" t="s">
        <v>81</v>
      </c>
      <c r="AG40" s="105" t="s">
        <v>85</v>
      </c>
      <c r="AH40" s="105" t="s">
        <v>123</v>
      </c>
      <c r="AI40" s="33"/>
      <c r="AJ40" s="33"/>
      <c r="AK40" s="34"/>
      <c r="AL40" s="33"/>
      <c r="AM40" s="34"/>
      <c r="AN40" s="35"/>
      <c r="AO40" s="36"/>
      <c r="AP40" s="37"/>
      <c r="AQ40" s="33"/>
      <c r="AR40" s="38"/>
      <c r="AS40" s="39"/>
      <c r="AT40" s="40"/>
      <c r="AU40" s="48"/>
      <c r="AV40" s="49"/>
      <c r="AW40" s="41"/>
      <c r="AX40" s="47"/>
      <c r="AY40" s="33"/>
      <c r="AZ40" s="33"/>
      <c r="BA40" s="34"/>
      <c r="BB40" s="33"/>
      <c r="BC40" s="34"/>
      <c r="BD40" s="35"/>
      <c r="BE40" s="36"/>
      <c r="BF40" s="37"/>
      <c r="BG40" s="33"/>
      <c r="BH40" s="38"/>
      <c r="BI40" s="39"/>
      <c r="BJ40" s="40"/>
      <c r="BK40" s="48"/>
      <c r="BL40" s="49"/>
      <c r="BM40" s="41"/>
      <c r="BN40" s="47"/>
      <c r="BO40" s="33"/>
      <c r="BP40" s="33"/>
      <c r="BQ40" s="34"/>
      <c r="BR40" s="33"/>
      <c r="BS40" s="34"/>
      <c r="BT40" s="35"/>
      <c r="BU40" s="36"/>
      <c r="BV40" s="37"/>
      <c r="BW40" s="33"/>
      <c r="BX40" s="38"/>
      <c r="BY40" s="39"/>
      <c r="BZ40" s="40"/>
      <c r="CA40" s="48"/>
      <c r="CB40" s="49"/>
      <c r="CC40" s="41"/>
      <c r="CD40" s="47"/>
    </row>
    <row r="41" spans="1:82" s="32" customFormat="1" ht="90" customHeight="1" x14ac:dyDescent="0.25">
      <c r="A41" s="315">
        <f t="shared" si="1"/>
        <v>33</v>
      </c>
      <c r="B41" s="61" t="s">
        <v>67</v>
      </c>
      <c r="C41" s="61">
        <v>2020</v>
      </c>
      <c r="D41" s="61" t="s">
        <v>68</v>
      </c>
      <c r="E41" s="61"/>
      <c r="F41" s="61" t="s">
        <v>295</v>
      </c>
      <c r="G41" s="62" t="s">
        <v>296</v>
      </c>
      <c r="H41" s="310"/>
      <c r="I41" s="46" t="s">
        <v>297</v>
      </c>
      <c r="J41" s="64" t="s">
        <v>298</v>
      </c>
      <c r="K41" s="63" t="s">
        <v>73</v>
      </c>
      <c r="L41" s="87" t="s">
        <v>299</v>
      </c>
      <c r="M41" s="86" t="s">
        <v>300</v>
      </c>
      <c r="N41" s="87" t="s">
        <v>301</v>
      </c>
      <c r="O41" s="87">
        <v>1</v>
      </c>
      <c r="P41" s="88">
        <v>46023</v>
      </c>
      <c r="Q41" s="88">
        <v>46112</v>
      </c>
      <c r="R41" s="89">
        <f t="shared" si="0"/>
        <v>13.5</v>
      </c>
      <c r="S41" s="87" t="s">
        <v>293</v>
      </c>
      <c r="T41" s="90"/>
      <c r="U41" s="105">
        <f>+IFERROR(VLOOKUP($L41,ACTIVIDADES!$B$9:$X$493,10,0),"")</f>
        <v>1</v>
      </c>
      <c r="V41" s="167" t="str">
        <f>+IFERROR(VLOOKUP($L41,ACTIVIDADES!$B$9:$X$493,11,0)," ")</f>
        <v>Se deja en evidencia e boletinde deudores morosos del mes de noviembre de 2025</v>
      </c>
      <c r="W41" s="227" t="str">
        <f>+IFERROR(VLOOKUP($L41,ACTIVIDADES!$B$9:$X$493,12,0),"")</f>
        <v>https://dnbcgovco-my.sharepoint.com/:f:/g/personal/planeacion_dnbc_gov_co/IgAKPZEalRp3T7O44VwZjBLlARF86VpmllJA36VR9-2qDG8?e=W6XaGX</v>
      </c>
      <c r="X41" s="138">
        <f>+IFERROR(VLOOKUP($L41,ACTIVIDADES!$B$9:$X$493,13,0),"")</f>
        <v>46153</v>
      </c>
      <c r="Y41" s="164" t="str">
        <f>+IFERROR(VLOOKUP($L41,ACTIVIDADES!$B$9:$X$493,14,0),"")</f>
        <v>Se incluye información de deudores morosos del mes de noviembre de 2025. El proximo reporte se realiza en el mes de junio</v>
      </c>
      <c r="Z41" s="105">
        <f>+IFERROR(VLOOKUP($L41,ACTIVIDADES!$B$9:$X$493,15,0),"")</f>
        <v>1</v>
      </c>
      <c r="AA41" s="165" t="str">
        <f>+IFERROR(VLOOKUP($L41,ACTIVIDADES!$B$9:$X$493,16,0),"")</f>
        <v>CUMPLIDO</v>
      </c>
      <c r="AB41" s="138">
        <v>46170</v>
      </c>
      <c r="AC41" s="174">
        <v>1</v>
      </c>
      <c r="AD41" s="170" t="s">
        <v>302</v>
      </c>
      <c r="AE41" s="105" t="s">
        <v>146</v>
      </c>
      <c r="AF41" s="105" t="s">
        <v>81</v>
      </c>
      <c r="AG41" s="105" t="s">
        <v>85</v>
      </c>
      <c r="AH41" s="105" t="s">
        <v>123</v>
      </c>
      <c r="AI41" s="33"/>
      <c r="AJ41" s="33"/>
      <c r="AK41" s="34"/>
      <c r="AL41" s="33"/>
      <c r="AM41" s="34"/>
      <c r="AN41" s="35"/>
      <c r="AO41" s="36"/>
      <c r="AP41" s="37"/>
      <c r="AQ41" s="33"/>
      <c r="AR41" s="38"/>
      <c r="AS41" s="39"/>
      <c r="AT41" s="40"/>
      <c r="AU41" s="48"/>
      <c r="AV41" s="49"/>
      <c r="AW41" s="41"/>
      <c r="AX41" s="47"/>
      <c r="AY41" s="33"/>
      <c r="AZ41" s="33"/>
      <c r="BA41" s="34"/>
      <c r="BB41" s="33"/>
      <c r="BC41" s="34"/>
      <c r="BD41" s="35"/>
      <c r="BE41" s="36"/>
      <c r="BF41" s="37"/>
      <c r="BG41" s="33"/>
      <c r="BH41" s="38"/>
      <c r="BI41" s="39"/>
      <c r="BJ41" s="40"/>
      <c r="BK41" s="48"/>
      <c r="BL41" s="49"/>
      <c r="BM41" s="41"/>
      <c r="BN41" s="47"/>
      <c r="BO41" s="33"/>
      <c r="BP41" s="33"/>
      <c r="BQ41" s="34"/>
      <c r="BR41" s="33"/>
      <c r="BS41" s="34"/>
      <c r="BT41" s="35"/>
      <c r="BU41" s="36"/>
      <c r="BV41" s="37"/>
      <c r="BW41" s="33"/>
      <c r="BX41" s="38"/>
      <c r="BY41" s="39"/>
      <c r="BZ41" s="40"/>
      <c r="CA41" s="48"/>
      <c r="CB41" s="49"/>
      <c r="CC41" s="41"/>
      <c r="CD41" s="47"/>
    </row>
    <row r="42" spans="1:82" s="32" customFormat="1" ht="90" customHeight="1" x14ac:dyDescent="0.25">
      <c r="A42" s="315">
        <f t="shared" si="1"/>
        <v>34</v>
      </c>
      <c r="B42" s="61" t="s">
        <v>67</v>
      </c>
      <c r="C42" s="61">
        <v>2020</v>
      </c>
      <c r="D42" s="61" t="s">
        <v>68</v>
      </c>
      <c r="E42" s="61"/>
      <c r="F42" s="61" t="s">
        <v>303</v>
      </c>
      <c r="G42" s="62" t="s">
        <v>304</v>
      </c>
      <c r="H42" s="310"/>
      <c r="I42" s="46" t="s">
        <v>305</v>
      </c>
      <c r="J42" s="64" t="s">
        <v>305</v>
      </c>
      <c r="K42" s="63" t="s">
        <v>73</v>
      </c>
      <c r="L42" s="87" t="s">
        <v>250</v>
      </c>
      <c r="M42" s="86" t="s">
        <v>251</v>
      </c>
      <c r="N42" s="87" t="s">
        <v>252</v>
      </c>
      <c r="O42" s="87">
        <v>1</v>
      </c>
      <c r="P42" s="88">
        <v>46143</v>
      </c>
      <c r="Q42" s="88">
        <v>46387</v>
      </c>
      <c r="R42" s="89">
        <f t="shared" si="0"/>
        <v>36</v>
      </c>
      <c r="S42" s="87" t="s">
        <v>131</v>
      </c>
      <c r="T42" s="90"/>
      <c r="U42" s="105">
        <f>+IFERROR(VLOOKUP($L42,ACTIVIDADES!$B$9:$X$493,10,0),"")</f>
        <v>0.7</v>
      </c>
      <c r="V42" s="167" t="str">
        <f>+IFERROR(VLOOKUP($L42,ACTIVIDADES!$B$9:$X$493,11,0),"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W42" s="227" t="str">
        <f>+IFERROR(VLOOKUP($L42,ACTIVIDADES!$B$9:$X$493,12,0),"")</f>
        <v>https://dnbcgovco-my.sharepoint.com/:f:/g/personal/planeacion_dnbc_gov_co/IgC3xOsSNj8IRIL11vaiFWcgAUu6Fkz2uB8R8KlqPRMkdhk?e=pJDNvr</v>
      </c>
      <c r="X42" s="138">
        <f>+IFERROR(VLOOKUP($L42,ACTIVIDADES!$B$9:$X$493,13,0),"")</f>
        <v>46153</v>
      </c>
      <c r="Y42" s="164" t="str">
        <f>+IFERROR(VLOOKUP($L42,ACTIVIDADES!$B$9:$X$493,14,0),"")</f>
        <v>Se incluye documento de necesidad RUE y borrador de actualización del PETI</v>
      </c>
      <c r="Z42" s="105">
        <f>+IFERROR(VLOOKUP($L42,ACTIVIDADES!$B$9:$X$493,15,0),"")</f>
        <v>0.5</v>
      </c>
      <c r="AA42" s="165" t="str">
        <f>+IFERROR(VLOOKUP($L42,ACTIVIDADES!$B$9:$X$493,16,0),"")</f>
        <v>EJECUCIÓN</v>
      </c>
      <c r="AB42" s="171">
        <v>46181</v>
      </c>
      <c r="AC42" s="195">
        <v>0.5</v>
      </c>
      <c r="AD42" s="105" t="s">
        <v>306</v>
      </c>
      <c r="AE42" s="105" t="s">
        <v>108</v>
      </c>
      <c r="AF42" s="105" t="s">
        <v>81</v>
      </c>
      <c r="AG42" s="105" t="s">
        <v>81</v>
      </c>
      <c r="AH42" s="105" t="s">
        <v>81</v>
      </c>
      <c r="AI42" s="33"/>
      <c r="AJ42" s="33"/>
      <c r="AK42" s="34"/>
      <c r="AL42" s="33"/>
      <c r="AM42" s="34"/>
      <c r="AN42" s="35"/>
      <c r="AO42" s="36"/>
      <c r="AP42" s="37"/>
      <c r="AQ42" s="33"/>
      <c r="AR42" s="38"/>
      <c r="AS42" s="39"/>
      <c r="AT42" s="40"/>
      <c r="AU42" s="48"/>
      <c r="AV42" s="49"/>
      <c r="AW42" s="41"/>
      <c r="AX42" s="47"/>
      <c r="AY42" s="33"/>
      <c r="AZ42" s="33"/>
      <c r="BA42" s="34"/>
      <c r="BB42" s="33"/>
      <c r="BC42" s="34"/>
      <c r="BD42" s="35"/>
      <c r="BE42" s="36"/>
      <c r="BF42" s="37"/>
      <c r="BG42" s="33"/>
      <c r="BH42" s="38"/>
      <c r="BI42" s="39"/>
      <c r="BJ42" s="40"/>
      <c r="BK42" s="48"/>
      <c r="BL42" s="49"/>
      <c r="BM42" s="41"/>
      <c r="BN42" s="47"/>
      <c r="BO42" s="33"/>
      <c r="BP42" s="33"/>
      <c r="BQ42" s="34"/>
      <c r="BR42" s="33"/>
      <c r="BS42" s="34"/>
      <c r="BT42" s="35"/>
      <c r="BU42" s="36"/>
      <c r="BV42" s="37"/>
      <c r="BW42" s="33"/>
      <c r="BX42" s="38"/>
      <c r="BY42" s="39"/>
      <c r="BZ42" s="40"/>
      <c r="CA42" s="48"/>
      <c r="CB42" s="49"/>
      <c r="CC42" s="41"/>
      <c r="CD42" s="47"/>
    </row>
    <row r="43" spans="1:82" s="32" customFormat="1" ht="90" customHeight="1" x14ac:dyDescent="0.25">
      <c r="A43" s="315">
        <f t="shared" si="1"/>
        <v>35</v>
      </c>
      <c r="B43" s="61" t="s">
        <v>67</v>
      </c>
      <c r="C43" s="61">
        <v>2020</v>
      </c>
      <c r="D43" s="61" t="s">
        <v>68</v>
      </c>
      <c r="E43" s="61"/>
      <c r="F43" s="61" t="s">
        <v>307</v>
      </c>
      <c r="G43" s="62" t="s">
        <v>308</v>
      </c>
      <c r="H43" s="310"/>
      <c r="I43" s="46" t="s">
        <v>309</v>
      </c>
      <c r="J43" s="64" t="s">
        <v>309</v>
      </c>
      <c r="K43" s="63" t="s">
        <v>73</v>
      </c>
      <c r="L43" s="87" t="s">
        <v>310</v>
      </c>
      <c r="M43" s="86" t="s">
        <v>311</v>
      </c>
      <c r="N43" s="87" t="s">
        <v>312</v>
      </c>
      <c r="O43" s="87">
        <v>1</v>
      </c>
      <c r="P43" s="88">
        <v>46023</v>
      </c>
      <c r="Q43" s="88">
        <v>46173</v>
      </c>
      <c r="R43" s="89">
        <f t="shared" si="0"/>
        <v>22.5</v>
      </c>
      <c r="S43" s="87" t="s">
        <v>131</v>
      </c>
      <c r="T43" s="90"/>
      <c r="U43" s="105">
        <f>+IFERROR(VLOOKUP($L43,ACTIVIDADES!$B$9:$X$493,10,0),"")</f>
        <v>0</v>
      </c>
      <c r="V43" s="167">
        <f>+IFERROR(VLOOKUP($L43,ACTIVIDADES!$B$9:$X$493,11,0)," ")</f>
        <v>0</v>
      </c>
      <c r="W43" s="227">
        <f>+IFERROR(VLOOKUP($L43,ACTIVIDADES!$B$9:$X$493,12,0),"")</f>
        <v>0</v>
      </c>
      <c r="X43" s="138">
        <f>+IFERROR(VLOOKUP($L43,ACTIVIDADES!$B$9:$X$493,13,0),"")</f>
        <v>46153</v>
      </c>
      <c r="Y43" s="164" t="str">
        <f>+IFERROR(VLOOKUP($L43,ACTIVIDADES!$B$9:$X$493,14,0),"")</f>
        <v>No se evidencia seguimiento</v>
      </c>
      <c r="Z43" s="105">
        <f>+IFERROR(VLOOKUP($L43,ACTIVIDADES!$B$9:$X$493,15,0),"")</f>
        <v>0</v>
      </c>
      <c r="AA43" s="165" t="str">
        <f>+IFERROR(VLOOKUP($L43,ACTIVIDADES!$B$9:$X$493,16,0),"")</f>
        <v>EJECUCIÓN</v>
      </c>
      <c r="AB43" s="171">
        <v>46181</v>
      </c>
      <c r="AC43" s="105">
        <v>0</v>
      </c>
      <c r="AD43" s="105" t="s">
        <v>93</v>
      </c>
      <c r="AE43" s="170" t="s">
        <v>83</v>
      </c>
      <c r="AF43" s="105" t="s">
        <v>81</v>
      </c>
      <c r="AG43" s="105" t="s">
        <v>81</v>
      </c>
      <c r="AH43" s="105" t="s">
        <v>81</v>
      </c>
      <c r="AI43" s="33"/>
      <c r="AJ43" s="33"/>
      <c r="AK43" s="34"/>
      <c r="AL43" s="33"/>
      <c r="AM43" s="34"/>
      <c r="AN43" s="35"/>
      <c r="AO43" s="36"/>
      <c r="AP43" s="37"/>
      <c r="AQ43" s="33"/>
      <c r="AR43" s="38"/>
      <c r="AS43" s="39"/>
      <c r="AT43" s="40"/>
      <c r="AU43" s="48"/>
      <c r="AV43" s="49"/>
      <c r="AW43" s="41"/>
      <c r="AX43" s="47"/>
      <c r="AY43" s="33"/>
      <c r="AZ43" s="33"/>
      <c r="BA43" s="34"/>
      <c r="BB43" s="33"/>
      <c r="BC43" s="34"/>
      <c r="BD43" s="35"/>
      <c r="BE43" s="36"/>
      <c r="BF43" s="37"/>
      <c r="BG43" s="33"/>
      <c r="BH43" s="38"/>
      <c r="BI43" s="39"/>
      <c r="BJ43" s="40"/>
      <c r="BK43" s="48"/>
      <c r="BL43" s="49"/>
      <c r="BM43" s="41"/>
      <c r="BN43" s="47"/>
      <c r="BO43" s="33"/>
      <c r="BP43" s="33"/>
      <c r="BQ43" s="34"/>
      <c r="BR43" s="33"/>
      <c r="BS43" s="34"/>
      <c r="BT43" s="35"/>
      <c r="BU43" s="36"/>
      <c r="BV43" s="37"/>
      <c r="BW43" s="33"/>
      <c r="BX43" s="38"/>
      <c r="BY43" s="39"/>
      <c r="BZ43" s="40"/>
      <c r="CA43" s="48"/>
      <c r="CB43" s="49"/>
      <c r="CC43" s="41"/>
      <c r="CD43" s="47"/>
    </row>
    <row r="44" spans="1:82" s="32" customFormat="1" ht="90" customHeight="1" x14ac:dyDescent="0.25">
      <c r="A44" s="315">
        <f t="shared" si="1"/>
        <v>36</v>
      </c>
      <c r="B44" s="61" t="s">
        <v>67</v>
      </c>
      <c r="C44" s="61">
        <v>2020</v>
      </c>
      <c r="D44" s="61" t="s">
        <v>68</v>
      </c>
      <c r="E44" s="61"/>
      <c r="F44" s="61" t="s">
        <v>313</v>
      </c>
      <c r="G44" s="62" t="s">
        <v>314</v>
      </c>
      <c r="H44" s="310" t="s">
        <v>315</v>
      </c>
      <c r="I44" s="46" t="s">
        <v>316</v>
      </c>
      <c r="J44" s="64" t="s">
        <v>317</v>
      </c>
      <c r="K44" s="63" t="s">
        <v>73</v>
      </c>
      <c r="L44" s="87" t="s">
        <v>318</v>
      </c>
      <c r="M44" s="86" t="s">
        <v>319</v>
      </c>
      <c r="N44" s="87" t="s">
        <v>320</v>
      </c>
      <c r="O44" s="87">
        <v>12</v>
      </c>
      <c r="P44" s="88">
        <v>46023</v>
      </c>
      <c r="Q44" s="88">
        <v>46357</v>
      </c>
      <c r="R44" s="89">
        <f t="shared" si="0"/>
        <v>49.5</v>
      </c>
      <c r="S44" s="87" t="s">
        <v>321</v>
      </c>
      <c r="T44" s="90"/>
      <c r="U44" s="105">
        <f>+IFERROR(VLOOKUP($L44,ACTIVIDADES!$B$9:$X$493,10,0),"")</f>
        <v>0</v>
      </c>
      <c r="V44" s="167" t="str">
        <f>+IFERROR(VLOOKUP($L44,ACTIVIDADES!$B$9:$X$493,11,0)," ")</f>
        <v>Se informaron alertas mensuales a través de correo electrónico a los líderes de procesos</v>
      </c>
      <c r="W44" s="227" t="str">
        <f>+IFERROR(VLOOKUP($L44,ACTIVIDADES!$B$9:$X$493,12,0),"")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4" s="138">
        <f>+IFERROR(VLOOKUP($L44,ACTIVIDADES!$B$9:$X$493,13,0),"")</f>
        <v>46153</v>
      </c>
      <c r="Y44" s="164" t="str">
        <f>+IFERROR(VLOOKUP($L44,ACTIVIDADES!$B$9:$X$493,14,0),"")</f>
        <v>Se evidencian reportes del primer trimestre del año</v>
      </c>
      <c r="Z44" s="105">
        <f>+IFERROR(VLOOKUP($L44,ACTIVIDADES!$B$9:$X$493,15,0),"")</f>
        <v>0.25</v>
      </c>
      <c r="AA44" s="165" t="str">
        <f>+IFERROR(VLOOKUP($L44,ACTIVIDADES!$B$9:$X$493,16,0),"")</f>
        <v>EJECUCIÓN</v>
      </c>
      <c r="AB44" s="138">
        <v>46157</v>
      </c>
      <c r="AC44" s="105">
        <v>0.25</v>
      </c>
      <c r="AD44" s="181" t="s">
        <v>322</v>
      </c>
      <c r="AE44" s="105" t="s">
        <v>108</v>
      </c>
      <c r="AF44" s="105" t="s">
        <v>81</v>
      </c>
      <c r="AG44" s="105" t="s">
        <v>81</v>
      </c>
      <c r="AH44" s="105" t="s">
        <v>81</v>
      </c>
      <c r="AI44" s="33"/>
      <c r="AJ44" s="33"/>
      <c r="AK44" s="34"/>
      <c r="AL44" s="33"/>
      <c r="AM44" s="34"/>
      <c r="AN44" s="35"/>
      <c r="AO44" s="36"/>
      <c r="AP44" s="37"/>
      <c r="AQ44" s="33"/>
      <c r="AR44" s="38"/>
      <c r="AS44" s="39"/>
      <c r="AT44" s="40"/>
      <c r="AU44" s="48"/>
      <c r="AV44" s="49"/>
      <c r="AW44" s="41"/>
      <c r="AX44" s="47"/>
      <c r="AY44" s="33"/>
      <c r="AZ44" s="33"/>
      <c r="BA44" s="34"/>
      <c r="BB44" s="33"/>
      <c r="BC44" s="34"/>
      <c r="BD44" s="35"/>
      <c r="BE44" s="36"/>
      <c r="BF44" s="37"/>
      <c r="BG44" s="33"/>
      <c r="BH44" s="38"/>
      <c r="BI44" s="39"/>
      <c r="BJ44" s="40"/>
      <c r="BK44" s="48"/>
      <c r="BL44" s="49"/>
      <c r="BM44" s="41"/>
      <c r="BN44" s="47"/>
      <c r="BO44" s="33"/>
      <c r="BP44" s="33"/>
      <c r="BQ44" s="34"/>
      <c r="BR44" s="33"/>
      <c r="BS44" s="34"/>
      <c r="BT44" s="35"/>
      <c r="BU44" s="36"/>
      <c r="BV44" s="37"/>
      <c r="BW44" s="33"/>
      <c r="BX44" s="38"/>
      <c r="BY44" s="39"/>
      <c r="BZ44" s="40"/>
      <c r="CA44" s="48"/>
      <c r="CB44" s="49"/>
      <c r="CC44" s="41"/>
      <c r="CD44" s="47"/>
    </row>
    <row r="45" spans="1:82" s="32" customFormat="1" ht="90" customHeight="1" x14ac:dyDescent="0.25">
      <c r="A45" s="315">
        <f t="shared" si="1"/>
        <v>37</v>
      </c>
      <c r="B45" s="61" t="s">
        <v>67</v>
      </c>
      <c r="C45" s="61">
        <v>2020</v>
      </c>
      <c r="D45" s="61" t="s">
        <v>68</v>
      </c>
      <c r="E45" s="61"/>
      <c r="F45" s="61" t="s">
        <v>313</v>
      </c>
      <c r="G45" s="62" t="s">
        <v>314</v>
      </c>
      <c r="H45" s="310" t="s">
        <v>315</v>
      </c>
      <c r="I45" s="46" t="s">
        <v>323</v>
      </c>
      <c r="J45" s="64" t="s">
        <v>324</v>
      </c>
      <c r="K45" s="63" t="s">
        <v>73</v>
      </c>
      <c r="L45" s="87" t="s">
        <v>325</v>
      </c>
      <c r="M45" s="86" t="s">
        <v>326</v>
      </c>
      <c r="N45" s="87" t="s">
        <v>327</v>
      </c>
      <c r="O45" s="87">
        <v>1</v>
      </c>
      <c r="P45" s="88">
        <v>46082</v>
      </c>
      <c r="Q45" s="88">
        <v>46357</v>
      </c>
      <c r="R45" s="89">
        <f t="shared" si="0"/>
        <v>40.5</v>
      </c>
      <c r="S45" s="87" t="s">
        <v>321</v>
      </c>
      <c r="T45" s="90" t="s">
        <v>328</v>
      </c>
      <c r="U45" s="105">
        <f>+IFERROR(VLOOKUP($L45,ACTIVIDADES!$B$9:$X$493,10,0),"")</f>
        <v>0</v>
      </c>
      <c r="V45" s="167" t="str">
        <f>+IFERROR(VLOOKUP($L45,ACTIVIDADES!$B$9:$X$493,11,0)," ")</f>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v>
      </c>
      <c r="W45" s="227">
        <f>+IFERROR(VLOOKUP($L45,ACTIVIDADES!$B$9:$X$493,12,0),"")</f>
        <v>0</v>
      </c>
      <c r="X45" s="138">
        <f>+IFERROR(VLOOKUP($L45,ACTIVIDADES!$B$9:$X$493,13,0),"")</f>
        <v>46153</v>
      </c>
      <c r="Y45" s="164" t="str">
        <f>+IFERROR(VLOOKUP($L45,ACTIVIDADES!$B$9:$X$493,14,0),"")</f>
        <v>Se debe revisar la ejecución de está actividad con los lideres de proceso acorde con la observación del proceso</v>
      </c>
      <c r="Z45" s="105">
        <f>+IFERROR(VLOOKUP($L45,ACTIVIDADES!$B$9:$X$493,15,0),"")</f>
        <v>0</v>
      </c>
      <c r="AA45" s="165" t="str">
        <f>+IFERROR(VLOOKUP($L45,ACTIVIDADES!$B$9:$X$493,16,0),"")</f>
        <v>EJECUCIÓN</v>
      </c>
      <c r="AB45" s="138">
        <v>46157</v>
      </c>
      <c r="AC45" s="105">
        <v>0</v>
      </c>
      <c r="AD45" s="105" t="s">
        <v>93</v>
      </c>
      <c r="AE45" s="105" t="s">
        <v>83</v>
      </c>
      <c r="AF45" s="105" t="s">
        <v>81</v>
      </c>
      <c r="AG45" s="105" t="s">
        <v>81</v>
      </c>
      <c r="AH45" s="105" t="s">
        <v>81</v>
      </c>
      <c r="AI45" s="33"/>
      <c r="AJ45" s="33"/>
      <c r="AK45" s="34"/>
      <c r="AL45" s="33"/>
      <c r="AM45" s="34"/>
      <c r="AN45" s="35"/>
      <c r="AO45" s="36"/>
      <c r="AP45" s="37"/>
      <c r="AQ45" s="33"/>
      <c r="AR45" s="38"/>
      <c r="AS45" s="39"/>
      <c r="AT45" s="40"/>
      <c r="AU45" s="48"/>
      <c r="AV45" s="49"/>
      <c r="AW45" s="41"/>
      <c r="AX45" s="47"/>
      <c r="AY45" s="33"/>
      <c r="AZ45" s="33"/>
      <c r="BA45" s="34"/>
      <c r="BB45" s="33"/>
      <c r="BC45" s="34"/>
      <c r="BD45" s="35"/>
      <c r="BE45" s="36"/>
      <c r="BF45" s="37"/>
      <c r="BG45" s="33"/>
      <c r="BH45" s="38"/>
      <c r="BI45" s="39"/>
      <c r="BJ45" s="40"/>
      <c r="BK45" s="48"/>
      <c r="BL45" s="49"/>
      <c r="BM45" s="41"/>
      <c r="BN45" s="47"/>
      <c r="BO45" s="33"/>
      <c r="BP45" s="33"/>
      <c r="BQ45" s="34"/>
      <c r="BR45" s="33"/>
      <c r="BS45" s="34"/>
      <c r="BT45" s="35"/>
      <c r="BU45" s="36"/>
      <c r="BV45" s="37"/>
      <c r="BW45" s="33"/>
      <c r="BX45" s="38"/>
      <c r="BY45" s="39"/>
      <c r="BZ45" s="40"/>
      <c r="CA45" s="48"/>
      <c r="CB45" s="49"/>
      <c r="CC45" s="41"/>
      <c r="CD45" s="47"/>
    </row>
    <row r="46" spans="1:82" s="32" customFormat="1" ht="90" customHeight="1" x14ac:dyDescent="0.25">
      <c r="A46" s="315">
        <f t="shared" si="1"/>
        <v>38</v>
      </c>
      <c r="B46" s="61" t="s">
        <v>67</v>
      </c>
      <c r="C46" s="61">
        <v>2020</v>
      </c>
      <c r="D46" s="61" t="s">
        <v>163</v>
      </c>
      <c r="E46" s="61"/>
      <c r="F46" s="61" t="s">
        <v>329</v>
      </c>
      <c r="G46" s="62" t="s">
        <v>330</v>
      </c>
      <c r="H46" s="310" t="s">
        <v>263</v>
      </c>
      <c r="I46" s="46" t="s">
        <v>331</v>
      </c>
      <c r="J46" s="64" t="s">
        <v>332</v>
      </c>
      <c r="K46" s="63" t="s">
        <v>73</v>
      </c>
      <c r="L46" s="87" t="s">
        <v>274</v>
      </c>
      <c r="M46" s="86" t="s">
        <v>275</v>
      </c>
      <c r="N46" s="87" t="s">
        <v>276</v>
      </c>
      <c r="O46" s="87">
        <v>1</v>
      </c>
      <c r="P46" s="88">
        <v>46023</v>
      </c>
      <c r="Q46" s="88">
        <v>46112</v>
      </c>
      <c r="R46" s="89">
        <f t="shared" si="0"/>
        <v>13.5</v>
      </c>
      <c r="S46" s="87" t="s">
        <v>268</v>
      </c>
      <c r="T46" s="90" t="s">
        <v>269</v>
      </c>
      <c r="U46" s="105">
        <f>+IFERROR(VLOOKUP($L46,ACTIVIDADES!$B$9:$X$493,10,0),"")</f>
        <v>1</v>
      </c>
      <c r="V46" s="167" t="str">
        <f>+IFERROR(VLOOKUP($L46,ACTIVIDADES!$B$9:$X$493,11,0)," ")</f>
        <v>Durante el primer trimestre de la vigencia 2026 se actualizó el procedimiento y se socializó</v>
      </c>
      <c r="W46" s="227" t="str">
        <f>+IFERROR(VLOOKUP($L46,ACTIVIDADES!$B$9:$X$493,12,0),"")</f>
        <v>https://dnbcgovco-my.sharepoint.com/:f:/g/personal/planeacion_dnbc_gov_co/IgDYe2GS_ayPSIaWtvQYv0qbAc8IxdnR2DbMxEMLmfk0p8A?e=smqHjg</v>
      </c>
      <c r="X46" s="138">
        <f>+IFERROR(VLOOKUP($L46,ACTIVIDADES!$B$9:$X$493,13,0),"")</f>
        <v>46153</v>
      </c>
      <c r="Y46" s="164" t="str">
        <f>+IFERROR(VLOOKUP($L46,ACTIVIDADES!$B$9:$X$493,14,0),"")</f>
        <v>Se evidencia socialización del 6 de marzo de 2026</v>
      </c>
      <c r="Z46" s="105">
        <f>+IFERROR(VLOOKUP($L46,ACTIVIDADES!$B$9:$X$493,15,0),"")</f>
        <v>1</v>
      </c>
      <c r="AA46" s="165" t="str">
        <f>+IFERROR(VLOOKUP($L46,ACTIVIDADES!$B$9:$X$493,16,0),"")</f>
        <v>CUMPLIDO</v>
      </c>
      <c r="AB46" s="171">
        <v>46177</v>
      </c>
      <c r="AC46" s="105">
        <v>1</v>
      </c>
      <c r="AD46" s="105" t="s">
        <v>333</v>
      </c>
      <c r="AE46" s="105" t="s">
        <v>146</v>
      </c>
      <c r="AF46" s="105" t="s">
        <v>81</v>
      </c>
      <c r="AG46" s="105" t="s">
        <v>85</v>
      </c>
      <c r="AH46" s="105" t="s">
        <v>123</v>
      </c>
      <c r="AI46" s="33"/>
      <c r="AJ46" s="33"/>
      <c r="AK46" s="34"/>
      <c r="AL46" s="33"/>
      <c r="AM46" s="34"/>
      <c r="AN46" s="35"/>
      <c r="AO46" s="36"/>
      <c r="AP46" s="37"/>
      <c r="AQ46" s="33"/>
      <c r="AR46" s="38"/>
      <c r="AS46" s="39"/>
      <c r="AT46" s="40"/>
      <c r="AU46" s="48"/>
      <c r="AV46" s="49"/>
      <c r="AW46" s="41"/>
      <c r="AX46" s="47"/>
      <c r="AY46" s="33"/>
      <c r="AZ46" s="33"/>
      <c r="BA46" s="34"/>
      <c r="BB46" s="33"/>
      <c r="BC46" s="34"/>
      <c r="BD46" s="35"/>
      <c r="BE46" s="36"/>
      <c r="BF46" s="37"/>
      <c r="BG46" s="33"/>
      <c r="BH46" s="38"/>
      <c r="BI46" s="39"/>
      <c r="BJ46" s="40"/>
      <c r="BK46" s="48"/>
      <c r="BL46" s="49"/>
      <c r="BM46" s="41"/>
      <c r="BN46" s="47"/>
      <c r="BO46" s="33"/>
      <c r="BP46" s="33"/>
      <c r="BQ46" s="34"/>
      <c r="BR46" s="33"/>
      <c r="BS46" s="34"/>
      <c r="BT46" s="35"/>
      <c r="BU46" s="36"/>
      <c r="BV46" s="37"/>
      <c r="BW46" s="33"/>
      <c r="BX46" s="38"/>
      <c r="BY46" s="39"/>
      <c r="BZ46" s="40"/>
      <c r="CA46" s="48"/>
      <c r="CB46" s="49"/>
      <c r="CC46" s="41"/>
      <c r="CD46" s="47"/>
    </row>
    <row r="47" spans="1:82" s="32" customFormat="1" ht="90" customHeight="1" x14ac:dyDescent="0.25">
      <c r="A47" s="315">
        <f t="shared" si="1"/>
        <v>39</v>
      </c>
      <c r="B47" s="61" t="s">
        <v>67</v>
      </c>
      <c r="C47" s="61">
        <v>2020</v>
      </c>
      <c r="D47" s="61" t="s">
        <v>163</v>
      </c>
      <c r="E47" s="61"/>
      <c r="F47" s="61" t="s">
        <v>329</v>
      </c>
      <c r="G47" s="62" t="s">
        <v>330</v>
      </c>
      <c r="H47" s="310" t="s">
        <v>263</v>
      </c>
      <c r="I47" s="46" t="s">
        <v>334</v>
      </c>
      <c r="J47" s="64" t="s">
        <v>334</v>
      </c>
      <c r="K47" s="63" t="s">
        <v>73</v>
      </c>
      <c r="L47" s="87" t="s">
        <v>279</v>
      </c>
      <c r="M47" s="86" t="s">
        <v>280</v>
      </c>
      <c r="N47" s="87" t="s">
        <v>281</v>
      </c>
      <c r="O47" s="87">
        <v>2</v>
      </c>
      <c r="P47" s="88">
        <v>46023</v>
      </c>
      <c r="Q47" s="88">
        <v>46387</v>
      </c>
      <c r="R47" s="89">
        <f t="shared" si="0"/>
        <v>54</v>
      </c>
      <c r="S47" s="87" t="s">
        <v>268</v>
      </c>
      <c r="T47" s="90" t="s">
        <v>269</v>
      </c>
      <c r="U47" s="105">
        <f>+IFERROR(VLOOKUP($L47,ACTIVIDADES!$B$9:$X$493,10,0),"")</f>
        <v>0</v>
      </c>
      <c r="V47" s="167" t="str">
        <f>+IFERROR(VLOOKUP($L47,ACTIVIDADES!$B$9:$X$493,11,0)," ")</f>
        <v>Actividad reformulada con periodicidad semestral</v>
      </c>
      <c r="W47" s="227">
        <f>+IFERROR(VLOOKUP($L47,ACTIVIDADES!$B$9:$X$493,12,0),"")</f>
        <v>0</v>
      </c>
      <c r="X47" s="138">
        <f>+IFERROR(VLOOKUP($L47,ACTIVIDADES!$B$9:$X$493,13,0),"")</f>
        <v>46153</v>
      </c>
      <c r="Y47" s="164" t="str">
        <f>+IFERROR(VLOOKUP($L47,ACTIVIDADES!$B$9:$X$493,14,0),"")</f>
        <v>Pendiente de inicio de ejecución</v>
      </c>
      <c r="Z47" s="105">
        <f>+IFERROR(VLOOKUP($L47,ACTIVIDADES!$B$9:$X$493,15,0),"")</f>
        <v>0</v>
      </c>
      <c r="AA47" s="165" t="str">
        <f>+IFERROR(VLOOKUP($L47,ACTIVIDADES!$B$9:$X$493,16,0),"")</f>
        <v>EJECUCIÓN</v>
      </c>
      <c r="AB47" s="171">
        <v>46177</v>
      </c>
      <c r="AC47" s="170">
        <v>0</v>
      </c>
      <c r="AD47" s="105" t="s">
        <v>93</v>
      </c>
      <c r="AE47" s="170" t="s">
        <v>83</v>
      </c>
      <c r="AF47" s="105" t="s">
        <v>81</v>
      </c>
      <c r="AG47" s="105" t="s">
        <v>81</v>
      </c>
      <c r="AH47" s="105" t="s">
        <v>81</v>
      </c>
      <c r="AI47" s="33"/>
      <c r="AJ47" s="33"/>
      <c r="AK47" s="34"/>
      <c r="AL47" s="33"/>
      <c r="AM47" s="34"/>
      <c r="AN47" s="35"/>
      <c r="AO47" s="36"/>
      <c r="AP47" s="37"/>
      <c r="AQ47" s="33"/>
      <c r="AR47" s="38"/>
      <c r="AS47" s="39"/>
      <c r="AT47" s="40"/>
      <c r="AU47" s="48"/>
      <c r="AV47" s="49"/>
      <c r="AW47" s="41"/>
      <c r="AX47" s="47"/>
      <c r="AY47" s="33"/>
      <c r="AZ47" s="33"/>
      <c r="BA47" s="34"/>
      <c r="BB47" s="33"/>
      <c r="BC47" s="34"/>
      <c r="BD47" s="35"/>
      <c r="BE47" s="36"/>
      <c r="BF47" s="37"/>
      <c r="BG47" s="33"/>
      <c r="BH47" s="38"/>
      <c r="BI47" s="39"/>
      <c r="BJ47" s="40"/>
      <c r="BK47" s="48"/>
      <c r="BL47" s="49"/>
      <c r="BM47" s="41"/>
      <c r="BN47" s="47"/>
      <c r="BO47" s="33"/>
      <c r="BP47" s="33"/>
      <c r="BQ47" s="34"/>
      <c r="BR47" s="33"/>
      <c r="BS47" s="34"/>
      <c r="BT47" s="35"/>
      <c r="BU47" s="36"/>
      <c r="BV47" s="37"/>
      <c r="BW47" s="33"/>
      <c r="BX47" s="38"/>
      <c r="BY47" s="39"/>
      <c r="BZ47" s="40"/>
      <c r="CA47" s="48"/>
      <c r="CB47" s="49"/>
      <c r="CC47" s="41"/>
      <c r="CD47" s="47"/>
    </row>
    <row r="48" spans="1:82" s="32" customFormat="1" ht="90" customHeight="1" x14ac:dyDescent="0.25">
      <c r="A48" s="315">
        <f t="shared" si="1"/>
        <v>40</v>
      </c>
      <c r="B48" s="61" t="s">
        <v>67</v>
      </c>
      <c r="C48" s="61">
        <v>2020</v>
      </c>
      <c r="D48" s="61" t="s">
        <v>163</v>
      </c>
      <c r="E48" s="61"/>
      <c r="F48" s="61" t="s">
        <v>335</v>
      </c>
      <c r="G48" s="62" t="s">
        <v>336</v>
      </c>
      <c r="H48" s="310" t="s">
        <v>263</v>
      </c>
      <c r="I48" s="46" t="s">
        <v>334</v>
      </c>
      <c r="J48" s="64" t="s">
        <v>334</v>
      </c>
      <c r="K48" s="63" t="s">
        <v>73</v>
      </c>
      <c r="L48" s="87" t="s">
        <v>279</v>
      </c>
      <c r="M48" s="86" t="s">
        <v>280</v>
      </c>
      <c r="N48" s="87" t="s">
        <v>281</v>
      </c>
      <c r="O48" s="87">
        <v>2</v>
      </c>
      <c r="P48" s="88">
        <v>46023</v>
      </c>
      <c r="Q48" s="88">
        <v>46387</v>
      </c>
      <c r="R48" s="89">
        <f t="shared" si="0"/>
        <v>54</v>
      </c>
      <c r="S48" s="87" t="s">
        <v>268</v>
      </c>
      <c r="T48" s="90" t="s">
        <v>269</v>
      </c>
      <c r="U48" s="105">
        <f>+IFERROR(VLOOKUP($L48,ACTIVIDADES!$B$9:$X$493,10,0),"")</f>
        <v>0</v>
      </c>
      <c r="V48" s="167" t="str">
        <f>+IFERROR(VLOOKUP($L48,ACTIVIDADES!$B$9:$X$493,11,0)," ")</f>
        <v>Actividad reformulada con periodicidad semestral</v>
      </c>
      <c r="W48" s="227">
        <f>+IFERROR(VLOOKUP($L48,ACTIVIDADES!$B$9:$X$493,12,0),"")</f>
        <v>0</v>
      </c>
      <c r="X48" s="138">
        <f>+IFERROR(VLOOKUP($L48,ACTIVIDADES!$B$9:$X$493,13,0),"")</f>
        <v>46153</v>
      </c>
      <c r="Y48" s="164" t="str">
        <f>+IFERROR(VLOOKUP($L48,ACTIVIDADES!$B$9:$X$493,14,0),"")</f>
        <v>Pendiente de inicio de ejecución</v>
      </c>
      <c r="Z48" s="105">
        <f>+IFERROR(VLOOKUP($L48,ACTIVIDADES!$B$9:$X$493,15,0),"")</f>
        <v>0</v>
      </c>
      <c r="AA48" s="165" t="str">
        <f>+IFERROR(VLOOKUP($L48,ACTIVIDADES!$B$9:$X$493,16,0),"")</f>
        <v>EJECUCIÓN</v>
      </c>
      <c r="AB48" s="171">
        <v>46177</v>
      </c>
      <c r="AC48" s="170">
        <v>0</v>
      </c>
      <c r="AD48" s="105" t="s">
        <v>93</v>
      </c>
      <c r="AE48" s="170" t="s">
        <v>83</v>
      </c>
      <c r="AF48" s="105" t="s">
        <v>81</v>
      </c>
      <c r="AG48" s="105" t="s">
        <v>81</v>
      </c>
      <c r="AH48" s="105" t="s">
        <v>81</v>
      </c>
      <c r="AI48" s="33"/>
      <c r="AJ48" s="33"/>
      <c r="AK48" s="34"/>
      <c r="AL48" s="33"/>
      <c r="AM48" s="34"/>
      <c r="AN48" s="35"/>
      <c r="AO48" s="36"/>
      <c r="AP48" s="37"/>
      <c r="AQ48" s="33"/>
      <c r="AR48" s="38"/>
      <c r="AS48" s="39"/>
      <c r="AT48" s="40"/>
      <c r="AU48" s="48"/>
      <c r="AV48" s="49"/>
      <c r="AW48" s="41"/>
      <c r="AX48" s="47"/>
      <c r="AY48" s="33"/>
      <c r="AZ48" s="33"/>
      <c r="BA48" s="34"/>
      <c r="BB48" s="33"/>
      <c r="BC48" s="34"/>
      <c r="BD48" s="35"/>
      <c r="BE48" s="36"/>
      <c r="BF48" s="37"/>
      <c r="BG48" s="33"/>
      <c r="BH48" s="38"/>
      <c r="BI48" s="39"/>
      <c r="BJ48" s="40"/>
      <c r="BK48" s="48"/>
      <c r="BL48" s="49"/>
      <c r="BM48" s="41"/>
      <c r="BN48" s="47"/>
      <c r="BO48" s="33"/>
      <c r="BP48" s="33"/>
      <c r="BQ48" s="34"/>
      <c r="BR48" s="33"/>
      <c r="BS48" s="34"/>
      <c r="BT48" s="35"/>
      <c r="BU48" s="36"/>
      <c r="BV48" s="37"/>
      <c r="BW48" s="33"/>
      <c r="BX48" s="38"/>
      <c r="BY48" s="39"/>
      <c r="BZ48" s="40"/>
      <c r="CA48" s="48"/>
      <c r="CB48" s="49"/>
      <c r="CC48" s="41"/>
      <c r="CD48" s="47"/>
    </row>
    <row r="49" spans="1:82" s="32" customFormat="1" ht="90" customHeight="1" x14ac:dyDescent="0.25">
      <c r="A49" s="315">
        <f t="shared" si="1"/>
        <v>41</v>
      </c>
      <c r="B49" s="61" t="s">
        <v>67</v>
      </c>
      <c r="C49" s="61">
        <v>2020</v>
      </c>
      <c r="D49" s="61" t="s">
        <v>68</v>
      </c>
      <c r="E49" s="61"/>
      <c r="F49" s="61" t="s">
        <v>337</v>
      </c>
      <c r="G49" s="62" t="s">
        <v>338</v>
      </c>
      <c r="H49" s="310"/>
      <c r="I49" s="46" t="s">
        <v>339</v>
      </c>
      <c r="J49" s="64" t="s">
        <v>339</v>
      </c>
      <c r="K49" s="63" t="s">
        <v>73</v>
      </c>
      <c r="L49" s="87" t="s">
        <v>340</v>
      </c>
      <c r="M49" s="86" t="s">
        <v>341</v>
      </c>
      <c r="N49" s="87" t="s">
        <v>342</v>
      </c>
      <c r="O49" s="87">
        <v>4</v>
      </c>
      <c r="P49" s="88">
        <v>46023</v>
      </c>
      <c r="Q49" s="88">
        <v>46387</v>
      </c>
      <c r="R49" s="89">
        <f t="shared" si="0"/>
        <v>54</v>
      </c>
      <c r="S49" s="87" t="s">
        <v>268</v>
      </c>
      <c r="T49" s="90"/>
      <c r="U49" s="105">
        <f>+IFERROR(VLOOKUP($L49,ACTIVIDADES!$B$9:$X$493,10,0),"")</f>
        <v>0.25</v>
      </c>
      <c r="V49" s="167" t="str">
        <f>+IFERROR(VLOOKUP($L49,ACTIVIDADES!$B$9:$X$493,11,0)," ")</f>
        <v>Se realiza durante el mes de abril el primer monitoreo de planes de mejora, así como la aprobación de su reformulación en Comité de Control Interno</v>
      </c>
      <c r="W49" s="227" t="str">
        <f>+IFERROR(VLOOKUP($L49,ACTIVIDADES!$B$9:$X$493,12,0),"")</f>
        <v>https://dnbcgovco-my.sharepoint.com/:f:/g/personal/planeacion_dnbc_gov_co/IgDKtjIGM6TQRZiRK4q944amAfUlNwm8Q9aLRceFhhl58t8?e=gvQ8Yn</v>
      </c>
      <c r="X49" s="138">
        <f>+IFERROR(VLOOKUP($L49,ACTIVIDADES!$B$9:$X$493,13,0),"")</f>
        <v>46153</v>
      </c>
      <c r="Y49" s="164" t="str">
        <f>+IFERROR(VLOOKUP($L49,ACTIVIDADES!$B$9:$X$493,14,0),"")</f>
        <v>Se realiza durante el mes de abril el primer monitoreo de planes de mejora, así como la aprobación de su reformulación en Comité de Control Interno</v>
      </c>
      <c r="Z49" s="105">
        <f>+IFERROR(VLOOKUP($L49,ACTIVIDADES!$B$9:$X$493,15,0),"")</f>
        <v>0.25</v>
      </c>
      <c r="AA49" s="165" t="str">
        <f>+IFERROR(VLOOKUP($L49,ACTIVIDADES!$B$9:$X$493,16,0),"")</f>
        <v>EJECUCIÓN</v>
      </c>
      <c r="AB49" s="171">
        <v>46177</v>
      </c>
      <c r="AC49" s="105">
        <v>0.25</v>
      </c>
      <c r="AD49" s="105" t="s">
        <v>343</v>
      </c>
      <c r="AE49" s="105" t="s">
        <v>108</v>
      </c>
      <c r="AF49" s="105" t="s">
        <v>81</v>
      </c>
      <c r="AG49" s="105" t="s">
        <v>81</v>
      </c>
      <c r="AH49" s="105" t="s">
        <v>81</v>
      </c>
      <c r="AI49" s="33"/>
      <c r="AJ49" s="33"/>
      <c r="AK49" s="34"/>
      <c r="AL49" s="33"/>
      <c r="AM49" s="34"/>
      <c r="AN49" s="35"/>
      <c r="AO49" s="36"/>
      <c r="AP49" s="37"/>
      <c r="AQ49" s="33"/>
      <c r="AR49" s="38"/>
      <c r="AS49" s="39"/>
      <c r="AT49" s="40"/>
      <c r="AU49" s="48"/>
      <c r="AV49" s="49"/>
      <c r="AW49" s="41"/>
      <c r="AX49" s="47"/>
      <c r="AY49" s="33"/>
      <c r="AZ49" s="33"/>
      <c r="BA49" s="34"/>
      <c r="BB49" s="33"/>
      <c r="BC49" s="34"/>
      <c r="BD49" s="35"/>
      <c r="BE49" s="36"/>
      <c r="BF49" s="37"/>
      <c r="BG49" s="33"/>
      <c r="BH49" s="38"/>
      <c r="BI49" s="39"/>
      <c r="BJ49" s="40"/>
      <c r="BK49" s="48"/>
      <c r="BL49" s="49"/>
      <c r="BM49" s="41"/>
      <c r="BN49" s="47"/>
      <c r="BO49" s="33"/>
      <c r="BP49" s="33"/>
      <c r="BQ49" s="34"/>
      <c r="BR49" s="33"/>
      <c r="BS49" s="34"/>
      <c r="BT49" s="35"/>
      <c r="BU49" s="36"/>
      <c r="BV49" s="37"/>
      <c r="BW49" s="33"/>
      <c r="BX49" s="38"/>
      <c r="BY49" s="39"/>
      <c r="BZ49" s="40"/>
      <c r="CA49" s="48"/>
      <c r="CB49" s="49"/>
      <c r="CC49" s="41"/>
      <c r="CD49" s="47"/>
    </row>
    <row r="50" spans="1:82" s="32" customFormat="1" ht="90" customHeight="1" x14ac:dyDescent="0.25">
      <c r="A50" s="315">
        <f t="shared" si="1"/>
        <v>42</v>
      </c>
      <c r="B50" s="61" t="s">
        <v>67</v>
      </c>
      <c r="C50" s="61">
        <v>2020</v>
      </c>
      <c r="D50" s="61" t="s">
        <v>68</v>
      </c>
      <c r="E50" s="61"/>
      <c r="F50" s="61" t="s">
        <v>344</v>
      </c>
      <c r="G50" s="62" t="s">
        <v>345</v>
      </c>
      <c r="H50" s="310"/>
      <c r="I50" s="46" t="s">
        <v>346</v>
      </c>
      <c r="J50" s="64" t="s">
        <v>347</v>
      </c>
      <c r="K50" s="63" t="s">
        <v>73</v>
      </c>
      <c r="L50" s="87" t="s">
        <v>290</v>
      </c>
      <c r="M50" s="86" t="s">
        <v>291</v>
      </c>
      <c r="N50" s="87" t="s">
        <v>292</v>
      </c>
      <c r="O50" s="87">
        <v>1</v>
      </c>
      <c r="P50" s="88">
        <v>46023</v>
      </c>
      <c r="Q50" s="88">
        <v>46112</v>
      </c>
      <c r="R50" s="89">
        <f t="shared" si="0"/>
        <v>13.5</v>
      </c>
      <c r="S50" s="87" t="s">
        <v>293</v>
      </c>
      <c r="T50" s="90"/>
      <c r="U50" s="105">
        <f>+IFERROR(VLOOKUP($L50,ACTIVIDADES!$B$9:$X$493,10,0),"")</f>
        <v>1</v>
      </c>
      <c r="V50" s="167" t="str">
        <f>+IFERROR(VLOOKUP($L50,ACTIVIDADES!$B$9:$X$493,11,0)," ")</f>
        <v xml:space="preserve">Como evidencia se cuenta con la Formulación del procedimiento Conciliaciones contables donde se cruza la información de incapacidades </v>
      </c>
      <c r="W50" s="227" t="str">
        <f>+IFERROR(VLOOKUP($L50,ACTIVIDADES!$B$9:$X$493,12,0),"")</f>
        <v>https://dnbcgovco-my.sharepoint.com/:f:/g/personal/planeacion_dnbc_gov_co/IgAKPZEalRp3T7O44VwZjBLlARF86VpmllJA36VR9-2qDG8?e=W6XaGX</v>
      </c>
      <c r="X50" s="138">
        <f>+IFERROR(VLOOKUP($L50,ACTIVIDADES!$B$9:$X$493,13,0),"")</f>
        <v>46153</v>
      </c>
      <c r="Y50" s="164" t="str">
        <f>+IFERROR(VLOOKUP($L50,ACTIVIDADES!$B$9:$X$493,14,0),"")</f>
        <v>Se evidencia procedimiento formulado en la vigencia 2025</v>
      </c>
      <c r="Z50" s="105">
        <f>+IFERROR(VLOOKUP($L50,ACTIVIDADES!$B$9:$X$493,15,0),"")</f>
        <v>1</v>
      </c>
      <c r="AA50" s="165" t="str">
        <f>+IFERROR(VLOOKUP($L50,ACTIVIDADES!$B$9:$X$493,16,0),"")</f>
        <v>CUMPLIDO</v>
      </c>
      <c r="AB50" s="138">
        <v>46170</v>
      </c>
      <c r="AC50" s="174">
        <v>1</v>
      </c>
      <c r="AD50" s="170" t="s">
        <v>294</v>
      </c>
      <c r="AE50" s="105" t="s">
        <v>146</v>
      </c>
      <c r="AF50" s="105" t="s">
        <v>81</v>
      </c>
      <c r="AG50" s="105" t="s">
        <v>85</v>
      </c>
      <c r="AH50" s="105" t="s">
        <v>123</v>
      </c>
      <c r="AI50" s="33"/>
      <c r="AJ50" s="33"/>
      <c r="AK50" s="34"/>
      <c r="AL50" s="33"/>
      <c r="AM50" s="34"/>
      <c r="AN50" s="35"/>
      <c r="AO50" s="36"/>
      <c r="AP50" s="37"/>
      <c r="AQ50" s="33"/>
      <c r="AR50" s="38"/>
      <c r="AS50" s="39"/>
      <c r="AT50" s="40"/>
      <c r="AU50" s="48"/>
      <c r="AV50" s="49"/>
      <c r="AW50" s="41"/>
      <c r="AX50" s="47"/>
      <c r="AY50" s="33"/>
      <c r="AZ50" s="33"/>
      <c r="BA50" s="34"/>
      <c r="BB50" s="33"/>
      <c r="BC50" s="34"/>
      <c r="BD50" s="35"/>
      <c r="BE50" s="36"/>
      <c r="BF50" s="37"/>
      <c r="BG50" s="33"/>
      <c r="BH50" s="38"/>
      <c r="BI50" s="39"/>
      <c r="BJ50" s="40"/>
      <c r="BK50" s="48"/>
      <c r="BL50" s="49"/>
      <c r="BM50" s="41"/>
      <c r="BN50" s="47"/>
      <c r="BO50" s="33"/>
      <c r="BP50" s="33"/>
      <c r="BQ50" s="34"/>
      <c r="BR50" s="33"/>
      <c r="BS50" s="34"/>
      <c r="BT50" s="35"/>
      <c r="BU50" s="36"/>
      <c r="BV50" s="37"/>
      <c r="BW50" s="33"/>
      <c r="BX50" s="38"/>
      <c r="BY50" s="39"/>
      <c r="BZ50" s="40"/>
      <c r="CA50" s="48"/>
      <c r="CB50" s="49"/>
      <c r="CC50" s="41"/>
      <c r="CD50" s="47"/>
    </row>
    <row r="51" spans="1:82" s="32" customFormat="1" ht="90" customHeight="1" x14ac:dyDescent="0.25">
      <c r="A51" s="315">
        <f t="shared" si="1"/>
        <v>43</v>
      </c>
      <c r="B51" s="61" t="s">
        <v>67</v>
      </c>
      <c r="C51" s="61">
        <v>2020</v>
      </c>
      <c r="D51" s="61" t="s">
        <v>68</v>
      </c>
      <c r="E51" s="61"/>
      <c r="F51" s="61" t="s">
        <v>348</v>
      </c>
      <c r="G51" s="62" t="s">
        <v>349</v>
      </c>
      <c r="H51" s="310"/>
      <c r="I51" s="46" t="s">
        <v>350</v>
      </c>
      <c r="J51" s="64" t="s">
        <v>351</v>
      </c>
      <c r="K51" s="63" t="s">
        <v>73</v>
      </c>
      <c r="L51" s="87" t="s">
        <v>290</v>
      </c>
      <c r="M51" s="86" t="s">
        <v>291</v>
      </c>
      <c r="N51" s="87" t="s">
        <v>292</v>
      </c>
      <c r="O51" s="87">
        <v>1</v>
      </c>
      <c r="P51" s="88">
        <v>46023</v>
      </c>
      <c r="Q51" s="88">
        <v>46112</v>
      </c>
      <c r="R51" s="89">
        <f t="shared" si="0"/>
        <v>13.5</v>
      </c>
      <c r="S51" s="87" t="s">
        <v>293</v>
      </c>
      <c r="T51" s="90"/>
      <c r="U51" s="105">
        <f>+IFERROR(VLOOKUP($L51,ACTIVIDADES!$B$9:$X$493,10,0),"")</f>
        <v>1</v>
      </c>
      <c r="V51" s="167" t="str">
        <f>+IFERROR(VLOOKUP($L51,ACTIVIDADES!$B$9:$X$493,11,0)," ")</f>
        <v xml:space="preserve">Como evidencia se cuenta con la Formulación del procedimiento Conciliaciones contables donde se cruza la información de incapacidades </v>
      </c>
      <c r="W51" s="227" t="str">
        <f>+IFERROR(VLOOKUP($L51,ACTIVIDADES!$B$9:$X$493,12,0),"")</f>
        <v>https://dnbcgovco-my.sharepoint.com/:f:/g/personal/planeacion_dnbc_gov_co/IgAKPZEalRp3T7O44VwZjBLlARF86VpmllJA36VR9-2qDG8?e=W6XaGX</v>
      </c>
      <c r="X51" s="138">
        <f>+IFERROR(VLOOKUP($L51,ACTIVIDADES!$B$9:$X$493,13,0),"")</f>
        <v>46153</v>
      </c>
      <c r="Y51" s="164" t="str">
        <f>+IFERROR(VLOOKUP($L51,ACTIVIDADES!$B$9:$X$493,14,0),"")</f>
        <v>Se evidencia procedimiento formulado en la vigencia 2025</v>
      </c>
      <c r="Z51" s="105">
        <f>+IFERROR(VLOOKUP($L51,ACTIVIDADES!$B$9:$X$493,15,0),"")</f>
        <v>1</v>
      </c>
      <c r="AA51" s="165" t="str">
        <f>+IFERROR(VLOOKUP($L51,ACTIVIDADES!$B$9:$X$493,16,0),"")</f>
        <v>CUMPLIDO</v>
      </c>
      <c r="AB51" s="138">
        <v>46170</v>
      </c>
      <c r="AC51" s="105">
        <v>1</v>
      </c>
      <c r="AD51" s="170" t="s">
        <v>294</v>
      </c>
      <c r="AE51" s="105" t="s">
        <v>146</v>
      </c>
      <c r="AF51" s="105" t="s">
        <v>81</v>
      </c>
      <c r="AG51" s="105" t="s">
        <v>85</v>
      </c>
      <c r="AH51" s="105" t="s">
        <v>123</v>
      </c>
      <c r="AI51" s="33"/>
      <c r="AJ51" s="33"/>
      <c r="AK51" s="34"/>
      <c r="AL51" s="33"/>
      <c r="AM51" s="34"/>
      <c r="AN51" s="35"/>
      <c r="AO51" s="36"/>
      <c r="AP51" s="37"/>
      <c r="AQ51" s="33"/>
      <c r="AR51" s="38"/>
      <c r="AS51" s="39"/>
      <c r="AT51" s="40"/>
      <c r="AU51" s="48"/>
      <c r="AV51" s="49"/>
      <c r="AW51" s="41"/>
      <c r="AX51" s="47"/>
      <c r="AY51" s="33"/>
      <c r="AZ51" s="33"/>
      <c r="BA51" s="34"/>
      <c r="BB51" s="33"/>
      <c r="BC51" s="34"/>
      <c r="BD51" s="35"/>
      <c r="BE51" s="36"/>
      <c r="BF51" s="37"/>
      <c r="BG51" s="33"/>
      <c r="BH51" s="38"/>
      <c r="BI51" s="39"/>
      <c r="BJ51" s="40"/>
      <c r="BK51" s="48"/>
      <c r="BL51" s="49"/>
      <c r="BM51" s="41"/>
      <c r="BN51" s="47"/>
      <c r="BO51" s="33"/>
      <c r="BP51" s="33"/>
      <c r="BQ51" s="34"/>
      <c r="BR51" s="33"/>
      <c r="BS51" s="34"/>
      <c r="BT51" s="35"/>
      <c r="BU51" s="36"/>
      <c r="BV51" s="37"/>
      <c r="BW51" s="33"/>
      <c r="BX51" s="38"/>
      <c r="BY51" s="39"/>
      <c r="BZ51" s="40"/>
      <c r="CA51" s="48"/>
      <c r="CB51" s="49"/>
      <c r="CC51" s="41"/>
      <c r="CD51" s="47"/>
    </row>
    <row r="52" spans="1:82" s="32" customFormat="1" ht="90" customHeight="1" x14ac:dyDescent="0.25">
      <c r="A52" s="315">
        <f t="shared" si="1"/>
        <v>44</v>
      </c>
      <c r="B52" s="61" t="s">
        <v>67</v>
      </c>
      <c r="C52" s="61">
        <v>2020</v>
      </c>
      <c r="D52" s="61" t="s">
        <v>68</v>
      </c>
      <c r="E52" s="61"/>
      <c r="F52" s="61" t="s">
        <v>348</v>
      </c>
      <c r="G52" s="62" t="s">
        <v>349</v>
      </c>
      <c r="H52" s="310"/>
      <c r="I52" s="46" t="s">
        <v>352</v>
      </c>
      <c r="J52" s="64" t="s">
        <v>353</v>
      </c>
      <c r="K52" s="63" t="s">
        <v>73</v>
      </c>
      <c r="L52" s="87" t="s">
        <v>354</v>
      </c>
      <c r="M52" s="86" t="s">
        <v>355</v>
      </c>
      <c r="N52" s="87" t="s">
        <v>356</v>
      </c>
      <c r="O52" s="87">
        <v>1</v>
      </c>
      <c r="P52" s="88">
        <v>46113</v>
      </c>
      <c r="Q52" s="88">
        <v>46203</v>
      </c>
      <c r="R52" s="89">
        <f t="shared" si="0"/>
        <v>13.350000000000001</v>
      </c>
      <c r="S52" s="87" t="s">
        <v>293</v>
      </c>
      <c r="T52" s="90"/>
      <c r="U52" s="105">
        <f>+IFERROR(VLOOKUP($L52,ACTIVIDADES!$B$9:$X$493,10,0),"")</f>
        <v>1</v>
      </c>
      <c r="V52" s="167" t="str">
        <f>+IFERROR(VLOOKUP($L52,ACTIVIDADES!$B$9:$X$493,11,0)," ")</f>
        <v>Como evidencia dejamos donde se socializo el procedimiento de los cruces de información  entre las areas y el proceso de Gestión Financiera para las cuentas del pasivo.</v>
      </c>
      <c r="W52" s="227" t="str">
        <f>+IFERROR(VLOOKUP($L52,ACTIVIDADES!$B$9:$X$493,12,0),"")</f>
        <v>https://dnbcgovco-my.sharepoint.com/:f:/g/personal/planeacion_dnbc_gov_co/IgAKPZEalRp3T7O44VwZjBLlARF86VpmllJA36VR9-2qDG8?e=W6XaGX</v>
      </c>
      <c r="X52" s="138">
        <f>+IFERROR(VLOOKUP($L52,ACTIVIDADES!$B$9:$X$493,13,0),"")</f>
        <v>46153</v>
      </c>
      <c r="Y52" s="164" t="str">
        <f>+IFERROR(VLOOKUP($L52,ACTIVIDADES!$B$9:$X$493,14,0),"")</f>
        <v>Se incluye grabación de socialización de políticas contables</v>
      </c>
      <c r="Z52" s="105">
        <f>+IFERROR(VLOOKUP($L52,ACTIVIDADES!$B$9:$X$493,15,0),"")</f>
        <v>1</v>
      </c>
      <c r="AA52" s="165" t="str">
        <f>+IFERROR(VLOOKUP($L52,ACTIVIDADES!$B$9:$X$493,16,0),"")</f>
        <v>CUMPLIDO</v>
      </c>
      <c r="AB52" s="138">
        <v>46170</v>
      </c>
      <c r="AC52" s="105">
        <v>1</v>
      </c>
      <c r="AD52" s="170" t="s">
        <v>357</v>
      </c>
      <c r="AE52" s="105" t="s">
        <v>146</v>
      </c>
      <c r="AF52" s="105" t="s">
        <v>81</v>
      </c>
      <c r="AG52" s="105" t="s">
        <v>85</v>
      </c>
      <c r="AH52" s="105" t="s">
        <v>123</v>
      </c>
      <c r="AI52" s="33"/>
      <c r="AJ52" s="33"/>
      <c r="AK52" s="34"/>
      <c r="AL52" s="33"/>
      <c r="AM52" s="34"/>
      <c r="AN52" s="35"/>
      <c r="AO52" s="36"/>
      <c r="AP52" s="37"/>
      <c r="AQ52" s="33"/>
      <c r="AR52" s="38"/>
      <c r="AS52" s="39"/>
      <c r="AT52" s="40"/>
      <c r="AU52" s="48"/>
      <c r="AV52" s="49"/>
      <c r="AW52" s="41"/>
      <c r="AX52" s="47"/>
      <c r="AY52" s="33"/>
      <c r="AZ52" s="33"/>
      <c r="BA52" s="34"/>
      <c r="BB52" s="33"/>
      <c r="BC52" s="34"/>
      <c r="BD52" s="35"/>
      <c r="BE52" s="36"/>
      <c r="BF52" s="37"/>
      <c r="BG52" s="33"/>
      <c r="BH52" s="38"/>
      <c r="BI52" s="39"/>
      <c r="BJ52" s="40"/>
      <c r="BK52" s="48"/>
      <c r="BL52" s="49"/>
      <c r="BM52" s="41"/>
      <c r="BN52" s="47"/>
      <c r="BO52" s="33"/>
      <c r="BP52" s="33"/>
      <c r="BQ52" s="34"/>
      <c r="BR52" s="33"/>
      <c r="BS52" s="34"/>
      <c r="BT52" s="35"/>
      <c r="BU52" s="36"/>
      <c r="BV52" s="37"/>
      <c r="BW52" s="33"/>
      <c r="BX52" s="38"/>
      <c r="BY52" s="39"/>
      <c r="BZ52" s="40"/>
      <c r="CA52" s="48"/>
      <c r="CB52" s="49"/>
      <c r="CC52" s="41"/>
      <c r="CD52" s="47"/>
    </row>
    <row r="53" spans="1:82" s="32" customFormat="1" ht="90" customHeight="1" x14ac:dyDescent="0.25">
      <c r="A53" s="315">
        <f t="shared" si="1"/>
        <v>45</v>
      </c>
      <c r="B53" s="61" t="s">
        <v>67</v>
      </c>
      <c r="C53" s="61">
        <v>2020</v>
      </c>
      <c r="D53" s="61" t="s">
        <v>68</v>
      </c>
      <c r="E53" s="61"/>
      <c r="F53" s="61" t="s">
        <v>358</v>
      </c>
      <c r="G53" s="62" t="s">
        <v>359</v>
      </c>
      <c r="H53" s="310"/>
      <c r="I53" s="46" t="s">
        <v>339</v>
      </c>
      <c r="J53" s="64" t="s">
        <v>339</v>
      </c>
      <c r="K53" s="63" t="s">
        <v>73</v>
      </c>
      <c r="L53" s="87" t="s">
        <v>360</v>
      </c>
      <c r="M53" s="86" t="s">
        <v>361</v>
      </c>
      <c r="N53" s="87" t="s">
        <v>362</v>
      </c>
      <c r="O53" s="87">
        <v>1</v>
      </c>
      <c r="P53" s="88">
        <v>46204</v>
      </c>
      <c r="Q53" s="88">
        <v>46295</v>
      </c>
      <c r="R53" s="89">
        <f t="shared" si="0"/>
        <v>13.350000000000001</v>
      </c>
      <c r="S53" s="87" t="s">
        <v>92</v>
      </c>
      <c r="T53" s="90"/>
      <c r="U53" s="105">
        <f>+IFERROR(VLOOKUP($L53,ACTIVIDADES!$B$9:$X$493,10,0),"")</f>
        <v>0</v>
      </c>
      <c r="V53" s="167" t="str">
        <f>+IFERROR(VLOOKUP($L53,ACTIVIDADES!$B$9:$X$493,11,0)," ")</f>
        <v>Proceso de actualización</v>
      </c>
      <c r="W53" s="227" t="str">
        <f>+IFERROR(VLOOKUP($L53,ACTIVIDADES!$B$9:$X$493,12,0),"")</f>
        <v>https://dnbcgovco-my.sharepoint.com/:f:/g/personal/planeacion_dnbc_gov_co/IgC2wtt6D-zSTY6U6sAF5yefASkR-EDUcnQOxPntpKqfjgU?e=GPU5XT</v>
      </c>
      <c r="X53" s="138">
        <f>+IFERROR(VLOOKUP($L53,ACTIVIDADES!$B$9:$X$493,13,0),"")</f>
        <v>46153</v>
      </c>
      <c r="Y53" s="164" t="str">
        <f>+IFERROR(VLOOKUP($L53,ACTIVIDADES!$B$9:$X$493,14,0),"")</f>
        <v>No se evidencia avance para el periodo</v>
      </c>
      <c r="Z53" s="105">
        <f>+IFERROR(VLOOKUP($L53,ACTIVIDADES!$B$9:$X$493,15,0),"")</f>
        <v>0</v>
      </c>
      <c r="AA53" s="165" t="str">
        <f>+IFERROR(VLOOKUP($L53,ACTIVIDADES!$B$9:$X$493,16,0),"")</f>
        <v>EJECUCIÓN</v>
      </c>
      <c r="AB53" s="138">
        <v>46170</v>
      </c>
      <c r="AC53" s="105">
        <v>0</v>
      </c>
      <c r="AD53" s="105" t="s">
        <v>93</v>
      </c>
      <c r="AE53" s="170" t="s">
        <v>83</v>
      </c>
      <c r="AF53" s="105" t="s">
        <v>81</v>
      </c>
      <c r="AG53" s="105" t="s">
        <v>81</v>
      </c>
      <c r="AH53" s="105" t="s">
        <v>81</v>
      </c>
      <c r="AI53" s="33"/>
      <c r="AJ53" s="33"/>
      <c r="AK53" s="34"/>
      <c r="AL53" s="33"/>
      <c r="AM53" s="34"/>
      <c r="AN53" s="35"/>
      <c r="AO53" s="36"/>
      <c r="AP53" s="37"/>
      <c r="AQ53" s="33"/>
      <c r="AR53" s="38"/>
      <c r="AS53" s="39"/>
      <c r="AT53" s="40"/>
      <c r="AU53" s="48"/>
      <c r="AV53" s="49"/>
      <c r="AW53" s="41"/>
      <c r="AX53" s="47"/>
      <c r="AY53" s="33"/>
      <c r="AZ53" s="33"/>
      <c r="BA53" s="34"/>
      <c r="BB53" s="33"/>
      <c r="BC53" s="34"/>
      <c r="BD53" s="35"/>
      <c r="BE53" s="36"/>
      <c r="BF53" s="37"/>
      <c r="BG53" s="33"/>
      <c r="BH53" s="38"/>
      <c r="BI53" s="39"/>
      <c r="BJ53" s="40"/>
      <c r="BK53" s="48"/>
      <c r="BL53" s="49"/>
      <c r="BM53" s="41"/>
      <c r="BN53" s="47"/>
      <c r="BO53" s="33"/>
      <c r="BP53" s="33"/>
      <c r="BQ53" s="34"/>
      <c r="BR53" s="33"/>
      <c r="BS53" s="34"/>
      <c r="BT53" s="35"/>
      <c r="BU53" s="36"/>
      <c r="BV53" s="37"/>
      <c r="BW53" s="33"/>
      <c r="BX53" s="38"/>
      <c r="BY53" s="39"/>
      <c r="BZ53" s="40"/>
      <c r="CA53" s="48"/>
      <c r="CB53" s="49"/>
      <c r="CC53" s="41"/>
      <c r="CD53" s="47"/>
    </row>
    <row r="54" spans="1:82" s="32" customFormat="1" ht="90" customHeight="1" x14ac:dyDescent="0.25">
      <c r="A54" s="315">
        <f t="shared" si="1"/>
        <v>46</v>
      </c>
      <c r="B54" s="61" t="s">
        <v>67</v>
      </c>
      <c r="C54" s="61">
        <v>2020</v>
      </c>
      <c r="D54" s="61" t="s">
        <v>68</v>
      </c>
      <c r="E54" s="61"/>
      <c r="F54" s="61" t="s">
        <v>363</v>
      </c>
      <c r="G54" s="62" t="s">
        <v>364</v>
      </c>
      <c r="H54" s="310"/>
      <c r="I54" s="46" t="s">
        <v>365</v>
      </c>
      <c r="J54" s="64" t="s">
        <v>366</v>
      </c>
      <c r="K54" s="63" t="s">
        <v>73</v>
      </c>
      <c r="L54" s="87" t="s">
        <v>367</v>
      </c>
      <c r="M54" s="86" t="s">
        <v>368</v>
      </c>
      <c r="N54" s="87" t="s">
        <v>369</v>
      </c>
      <c r="O54" s="87">
        <v>1</v>
      </c>
      <c r="P54" s="88">
        <v>46143</v>
      </c>
      <c r="Q54" s="88">
        <v>46295</v>
      </c>
      <c r="R54" s="89">
        <f t="shared" si="0"/>
        <v>22.349999999999998</v>
      </c>
      <c r="S54" s="87" t="s">
        <v>92</v>
      </c>
      <c r="T54" s="90"/>
      <c r="U54" s="105">
        <f>+IFERROR(VLOOKUP($L54,ACTIVIDADES!$B$9:$X$493,10,0),"")</f>
        <v>0</v>
      </c>
      <c r="V54" s="167" t="str">
        <f>+IFERROR(VLOOKUP($L54,ACTIVIDADES!$B$9:$X$493,11,0)," ")</f>
        <v>Proceso de actualización</v>
      </c>
      <c r="W54" s="227" t="str">
        <f>+IFERROR(VLOOKUP($L54,ACTIVIDADES!$B$9:$X$493,12,0),"")</f>
        <v>https://dnbcgovco-my.sharepoint.com/:f:/g/personal/planeacion_dnbc_gov_co/IgDm4DHyXDA5Q5WGTU7tDkFLAc2M2mTSoezfwLKe_RnYYZ0?e=uJfhoo</v>
      </c>
      <c r="X54" s="138">
        <f>+IFERROR(VLOOKUP($L54,ACTIVIDADES!$B$9:$X$493,13,0),"")</f>
        <v>46153</v>
      </c>
      <c r="Y54" s="164" t="str">
        <f>+IFERROR(VLOOKUP($L54,ACTIVIDADES!$B$9:$X$493,14,0),"")</f>
        <v>No se evidencia avance para el periodo</v>
      </c>
      <c r="Z54" s="105">
        <f>+IFERROR(VLOOKUP($L54,ACTIVIDADES!$B$9:$X$493,15,0),"")</f>
        <v>0</v>
      </c>
      <c r="AA54" s="165" t="str">
        <f>+IFERROR(VLOOKUP($L54,ACTIVIDADES!$B$9:$X$493,16,0),"")</f>
        <v>EJECUCIÓN</v>
      </c>
      <c r="AB54" s="138">
        <v>46170</v>
      </c>
      <c r="AC54" s="105">
        <v>0</v>
      </c>
      <c r="AD54" s="105" t="s">
        <v>93</v>
      </c>
      <c r="AE54" s="170" t="s">
        <v>83</v>
      </c>
      <c r="AF54" s="105" t="s">
        <v>81</v>
      </c>
      <c r="AG54" s="105" t="s">
        <v>81</v>
      </c>
      <c r="AH54" s="105" t="s">
        <v>81</v>
      </c>
      <c r="AI54" s="33"/>
      <c r="AJ54" s="33"/>
      <c r="AK54" s="34"/>
      <c r="AL54" s="33"/>
      <c r="AM54" s="34"/>
      <c r="AN54" s="35"/>
      <c r="AO54" s="36"/>
      <c r="AP54" s="37"/>
      <c r="AQ54" s="33"/>
      <c r="AR54" s="38"/>
      <c r="AS54" s="39"/>
      <c r="AT54" s="40"/>
      <c r="AU54" s="48"/>
      <c r="AV54" s="49"/>
      <c r="AW54" s="41"/>
      <c r="AX54" s="47"/>
      <c r="AY54" s="33"/>
      <c r="AZ54" s="33"/>
      <c r="BA54" s="34"/>
      <c r="BB54" s="33"/>
      <c r="BC54" s="34"/>
      <c r="BD54" s="35"/>
      <c r="BE54" s="36"/>
      <c r="BF54" s="37"/>
      <c r="BG54" s="33"/>
      <c r="BH54" s="38"/>
      <c r="BI54" s="39"/>
      <c r="BJ54" s="40"/>
      <c r="BK54" s="48"/>
      <c r="BL54" s="49"/>
      <c r="BM54" s="41"/>
      <c r="BN54" s="47"/>
      <c r="BO54" s="33"/>
      <c r="BP54" s="33"/>
      <c r="BQ54" s="34"/>
      <c r="BR54" s="33"/>
      <c r="BS54" s="34"/>
      <c r="BT54" s="35"/>
      <c r="BU54" s="36"/>
      <c r="BV54" s="37"/>
      <c r="BW54" s="33"/>
      <c r="BX54" s="38"/>
      <c r="BY54" s="39"/>
      <c r="BZ54" s="40"/>
      <c r="CA54" s="48"/>
      <c r="CB54" s="49"/>
      <c r="CC54" s="41"/>
      <c r="CD54" s="47"/>
    </row>
    <row r="55" spans="1:82" s="32" customFormat="1" ht="90" customHeight="1" x14ac:dyDescent="0.25">
      <c r="A55" s="315">
        <f t="shared" si="1"/>
        <v>47</v>
      </c>
      <c r="B55" s="61" t="s">
        <v>67</v>
      </c>
      <c r="C55" s="61">
        <v>2020</v>
      </c>
      <c r="D55" s="61" t="s">
        <v>68</v>
      </c>
      <c r="E55" s="61"/>
      <c r="F55" s="61" t="s">
        <v>363</v>
      </c>
      <c r="G55" s="62" t="s">
        <v>364</v>
      </c>
      <c r="H55" s="310"/>
      <c r="I55" s="46" t="s">
        <v>365</v>
      </c>
      <c r="J55" s="64" t="s">
        <v>366</v>
      </c>
      <c r="K55" s="63" t="s">
        <v>73</v>
      </c>
      <c r="L55" s="87" t="s">
        <v>370</v>
      </c>
      <c r="M55" s="86" t="s">
        <v>371</v>
      </c>
      <c r="N55" s="87" t="s">
        <v>372</v>
      </c>
      <c r="O55" s="87">
        <v>2</v>
      </c>
      <c r="P55" s="88">
        <v>46023</v>
      </c>
      <c r="Q55" s="88">
        <v>46387</v>
      </c>
      <c r="R55" s="89">
        <f t="shared" si="0"/>
        <v>54</v>
      </c>
      <c r="S55" s="87" t="s">
        <v>92</v>
      </c>
      <c r="T55" s="90"/>
      <c r="U55" s="105">
        <f>+IFERROR(VLOOKUP($L55,ACTIVIDADES!$B$9:$X$493,10,0),"")</f>
        <v>0</v>
      </c>
      <c r="V55" s="167" t="str">
        <f>+IFERROR(VLOOKUP($L55,ACTIVIDADES!$B$9:$X$493,11,0)," ")</f>
        <v>Proceso de actualización</v>
      </c>
      <c r="W55" s="227" t="str">
        <f>+IFERROR(VLOOKUP($L55,ACTIVIDADES!$B$9:$X$493,12,0),"")</f>
        <v>https://dnbcgovco-my.sharepoint.com/:f:/g/personal/planeacion_dnbc_gov_co/IgBveH1t7EmIR6GZSOaIIHmUAUc6KaLSFKfQX2lbG2hDEA0?e=ooFcYM</v>
      </c>
      <c r="X55" s="138">
        <f>+IFERROR(VLOOKUP($L55,ACTIVIDADES!$B$9:$X$493,13,0),"")</f>
        <v>46153</v>
      </c>
      <c r="Y55" s="164" t="str">
        <f>+IFERROR(VLOOKUP($L55,ACTIVIDADES!$B$9:$X$493,14,0),"")</f>
        <v>No se evidencia avance para el periodo</v>
      </c>
      <c r="Z55" s="105">
        <f>+IFERROR(VLOOKUP($L55,ACTIVIDADES!$B$9:$X$493,15,0),"")</f>
        <v>0</v>
      </c>
      <c r="AA55" s="165" t="str">
        <f>+IFERROR(VLOOKUP($L55,ACTIVIDADES!$B$9:$X$493,16,0),"")</f>
        <v>EJECUCIÓN</v>
      </c>
      <c r="AB55" s="138">
        <v>46170</v>
      </c>
      <c r="AC55" s="105">
        <v>0</v>
      </c>
      <c r="AD55" s="105" t="s">
        <v>93</v>
      </c>
      <c r="AE55" s="170" t="s">
        <v>83</v>
      </c>
      <c r="AF55" s="105" t="s">
        <v>81</v>
      </c>
      <c r="AG55" s="105" t="s">
        <v>81</v>
      </c>
      <c r="AH55" s="105" t="s">
        <v>81</v>
      </c>
      <c r="AI55" s="33"/>
      <c r="AJ55" s="33"/>
      <c r="AK55" s="34"/>
      <c r="AL55" s="33"/>
      <c r="AM55" s="34"/>
      <c r="AN55" s="35"/>
      <c r="AO55" s="36"/>
      <c r="AP55" s="37"/>
      <c r="AQ55" s="33"/>
      <c r="AR55" s="38"/>
      <c r="AS55" s="39"/>
      <c r="AT55" s="40"/>
      <c r="AU55" s="48"/>
      <c r="AV55" s="49"/>
      <c r="AW55" s="41"/>
      <c r="AX55" s="47"/>
      <c r="AY55" s="33"/>
      <c r="AZ55" s="33"/>
      <c r="BA55" s="34"/>
      <c r="BB55" s="33"/>
      <c r="BC55" s="34"/>
      <c r="BD55" s="35"/>
      <c r="BE55" s="36"/>
      <c r="BF55" s="37"/>
      <c r="BG55" s="33"/>
      <c r="BH55" s="38"/>
      <c r="BI55" s="39"/>
      <c r="BJ55" s="40"/>
      <c r="BK55" s="48"/>
      <c r="BL55" s="49"/>
      <c r="BM55" s="41"/>
      <c r="BN55" s="47"/>
      <c r="BO55" s="33"/>
      <c r="BP55" s="33"/>
      <c r="BQ55" s="34"/>
      <c r="BR55" s="33"/>
      <c r="BS55" s="34"/>
      <c r="BT55" s="35"/>
      <c r="BU55" s="36"/>
      <c r="BV55" s="37"/>
      <c r="BW55" s="33"/>
      <c r="BX55" s="38"/>
      <c r="BY55" s="39"/>
      <c r="BZ55" s="40"/>
      <c r="CA55" s="48"/>
      <c r="CB55" s="49"/>
      <c r="CC55" s="41"/>
      <c r="CD55" s="47"/>
    </row>
    <row r="56" spans="1:82" s="32" customFormat="1" ht="90" customHeight="1" x14ac:dyDescent="0.25">
      <c r="A56" s="315">
        <f t="shared" si="1"/>
        <v>48</v>
      </c>
      <c r="B56" s="61" t="s">
        <v>67</v>
      </c>
      <c r="C56" s="61">
        <v>2020</v>
      </c>
      <c r="D56" s="61" t="s">
        <v>68</v>
      </c>
      <c r="E56" s="61"/>
      <c r="F56" s="61" t="s">
        <v>363</v>
      </c>
      <c r="G56" s="62" t="s">
        <v>364</v>
      </c>
      <c r="H56" s="310"/>
      <c r="I56" s="46" t="s">
        <v>365</v>
      </c>
      <c r="J56" s="64" t="s">
        <v>366</v>
      </c>
      <c r="K56" s="63" t="s">
        <v>73</v>
      </c>
      <c r="L56" s="87" t="s">
        <v>360</v>
      </c>
      <c r="M56" s="86" t="s">
        <v>361</v>
      </c>
      <c r="N56" s="87" t="s">
        <v>362</v>
      </c>
      <c r="O56" s="87">
        <v>1</v>
      </c>
      <c r="P56" s="88">
        <v>46204</v>
      </c>
      <c r="Q56" s="88">
        <v>46295</v>
      </c>
      <c r="R56" s="89">
        <f t="shared" si="0"/>
        <v>13.350000000000001</v>
      </c>
      <c r="S56" s="87" t="s">
        <v>92</v>
      </c>
      <c r="T56" s="90"/>
      <c r="U56" s="105">
        <f>+IFERROR(VLOOKUP($L56,ACTIVIDADES!$B$9:$X$493,10,0),"")</f>
        <v>0</v>
      </c>
      <c r="V56" s="167" t="str">
        <f>+IFERROR(VLOOKUP($L56,ACTIVIDADES!$B$9:$X$493,11,0)," ")</f>
        <v>Proceso de actualización</v>
      </c>
      <c r="W56" s="227" t="str">
        <f>+IFERROR(VLOOKUP($L56,ACTIVIDADES!$B$9:$X$493,12,0),"")</f>
        <v>https://dnbcgovco-my.sharepoint.com/:f:/g/personal/planeacion_dnbc_gov_co/IgC2wtt6D-zSTY6U6sAF5yefASkR-EDUcnQOxPntpKqfjgU?e=GPU5XT</v>
      </c>
      <c r="X56" s="138">
        <f>+IFERROR(VLOOKUP($L56,ACTIVIDADES!$B$9:$X$493,13,0),"")</f>
        <v>46153</v>
      </c>
      <c r="Y56" s="164" t="str">
        <f>+IFERROR(VLOOKUP($L56,ACTIVIDADES!$B$9:$X$493,14,0),"")</f>
        <v>No se evidencia avance para el periodo</v>
      </c>
      <c r="Z56" s="105">
        <f>+IFERROR(VLOOKUP($L56,ACTIVIDADES!$B$9:$X$493,15,0),"")</f>
        <v>0</v>
      </c>
      <c r="AA56" s="165" t="str">
        <f>+IFERROR(VLOOKUP($L56,ACTIVIDADES!$B$9:$X$493,16,0),"")</f>
        <v>EJECUCIÓN</v>
      </c>
      <c r="AB56" s="138">
        <v>46170</v>
      </c>
      <c r="AC56" s="105">
        <v>0</v>
      </c>
      <c r="AD56" s="105" t="s">
        <v>93</v>
      </c>
      <c r="AE56" s="170" t="s">
        <v>83</v>
      </c>
      <c r="AF56" s="105" t="s">
        <v>81</v>
      </c>
      <c r="AG56" s="105" t="s">
        <v>81</v>
      </c>
      <c r="AH56" s="105" t="s">
        <v>81</v>
      </c>
      <c r="AI56" s="33"/>
      <c r="AJ56" s="33"/>
      <c r="AK56" s="34"/>
      <c r="AL56" s="33"/>
      <c r="AM56" s="34"/>
      <c r="AN56" s="35"/>
      <c r="AO56" s="36"/>
      <c r="AP56" s="37"/>
      <c r="AQ56" s="33"/>
      <c r="AR56" s="38"/>
      <c r="AS56" s="39"/>
      <c r="AT56" s="40"/>
      <c r="AU56" s="48"/>
      <c r="AV56" s="49"/>
      <c r="AW56" s="41"/>
      <c r="AX56" s="47"/>
      <c r="AY56" s="33"/>
      <c r="AZ56" s="33"/>
      <c r="BA56" s="34"/>
      <c r="BB56" s="33"/>
      <c r="BC56" s="34"/>
      <c r="BD56" s="35"/>
      <c r="BE56" s="36"/>
      <c r="BF56" s="37"/>
      <c r="BG56" s="33"/>
      <c r="BH56" s="38"/>
      <c r="BI56" s="39"/>
      <c r="BJ56" s="40"/>
      <c r="BK56" s="48"/>
      <c r="BL56" s="49"/>
      <c r="BM56" s="41"/>
      <c r="BN56" s="47"/>
      <c r="BO56" s="33"/>
      <c r="BP56" s="33"/>
      <c r="BQ56" s="34"/>
      <c r="BR56" s="33"/>
      <c r="BS56" s="34"/>
      <c r="BT56" s="35"/>
      <c r="BU56" s="36"/>
      <c r="BV56" s="37"/>
      <c r="BW56" s="33"/>
      <c r="BX56" s="38"/>
      <c r="BY56" s="39"/>
      <c r="BZ56" s="40"/>
      <c r="CA56" s="48"/>
      <c r="CB56" s="49"/>
      <c r="CC56" s="41"/>
      <c r="CD56" s="47"/>
    </row>
    <row r="57" spans="1:82" s="32" customFormat="1" ht="90" customHeight="1" x14ac:dyDescent="0.25">
      <c r="A57" s="315">
        <f t="shared" si="1"/>
        <v>49</v>
      </c>
      <c r="B57" s="61" t="s">
        <v>67</v>
      </c>
      <c r="C57" s="61">
        <v>2020</v>
      </c>
      <c r="D57" s="61" t="s">
        <v>68</v>
      </c>
      <c r="E57" s="61"/>
      <c r="F57" s="61" t="s">
        <v>363</v>
      </c>
      <c r="G57" s="62" t="s">
        <v>364</v>
      </c>
      <c r="H57" s="310"/>
      <c r="I57" s="46" t="s">
        <v>373</v>
      </c>
      <c r="J57" s="64" t="s">
        <v>366</v>
      </c>
      <c r="K57" s="63" t="s">
        <v>73</v>
      </c>
      <c r="L57" s="87" t="s">
        <v>290</v>
      </c>
      <c r="M57" s="86" t="s">
        <v>374</v>
      </c>
      <c r="N57" s="87" t="s">
        <v>292</v>
      </c>
      <c r="O57" s="87">
        <v>1</v>
      </c>
      <c r="P57" s="88">
        <v>46023</v>
      </c>
      <c r="Q57" s="88">
        <v>46112</v>
      </c>
      <c r="R57" s="89">
        <f t="shared" si="0"/>
        <v>13.5</v>
      </c>
      <c r="S57" s="87" t="s">
        <v>293</v>
      </c>
      <c r="T57" s="90"/>
      <c r="U57" s="105">
        <f>+IFERROR(VLOOKUP($L57,ACTIVIDADES!$B$9:$X$493,10,0),"")</f>
        <v>1</v>
      </c>
      <c r="V57" s="167" t="str">
        <f>+IFERROR(VLOOKUP($L57,ACTIVIDADES!$B$9:$X$493,11,0)," ")</f>
        <v xml:space="preserve">Como evidencia se cuenta con la Formulación del procedimiento Conciliaciones contables donde se cruza la información de incapacidades </v>
      </c>
      <c r="W57" s="227" t="str">
        <f>+IFERROR(VLOOKUP($L57,ACTIVIDADES!$B$9:$X$493,12,0),"")</f>
        <v>https://dnbcgovco-my.sharepoint.com/:f:/g/personal/planeacion_dnbc_gov_co/IgAKPZEalRp3T7O44VwZjBLlARF86VpmllJA36VR9-2qDG8?e=W6XaGX</v>
      </c>
      <c r="X57" s="138">
        <f>+IFERROR(VLOOKUP($L57,ACTIVIDADES!$B$9:$X$493,13,0),"")</f>
        <v>46153</v>
      </c>
      <c r="Y57" s="164" t="str">
        <f>+IFERROR(VLOOKUP($L57,ACTIVIDADES!$B$9:$X$493,14,0),"")</f>
        <v>Se evidencia procedimiento formulado en la vigencia 2025</v>
      </c>
      <c r="Z57" s="105">
        <f>+IFERROR(VLOOKUP($L57,ACTIVIDADES!$B$9:$X$493,15,0),"")</f>
        <v>1</v>
      </c>
      <c r="AA57" s="165" t="str">
        <f>+IFERROR(VLOOKUP($L57,ACTIVIDADES!$B$9:$X$493,16,0),"")</f>
        <v>CUMPLIDO</v>
      </c>
      <c r="AB57" s="138">
        <v>46170</v>
      </c>
      <c r="AC57" s="105">
        <v>1</v>
      </c>
      <c r="AD57" s="170" t="s">
        <v>294</v>
      </c>
      <c r="AE57" s="105" t="s">
        <v>146</v>
      </c>
      <c r="AF57" s="105" t="s">
        <v>81</v>
      </c>
      <c r="AG57" s="105" t="s">
        <v>85</v>
      </c>
      <c r="AH57" s="105" t="s">
        <v>123</v>
      </c>
      <c r="AI57" s="33"/>
      <c r="AJ57" s="33"/>
      <c r="AK57" s="34"/>
      <c r="AL57" s="33"/>
      <c r="AM57" s="34"/>
      <c r="AN57" s="35"/>
      <c r="AO57" s="36"/>
      <c r="AP57" s="37"/>
      <c r="AQ57" s="33"/>
      <c r="AR57" s="38"/>
      <c r="AS57" s="39"/>
      <c r="AT57" s="40"/>
      <c r="AU57" s="48"/>
      <c r="AV57" s="49"/>
      <c r="AW57" s="41"/>
      <c r="AX57" s="47"/>
      <c r="AY57" s="33"/>
      <c r="AZ57" s="33"/>
      <c r="BA57" s="34"/>
      <c r="BB57" s="33"/>
      <c r="BC57" s="34"/>
      <c r="BD57" s="35"/>
      <c r="BE57" s="36"/>
      <c r="BF57" s="37"/>
      <c r="BG57" s="33"/>
      <c r="BH57" s="38"/>
      <c r="BI57" s="39"/>
      <c r="BJ57" s="40"/>
      <c r="BK57" s="48"/>
      <c r="BL57" s="49"/>
      <c r="BM57" s="41"/>
      <c r="BN57" s="47"/>
      <c r="BO57" s="33"/>
      <c r="BP57" s="33"/>
      <c r="BQ57" s="34"/>
      <c r="BR57" s="33"/>
      <c r="BS57" s="34"/>
      <c r="BT57" s="35"/>
      <c r="BU57" s="36"/>
      <c r="BV57" s="37"/>
      <c r="BW57" s="33"/>
      <c r="BX57" s="38"/>
      <c r="BY57" s="39"/>
      <c r="BZ57" s="40"/>
      <c r="CA57" s="48"/>
      <c r="CB57" s="49"/>
      <c r="CC57" s="41"/>
      <c r="CD57" s="47"/>
    </row>
    <row r="58" spans="1:82" s="32" customFormat="1" ht="90" customHeight="1" x14ac:dyDescent="0.25">
      <c r="A58" s="315">
        <f t="shared" si="1"/>
        <v>50</v>
      </c>
      <c r="B58" s="61" t="s">
        <v>67</v>
      </c>
      <c r="C58" s="61">
        <v>2020</v>
      </c>
      <c r="D58" s="61" t="s">
        <v>68</v>
      </c>
      <c r="E58" s="61"/>
      <c r="F58" s="61" t="s">
        <v>375</v>
      </c>
      <c r="G58" s="62" t="s">
        <v>376</v>
      </c>
      <c r="H58" s="310" t="s">
        <v>99</v>
      </c>
      <c r="I58" s="46" t="s">
        <v>377</v>
      </c>
      <c r="J58" s="64" t="s">
        <v>378</v>
      </c>
      <c r="K58" s="63" t="s">
        <v>73</v>
      </c>
      <c r="L58" s="87" t="s">
        <v>379</v>
      </c>
      <c r="M58" s="86" t="s">
        <v>380</v>
      </c>
      <c r="N58" s="87" t="s">
        <v>381</v>
      </c>
      <c r="O58" s="87">
        <v>1</v>
      </c>
      <c r="P58" s="88">
        <v>44287</v>
      </c>
      <c r="Q58" s="88">
        <v>44439</v>
      </c>
      <c r="R58" s="89">
        <f t="shared" si="0"/>
        <v>22.5</v>
      </c>
      <c r="S58" s="87" t="s">
        <v>293</v>
      </c>
      <c r="T58" s="90"/>
      <c r="U58" s="105">
        <f>+IFERROR(VLOOKUP($L58,ACTIVIDADES!$B$9:$X$493,10,0),"")</f>
        <v>1</v>
      </c>
      <c r="V58" s="167" t="str">
        <f>+IFERROR(VLOOKUP($L58,ACTIVIDADES!$B$9:$X$493,11,0)," ")</f>
        <v xml:space="preserve">Como evidencia se deja Procedimiento constitucion de reservas presupuestales </v>
      </c>
      <c r="W58" s="227" t="str">
        <f>+IFERROR(VLOOKUP($L58,ACTIVIDADES!$B$9:$X$493,12,0),"")</f>
        <v>https://dnbcgovco-my.sharepoint.com/:f:/g/personal/planeacion_dnbc_gov_co/IgAKPZEalRp3T7O44VwZjBLlARF86VpmllJA36VR9-2qDG8?e=W6XaGX</v>
      </c>
      <c r="X58" s="138">
        <f>+IFERROR(VLOOKUP($L58,ACTIVIDADES!$B$9:$X$493,13,0),"")</f>
        <v>46153</v>
      </c>
      <c r="Y58" s="164" t="str">
        <f>+IFERROR(VLOOKUP($L58,ACTIVIDADES!$B$9:$X$493,14,0),"")</f>
        <v xml:space="preserve">Se incluye procedimiento actualizado en la vigencia 2026 </v>
      </c>
      <c r="Z58" s="105">
        <f>+IFERROR(VLOOKUP($L58,ACTIVIDADES!$B$9:$X$493,15,0),"")</f>
        <v>1</v>
      </c>
      <c r="AA58" s="165" t="str">
        <f>+IFERROR(VLOOKUP($L58,ACTIVIDADES!$B$9:$X$493,16,0),"")</f>
        <v>CUMPLIDO</v>
      </c>
      <c r="AB58" s="138">
        <v>46170</v>
      </c>
      <c r="AC58" s="105">
        <v>1</v>
      </c>
      <c r="AD58" s="170" t="s">
        <v>382</v>
      </c>
      <c r="AE58" s="105" t="s">
        <v>80</v>
      </c>
      <c r="AF58" s="105" t="s">
        <v>81</v>
      </c>
      <c r="AG58" s="105" t="s">
        <v>85</v>
      </c>
      <c r="AH58" s="105" t="s">
        <v>123</v>
      </c>
      <c r="AI58" s="33"/>
      <c r="AJ58" s="33"/>
      <c r="AK58" s="34"/>
      <c r="AL58" s="33"/>
      <c r="AM58" s="34"/>
      <c r="AN58" s="35"/>
      <c r="AO58" s="36"/>
      <c r="AP58" s="37"/>
      <c r="AQ58" s="33"/>
      <c r="AR58" s="38"/>
      <c r="AS58" s="39"/>
      <c r="AT58" s="40"/>
      <c r="AU58" s="48"/>
      <c r="AV58" s="49"/>
      <c r="AW58" s="41"/>
      <c r="AX58" s="47"/>
      <c r="AY58" s="33"/>
      <c r="AZ58" s="33"/>
      <c r="BA58" s="34"/>
      <c r="BB58" s="33"/>
      <c r="BC58" s="34"/>
      <c r="BD58" s="35"/>
      <c r="BE58" s="36"/>
      <c r="BF58" s="37"/>
      <c r="BG58" s="33"/>
      <c r="BH58" s="38"/>
      <c r="BI58" s="39"/>
      <c r="BJ58" s="40"/>
      <c r="BK58" s="48"/>
      <c r="BL58" s="49"/>
      <c r="BM58" s="41"/>
      <c r="BN58" s="47"/>
      <c r="BO58" s="33"/>
      <c r="BP58" s="33"/>
      <c r="BQ58" s="34"/>
      <c r="BR58" s="33"/>
      <c r="BS58" s="34"/>
      <c r="BT58" s="35"/>
      <c r="BU58" s="36"/>
      <c r="BV58" s="37"/>
      <c r="BW58" s="33"/>
      <c r="BX58" s="38"/>
      <c r="BY58" s="39"/>
      <c r="BZ58" s="40"/>
      <c r="CA58" s="48"/>
      <c r="CB58" s="49"/>
      <c r="CC58" s="41"/>
      <c r="CD58" s="47"/>
    </row>
    <row r="59" spans="1:82" s="32" customFormat="1" ht="90" customHeight="1" x14ac:dyDescent="0.25">
      <c r="A59" s="315">
        <f t="shared" si="1"/>
        <v>51</v>
      </c>
      <c r="B59" s="61" t="s">
        <v>67</v>
      </c>
      <c r="C59" s="61">
        <v>2020</v>
      </c>
      <c r="D59" s="61" t="s">
        <v>68</v>
      </c>
      <c r="E59" s="61"/>
      <c r="F59" s="61" t="s">
        <v>375</v>
      </c>
      <c r="G59" s="62" t="s">
        <v>376</v>
      </c>
      <c r="H59" s="310" t="s">
        <v>99</v>
      </c>
      <c r="I59" s="46" t="s">
        <v>377</v>
      </c>
      <c r="J59" s="64" t="s">
        <v>378</v>
      </c>
      <c r="K59" s="63" t="s">
        <v>73</v>
      </c>
      <c r="L59" s="87" t="s">
        <v>383</v>
      </c>
      <c r="M59" s="86" t="s">
        <v>384</v>
      </c>
      <c r="N59" s="87" t="s">
        <v>385</v>
      </c>
      <c r="O59" s="87">
        <v>1</v>
      </c>
      <c r="P59" s="88">
        <v>44287</v>
      </c>
      <c r="Q59" s="88">
        <v>44439</v>
      </c>
      <c r="R59" s="89">
        <f t="shared" si="0"/>
        <v>22.5</v>
      </c>
      <c r="S59" s="87" t="s">
        <v>293</v>
      </c>
      <c r="T59" s="90"/>
      <c r="U59" s="105">
        <f>+IFERROR(VLOOKUP($L59,ACTIVIDADES!$B$9:$X$493,10,0),"")</f>
        <v>1</v>
      </c>
      <c r="V59" s="167" t="str">
        <f>+IFERROR(VLOOKUP($L59,ACTIVIDADES!$B$9:$X$493,11,0)," ")</f>
        <v xml:space="preserve">Como evidencia se deja el Procedimiento constitucion de reservas presupuestales </v>
      </c>
      <c r="W59" s="227" t="str">
        <f>+IFERROR(VLOOKUP($L59,ACTIVIDADES!$B$9:$X$493,12,0),"")</f>
        <v>https://dnbcgovco-my.sharepoint.com/:f:/g/personal/planeacion_dnbc_gov_co/IgAKPZEalRp3T7O44VwZjBLlARF86VpmllJA36VR9-2qDG8?e=W6XaGX</v>
      </c>
      <c r="X59" s="138">
        <f>+IFERROR(VLOOKUP($L59,ACTIVIDADES!$B$9:$X$493,13,0),"")</f>
        <v>46153</v>
      </c>
      <c r="Y59" s="164" t="str">
        <f>+IFERROR(VLOOKUP($L59,ACTIVIDADES!$B$9:$X$493,14,0),"")</f>
        <v>Se incluye formato con el acapite en mención</v>
      </c>
      <c r="Z59" s="105">
        <f>+IFERROR(VLOOKUP($L59,ACTIVIDADES!$B$9:$X$493,15,0),"")</f>
        <v>1</v>
      </c>
      <c r="AA59" s="165" t="str">
        <f>+IFERROR(VLOOKUP($L59,ACTIVIDADES!$B$9:$X$493,16,0),"")</f>
        <v>CUMPLIDO</v>
      </c>
      <c r="AB59" s="138">
        <v>46170</v>
      </c>
      <c r="AC59" s="105">
        <v>1</v>
      </c>
      <c r="AD59" s="170" t="s">
        <v>386</v>
      </c>
      <c r="AE59" s="105" t="s">
        <v>146</v>
      </c>
      <c r="AF59" s="105" t="s">
        <v>81</v>
      </c>
      <c r="AG59" s="105" t="s">
        <v>85</v>
      </c>
      <c r="AH59" s="105" t="s">
        <v>123</v>
      </c>
      <c r="AI59" s="33"/>
      <c r="AJ59" s="33"/>
      <c r="AK59" s="34"/>
      <c r="AL59" s="33"/>
      <c r="AM59" s="34"/>
      <c r="AN59" s="35"/>
      <c r="AO59" s="36"/>
      <c r="AP59" s="37"/>
      <c r="AQ59" s="33"/>
      <c r="AR59" s="38"/>
      <c r="AS59" s="39"/>
      <c r="AT59" s="40"/>
      <c r="AU59" s="48"/>
      <c r="AV59" s="49"/>
      <c r="AW59" s="41"/>
      <c r="AX59" s="47"/>
      <c r="AY59" s="33"/>
      <c r="AZ59" s="33"/>
      <c r="BA59" s="34"/>
      <c r="BB59" s="33"/>
      <c r="BC59" s="34"/>
      <c r="BD59" s="35"/>
      <c r="BE59" s="36"/>
      <c r="BF59" s="37"/>
      <c r="BG59" s="33"/>
      <c r="BH59" s="38"/>
      <c r="BI59" s="39"/>
      <c r="BJ59" s="40"/>
      <c r="BK59" s="48"/>
      <c r="BL59" s="49"/>
      <c r="BM59" s="41"/>
      <c r="BN59" s="47"/>
      <c r="BO59" s="33"/>
      <c r="BP59" s="33"/>
      <c r="BQ59" s="34"/>
      <c r="BR59" s="33"/>
      <c r="BS59" s="34"/>
      <c r="BT59" s="35"/>
      <c r="BU59" s="36"/>
      <c r="BV59" s="37"/>
      <c r="BW59" s="33"/>
      <c r="BX59" s="38"/>
      <c r="BY59" s="39"/>
      <c r="BZ59" s="40"/>
      <c r="CA59" s="48"/>
      <c r="CB59" s="49"/>
      <c r="CC59" s="41"/>
      <c r="CD59" s="47"/>
    </row>
    <row r="60" spans="1:82" s="32" customFormat="1" ht="90" customHeight="1" x14ac:dyDescent="0.25">
      <c r="A60" s="315">
        <f t="shared" si="1"/>
        <v>52</v>
      </c>
      <c r="B60" s="61" t="s">
        <v>67</v>
      </c>
      <c r="C60" s="61">
        <v>2020</v>
      </c>
      <c r="D60" s="61" t="s">
        <v>68</v>
      </c>
      <c r="E60" s="61"/>
      <c r="F60" s="61" t="s">
        <v>387</v>
      </c>
      <c r="G60" s="62" t="s">
        <v>388</v>
      </c>
      <c r="H60" s="310"/>
      <c r="I60" s="46" t="s">
        <v>339</v>
      </c>
      <c r="J60" s="64" t="s">
        <v>339</v>
      </c>
      <c r="K60" s="63" t="s">
        <v>73</v>
      </c>
      <c r="L60" s="87" t="s">
        <v>290</v>
      </c>
      <c r="M60" s="86" t="s">
        <v>291</v>
      </c>
      <c r="N60" s="87" t="s">
        <v>292</v>
      </c>
      <c r="O60" s="87">
        <v>1</v>
      </c>
      <c r="P60" s="88">
        <v>46023</v>
      </c>
      <c r="Q60" s="88">
        <v>46112</v>
      </c>
      <c r="R60" s="89">
        <f t="shared" si="0"/>
        <v>13.5</v>
      </c>
      <c r="S60" s="87" t="s">
        <v>293</v>
      </c>
      <c r="T60" s="90"/>
      <c r="U60" s="105">
        <f>+IFERROR(VLOOKUP($L60,ACTIVIDADES!$B$9:$X$493,10,0),"")</f>
        <v>1</v>
      </c>
      <c r="V60" s="167" t="str">
        <f>+IFERROR(VLOOKUP($L60,ACTIVIDADES!$B$9:$X$493,11,0)," ")</f>
        <v xml:space="preserve">Como evidencia se cuenta con la Formulación del procedimiento Conciliaciones contables donde se cruza la información de incapacidades </v>
      </c>
      <c r="W60" s="227" t="str">
        <f>+IFERROR(VLOOKUP($L60,ACTIVIDADES!$B$9:$X$493,12,0),"")</f>
        <v>https://dnbcgovco-my.sharepoint.com/:f:/g/personal/planeacion_dnbc_gov_co/IgAKPZEalRp3T7O44VwZjBLlARF86VpmllJA36VR9-2qDG8?e=W6XaGX</v>
      </c>
      <c r="X60" s="138">
        <f>+IFERROR(VLOOKUP($L60,ACTIVIDADES!$B$9:$X$493,13,0),"")</f>
        <v>46153</v>
      </c>
      <c r="Y60" s="164" t="str">
        <f>+IFERROR(VLOOKUP($L60,ACTIVIDADES!$B$9:$X$493,14,0),"")</f>
        <v>Se evidencia procedimiento formulado en la vigencia 2025</v>
      </c>
      <c r="Z60" s="105">
        <f>+IFERROR(VLOOKUP($L60,ACTIVIDADES!$B$9:$X$493,15,0),"")</f>
        <v>1</v>
      </c>
      <c r="AA60" s="165" t="str">
        <f>+IFERROR(VLOOKUP($L60,ACTIVIDADES!$B$9:$X$493,16,0),"")</f>
        <v>CUMPLIDO</v>
      </c>
      <c r="AB60" s="138">
        <v>46170</v>
      </c>
      <c r="AC60" s="105">
        <v>1</v>
      </c>
      <c r="AD60" s="170" t="s">
        <v>386</v>
      </c>
      <c r="AE60" s="105" t="s">
        <v>146</v>
      </c>
      <c r="AF60" s="105" t="s">
        <v>81</v>
      </c>
      <c r="AG60" s="105" t="s">
        <v>85</v>
      </c>
      <c r="AH60" s="105" t="s">
        <v>123</v>
      </c>
      <c r="AI60" s="33"/>
      <c r="AJ60" s="33"/>
      <c r="AK60" s="34"/>
      <c r="AL60" s="33"/>
      <c r="AM60" s="34"/>
      <c r="AN60" s="35"/>
      <c r="AO60" s="36"/>
      <c r="AP60" s="37"/>
      <c r="AQ60" s="33"/>
      <c r="AR60" s="38"/>
      <c r="AS60" s="39"/>
      <c r="AT60" s="40"/>
      <c r="AU60" s="48"/>
      <c r="AV60" s="49"/>
      <c r="AW60" s="41"/>
      <c r="AX60" s="47"/>
      <c r="AY60" s="33"/>
      <c r="AZ60" s="33"/>
      <c r="BA60" s="34"/>
      <c r="BB60" s="33"/>
      <c r="BC60" s="34"/>
      <c r="BD60" s="35"/>
      <c r="BE60" s="36"/>
      <c r="BF60" s="37"/>
      <c r="BG60" s="33"/>
      <c r="BH60" s="38"/>
      <c r="BI60" s="39"/>
      <c r="BJ60" s="40"/>
      <c r="BK60" s="48"/>
      <c r="BL60" s="49"/>
      <c r="BM60" s="41"/>
      <c r="BN60" s="47"/>
      <c r="BO60" s="33"/>
      <c r="BP60" s="33"/>
      <c r="BQ60" s="34"/>
      <c r="BR60" s="33"/>
      <c r="BS60" s="34"/>
      <c r="BT60" s="35"/>
      <c r="BU60" s="36"/>
      <c r="BV60" s="37"/>
      <c r="BW60" s="33"/>
      <c r="BX60" s="38"/>
      <c r="BY60" s="39"/>
      <c r="BZ60" s="40"/>
      <c r="CA60" s="48"/>
      <c r="CB60" s="49"/>
      <c r="CC60" s="41"/>
      <c r="CD60" s="47"/>
    </row>
    <row r="61" spans="1:82" s="32" customFormat="1" ht="90" customHeight="1" x14ac:dyDescent="0.25">
      <c r="A61" s="315">
        <f t="shared" si="1"/>
        <v>53</v>
      </c>
      <c r="B61" s="61" t="s">
        <v>67</v>
      </c>
      <c r="C61" s="61">
        <v>2020</v>
      </c>
      <c r="D61" s="61" t="s">
        <v>68</v>
      </c>
      <c r="E61" s="61"/>
      <c r="F61" s="61" t="s">
        <v>389</v>
      </c>
      <c r="G61" s="62" t="s">
        <v>390</v>
      </c>
      <c r="H61" s="310"/>
      <c r="I61" s="46" t="s">
        <v>391</v>
      </c>
      <c r="J61" s="64" t="s">
        <v>392</v>
      </c>
      <c r="K61" s="63" t="s">
        <v>73</v>
      </c>
      <c r="L61" s="87" t="s">
        <v>393</v>
      </c>
      <c r="M61" s="86" t="s">
        <v>394</v>
      </c>
      <c r="N61" s="87" t="s">
        <v>395</v>
      </c>
      <c r="O61" s="87">
        <v>1</v>
      </c>
      <c r="P61" s="88">
        <v>46113</v>
      </c>
      <c r="Q61" s="88">
        <v>46387</v>
      </c>
      <c r="R61" s="89">
        <f t="shared" si="0"/>
        <v>40.5</v>
      </c>
      <c r="S61" s="87" t="s">
        <v>161</v>
      </c>
      <c r="T61" s="90"/>
      <c r="U61" s="105">
        <f>+IFERROR(VLOOKUP($L61,ACTIVIDADES!$B$9:$X$493,10,0),"")</f>
        <v>0</v>
      </c>
      <c r="V61" s="167">
        <f>+IFERROR(VLOOKUP($L61,ACTIVIDADES!$B$9:$X$493,11,0)," ")</f>
        <v>0</v>
      </c>
      <c r="W61" s="227">
        <f>+IFERROR(VLOOKUP($L61,ACTIVIDADES!$B$9:$X$493,12,0),"")</f>
        <v>0</v>
      </c>
      <c r="X61" s="138">
        <f>+IFERROR(VLOOKUP($L61,ACTIVIDADES!$B$9:$X$493,13,0),"")</f>
        <v>46153</v>
      </c>
      <c r="Y61" s="164" t="str">
        <f>+IFERROR(VLOOKUP($L61,ACTIVIDADES!$B$9:$X$493,14,0),"")</f>
        <v>No se evidencia seguimiento</v>
      </c>
      <c r="Z61" s="105">
        <f>+IFERROR(VLOOKUP($L61,ACTIVIDADES!$B$9:$X$493,15,0),"")</f>
        <v>0</v>
      </c>
      <c r="AA61" s="165" t="str">
        <f>+IFERROR(VLOOKUP($L61,ACTIVIDADES!$B$9:$X$493,16,0),"")</f>
        <v>EJECUCIÓN</v>
      </c>
      <c r="AB61" s="138">
        <v>46157</v>
      </c>
      <c r="AC61" s="105">
        <v>0</v>
      </c>
      <c r="AD61" s="105" t="s">
        <v>93</v>
      </c>
      <c r="AE61" s="170" t="s">
        <v>83</v>
      </c>
      <c r="AF61" s="105" t="s">
        <v>81</v>
      </c>
      <c r="AG61" s="105" t="s">
        <v>81</v>
      </c>
      <c r="AH61" s="105" t="s">
        <v>81</v>
      </c>
      <c r="AI61" s="33"/>
      <c r="AJ61" s="33"/>
      <c r="AK61" s="34"/>
      <c r="AL61" s="33"/>
      <c r="AM61" s="34"/>
      <c r="AN61" s="35"/>
      <c r="AO61" s="36"/>
      <c r="AP61" s="37"/>
      <c r="AQ61" s="33"/>
      <c r="AR61" s="38"/>
      <c r="AS61" s="39"/>
      <c r="AT61" s="40"/>
      <c r="AU61" s="48"/>
      <c r="AV61" s="49"/>
      <c r="AW61" s="41"/>
      <c r="AX61" s="47"/>
      <c r="AY61" s="33"/>
      <c r="AZ61" s="33"/>
      <c r="BA61" s="34"/>
      <c r="BB61" s="33"/>
      <c r="BC61" s="34"/>
      <c r="BD61" s="35"/>
      <c r="BE61" s="36"/>
      <c r="BF61" s="37"/>
      <c r="BG61" s="33"/>
      <c r="BH61" s="38"/>
      <c r="BI61" s="39"/>
      <c r="BJ61" s="40"/>
      <c r="BK61" s="48"/>
      <c r="BL61" s="49"/>
      <c r="BM61" s="41"/>
      <c r="BN61" s="47"/>
      <c r="BO61" s="33"/>
      <c r="BP61" s="33"/>
      <c r="BQ61" s="34"/>
      <c r="BR61" s="33"/>
      <c r="BS61" s="34"/>
      <c r="BT61" s="35"/>
      <c r="BU61" s="36"/>
      <c r="BV61" s="37"/>
      <c r="BW61" s="33"/>
      <c r="BX61" s="38"/>
      <c r="BY61" s="39"/>
      <c r="BZ61" s="40"/>
      <c r="CA61" s="48"/>
      <c r="CB61" s="49"/>
      <c r="CC61" s="41"/>
      <c r="CD61" s="47"/>
    </row>
    <row r="62" spans="1:82" s="32" customFormat="1" ht="90" customHeight="1" x14ac:dyDescent="0.25">
      <c r="A62" s="315">
        <f t="shared" si="1"/>
        <v>54</v>
      </c>
      <c r="B62" s="61" t="s">
        <v>67</v>
      </c>
      <c r="C62" s="61">
        <v>2020</v>
      </c>
      <c r="D62" s="61" t="s">
        <v>68</v>
      </c>
      <c r="E62" s="61"/>
      <c r="F62" s="61" t="s">
        <v>396</v>
      </c>
      <c r="G62" s="62" t="s">
        <v>397</v>
      </c>
      <c r="H62" s="310" t="s">
        <v>99</v>
      </c>
      <c r="I62" s="46" t="s">
        <v>398</v>
      </c>
      <c r="J62" s="64" t="s">
        <v>399</v>
      </c>
      <c r="K62" s="63" t="s">
        <v>73</v>
      </c>
      <c r="L62" s="87" t="s">
        <v>400</v>
      </c>
      <c r="M62" s="86" t="s">
        <v>401</v>
      </c>
      <c r="N62" s="87" t="s">
        <v>402</v>
      </c>
      <c r="O62" s="87">
        <v>1</v>
      </c>
      <c r="P62" s="88">
        <v>46113</v>
      </c>
      <c r="Q62" s="88">
        <v>46203</v>
      </c>
      <c r="R62" s="89">
        <f t="shared" ref="R62:R116" si="2">DAYS360(P62,Q62)/360*54</f>
        <v>13.350000000000001</v>
      </c>
      <c r="S62" s="87" t="s">
        <v>293</v>
      </c>
      <c r="T62" s="90"/>
      <c r="U62" s="105">
        <f>+IFERROR(VLOOKUP($L62,ACTIVIDADES!$B$9:$X$493,10,0),"")</f>
        <v>1</v>
      </c>
      <c r="V62" s="167" t="str">
        <f>+IFERROR(VLOOKUP($L62,ACTIVIDADES!$B$9:$X$493,11,0)," ")</f>
        <v xml:space="preserve">Se deja en evidencia el procedimiento de gestion de pagos </v>
      </c>
      <c r="W62" s="227" t="str">
        <f>+IFERROR(VLOOKUP($L62,ACTIVIDADES!$B$9:$X$493,12,0),"")</f>
        <v>https://dnbcgovco-my.sharepoint.com/:f:/g/personal/planeacion_dnbc_gov_co/IgAKPZEalRp3T7O44VwZjBLlARF86VpmllJA36VR9-2qDG8?e=W6XaGX</v>
      </c>
      <c r="X62" s="138">
        <f>+IFERROR(VLOOKUP($L62,ACTIVIDADES!$B$9:$X$493,13,0),"")</f>
        <v>46153</v>
      </c>
      <c r="Y62" s="164" t="str">
        <f>+IFERROR(VLOOKUP($L62,ACTIVIDADES!$B$9:$X$493,14,0),"")</f>
        <v>Se incluye actualización de procedimiento junto a formatos del mismo</v>
      </c>
      <c r="Z62" s="105">
        <f>+IFERROR(VLOOKUP($L62,ACTIVIDADES!$B$9:$X$493,15,0),"")</f>
        <v>1</v>
      </c>
      <c r="AA62" s="165" t="str">
        <f>+IFERROR(VLOOKUP($L62,ACTIVIDADES!$B$9:$X$493,16,0),"")</f>
        <v>CUMPLIDO</v>
      </c>
      <c r="AB62" s="138">
        <v>46170</v>
      </c>
      <c r="AC62" s="105">
        <v>1</v>
      </c>
      <c r="AD62" s="170" t="s">
        <v>403</v>
      </c>
      <c r="AE62" s="105" t="s">
        <v>146</v>
      </c>
      <c r="AF62" s="105" t="s">
        <v>81</v>
      </c>
      <c r="AG62" s="105" t="s">
        <v>85</v>
      </c>
      <c r="AH62" s="105" t="s">
        <v>123</v>
      </c>
      <c r="AI62" s="33"/>
      <c r="AJ62" s="33"/>
      <c r="AK62" s="34"/>
      <c r="AL62" s="33"/>
      <c r="AM62" s="34"/>
      <c r="AN62" s="35"/>
      <c r="AO62" s="36"/>
      <c r="AP62" s="37"/>
      <c r="AQ62" s="33"/>
      <c r="AR62" s="38"/>
      <c r="AS62" s="39"/>
      <c r="AT62" s="40"/>
      <c r="AU62" s="48"/>
      <c r="AV62" s="49"/>
      <c r="AW62" s="41"/>
      <c r="AX62" s="47"/>
      <c r="AY62" s="33"/>
      <c r="AZ62" s="33"/>
      <c r="BA62" s="34"/>
      <c r="BB62" s="33"/>
      <c r="BC62" s="34"/>
      <c r="BD62" s="35"/>
      <c r="BE62" s="36"/>
      <c r="BF62" s="37"/>
      <c r="BG62" s="33"/>
      <c r="BH62" s="38"/>
      <c r="BI62" s="39"/>
      <c r="BJ62" s="40"/>
      <c r="BK62" s="48"/>
      <c r="BL62" s="49"/>
      <c r="BM62" s="41"/>
      <c r="BN62" s="47"/>
      <c r="BO62" s="33"/>
      <c r="BP62" s="33"/>
      <c r="BQ62" s="34"/>
      <c r="BR62" s="33"/>
      <c r="BS62" s="34"/>
      <c r="BT62" s="35"/>
      <c r="BU62" s="36"/>
      <c r="BV62" s="37"/>
      <c r="BW62" s="33"/>
      <c r="BX62" s="38"/>
      <c r="BY62" s="39"/>
      <c r="BZ62" s="40"/>
      <c r="CA62" s="48"/>
      <c r="CB62" s="49"/>
      <c r="CC62" s="41"/>
      <c r="CD62" s="47"/>
    </row>
    <row r="63" spans="1:82" s="32" customFormat="1" ht="90" customHeight="1" x14ac:dyDescent="0.25">
      <c r="A63" s="315">
        <f t="shared" si="1"/>
        <v>55</v>
      </c>
      <c r="B63" s="61" t="s">
        <v>67</v>
      </c>
      <c r="C63" s="61">
        <v>2020</v>
      </c>
      <c r="D63" s="61" t="s">
        <v>68</v>
      </c>
      <c r="E63" s="61"/>
      <c r="F63" s="61" t="s">
        <v>404</v>
      </c>
      <c r="G63" s="62" t="s">
        <v>405</v>
      </c>
      <c r="H63" s="310" t="s">
        <v>111</v>
      </c>
      <c r="I63" s="46" t="s">
        <v>406</v>
      </c>
      <c r="J63" s="64" t="s">
        <v>407</v>
      </c>
      <c r="K63" s="63" t="s">
        <v>73</v>
      </c>
      <c r="L63" s="87" t="s">
        <v>244</v>
      </c>
      <c r="M63" s="86" t="s">
        <v>245</v>
      </c>
      <c r="N63" s="87" t="s">
        <v>246</v>
      </c>
      <c r="O63" s="87">
        <v>4</v>
      </c>
      <c r="P63" s="88">
        <v>46023</v>
      </c>
      <c r="Q63" s="88">
        <v>46387</v>
      </c>
      <c r="R63" s="89">
        <f t="shared" si="2"/>
        <v>54</v>
      </c>
      <c r="S63" s="87" t="s">
        <v>105</v>
      </c>
      <c r="T63" s="90"/>
      <c r="U63" s="105">
        <f>+IFERROR(VLOOKUP($L63,ACTIVIDADES!$B$9:$X$493,10,0),"")</f>
        <v>0</v>
      </c>
      <c r="V63" s="167" t="str">
        <f>+IFERROR(VLOOKUP($L63,ACTIVIDADES!$B$9:$X$493,11,0)," ")</f>
        <v xml:space="preserve">Se informa que esta en etapa de elaboración </v>
      </c>
      <c r="W63" s="227">
        <f>+IFERROR(VLOOKUP($L63,ACTIVIDADES!$B$9:$X$493,12,0),"")</f>
        <v>0</v>
      </c>
      <c r="X63" s="138">
        <f>+IFERROR(VLOOKUP($L63,ACTIVIDADES!$B$9:$X$493,13,0),"")</f>
        <v>46153</v>
      </c>
      <c r="Y63" s="164" t="str">
        <f>+IFERROR(VLOOKUP($L63,ACTIVIDADES!$B$9:$X$493,14,0),"")</f>
        <v>No ha dado inicio a la ejecución</v>
      </c>
      <c r="Z63" s="105">
        <f>+IFERROR(VLOOKUP($L63,ACTIVIDADES!$B$9:$X$493,15,0),"")</f>
        <v>0</v>
      </c>
      <c r="AA63" s="165" t="str">
        <f>+IFERROR(VLOOKUP($L63,ACTIVIDADES!$B$9:$X$493,16,0),"")</f>
        <v>EJECUCIÓN</v>
      </c>
      <c r="AB63" s="138">
        <v>46157</v>
      </c>
      <c r="AC63" s="105">
        <v>0.25</v>
      </c>
      <c r="AD63" s="105" t="s">
        <v>408</v>
      </c>
      <c r="AE63" s="170" t="s">
        <v>108</v>
      </c>
      <c r="AF63" s="105" t="s">
        <v>81</v>
      </c>
      <c r="AG63" s="105" t="s">
        <v>81</v>
      </c>
      <c r="AH63" s="105" t="s">
        <v>81</v>
      </c>
      <c r="AI63" s="33"/>
      <c r="AJ63" s="33"/>
      <c r="AK63" s="34"/>
      <c r="AL63" s="33"/>
      <c r="AM63" s="34"/>
      <c r="AN63" s="35"/>
      <c r="AO63" s="36"/>
      <c r="AP63" s="37"/>
      <c r="AQ63" s="33"/>
      <c r="AR63" s="38"/>
      <c r="AS63" s="39"/>
      <c r="AT63" s="40"/>
      <c r="AU63" s="48"/>
      <c r="AV63" s="49"/>
      <c r="AW63" s="41"/>
      <c r="AX63" s="47"/>
      <c r="AY63" s="33"/>
      <c r="AZ63" s="33"/>
      <c r="BA63" s="34"/>
      <c r="BB63" s="33"/>
      <c r="BC63" s="34"/>
      <c r="BD63" s="35"/>
      <c r="BE63" s="36"/>
      <c r="BF63" s="37"/>
      <c r="BG63" s="33"/>
      <c r="BH63" s="38"/>
      <c r="BI63" s="39"/>
      <c r="BJ63" s="40"/>
      <c r="BK63" s="48"/>
      <c r="BL63" s="49"/>
      <c r="BM63" s="41"/>
      <c r="BN63" s="47"/>
      <c r="BO63" s="33"/>
      <c r="BP63" s="33"/>
      <c r="BQ63" s="34"/>
      <c r="BR63" s="33"/>
      <c r="BS63" s="34"/>
      <c r="BT63" s="35"/>
      <c r="BU63" s="36"/>
      <c r="BV63" s="37"/>
      <c r="BW63" s="33"/>
      <c r="BX63" s="38"/>
      <c r="BY63" s="39"/>
      <c r="BZ63" s="40"/>
      <c r="CA63" s="48"/>
      <c r="CB63" s="49"/>
      <c r="CC63" s="41"/>
      <c r="CD63" s="47"/>
    </row>
    <row r="64" spans="1:82" s="32" customFormat="1" ht="90" customHeight="1" x14ac:dyDescent="0.25">
      <c r="A64" s="315">
        <f t="shared" si="1"/>
        <v>56</v>
      </c>
      <c r="B64" s="61" t="s">
        <v>67</v>
      </c>
      <c r="C64" s="61">
        <v>2020</v>
      </c>
      <c r="D64" s="61" t="s">
        <v>68</v>
      </c>
      <c r="E64" s="61"/>
      <c r="F64" s="61" t="s">
        <v>404</v>
      </c>
      <c r="G64" s="62" t="s">
        <v>405</v>
      </c>
      <c r="H64" s="310" t="s">
        <v>99</v>
      </c>
      <c r="I64" s="46" t="s">
        <v>406</v>
      </c>
      <c r="J64" s="64" t="s">
        <v>407</v>
      </c>
      <c r="K64" s="63" t="s">
        <v>73</v>
      </c>
      <c r="L64" s="87" t="s">
        <v>400</v>
      </c>
      <c r="M64" s="86" t="s">
        <v>401</v>
      </c>
      <c r="N64" s="87" t="s">
        <v>402</v>
      </c>
      <c r="O64" s="87">
        <v>1</v>
      </c>
      <c r="P64" s="88">
        <v>46113</v>
      </c>
      <c r="Q64" s="88">
        <v>46203</v>
      </c>
      <c r="R64" s="89">
        <f t="shared" si="2"/>
        <v>13.350000000000001</v>
      </c>
      <c r="S64" s="87" t="s">
        <v>293</v>
      </c>
      <c r="T64" s="90"/>
      <c r="U64" s="105">
        <f>+IFERROR(VLOOKUP($L64,ACTIVIDADES!$B$9:$X$493,10,0),"")</f>
        <v>1</v>
      </c>
      <c r="V64" s="167" t="str">
        <f>+IFERROR(VLOOKUP($L64,ACTIVIDADES!$B$9:$X$493,11,0)," ")</f>
        <v xml:space="preserve">Se deja en evidencia el procedimiento de gestion de pagos </v>
      </c>
      <c r="W64" s="227" t="str">
        <f>+IFERROR(VLOOKUP($L64,ACTIVIDADES!$B$9:$X$493,12,0),"")</f>
        <v>https://dnbcgovco-my.sharepoint.com/:f:/g/personal/planeacion_dnbc_gov_co/IgAKPZEalRp3T7O44VwZjBLlARF86VpmllJA36VR9-2qDG8?e=W6XaGX</v>
      </c>
      <c r="X64" s="138">
        <f>+IFERROR(VLOOKUP($L64,ACTIVIDADES!$B$9:$X$493,13,0),"")</f>
        <v>46153</v>
      </c>
      <c r="Y64" s="164" t="str">
        <f>+IFERROR(VLOOKUP($L64,ACTIVIDADES!$B$9:$X$493,14,0),"")</f>
        <v>Se incluye actualización de procedimiento junto a formatos del mismo</v>
      </c>
      <c r="Z64" s="105">
        <f>+IFERROR(VLOOKUP($L64,ACTIVIDADES!$B$9:$X$493,15,0),"")</f>
        <v>1</v>
      </c>
      <c r="AA64" s="165" t="str">
        <f>+IFERROR(VLOOKUP($L64,ACTIVIDADES!$B$9:$X$493,16,0),"")</f>
        <v>CUMPLIDO</v>
      </c>
      <c r="AB64" s="138">
        <v>46170</v>
      </c>
      <c r="AC64" s="105">
        <v>1</v>
      </c>
      <c r="AD64" s="170" t="s">
        <v>403</v>
      </c>
      <c r="AE64" s="105" t="s">
        <v>146</v>
      </c>
      <c r="AF64" s="105" t="s">
        <v>81</v>
      </c>
      <c r="AG64" s="105" t="s">
        <v>85</v>
      </c>
      <c r="AH64" s="105" t="s">
        <v>123</v>
      </c>
      <c r="AI64" s="33"/>
      <c r="AJ64" s="33"/>
      <c r="AK64" s="34"/>
      <c r="AL64" s="33"/>
      <c r="AM64" s="34"/>
      <c r="AN64" s="35"/>
      <c r="AO64" s="36"/>
      <c r="AP64" s="37"/>
      <c r="AQ64" s="33"/>
      <c r="AR64" s="38"/>
      <c r="AS64" s="39"/>
      <c r="AT64" s="40"/>
      <c r="AU64" s="48"/>
      <c r="AV64" s="49"/>
      <c r="AW64" s="41"/>
      <c r="AX64" s="47"/>
      <c r="AY64" s="33"/>
      <c r="AZ64" s="33"/>
      <c r="BA64" s="34"/>
      <c r="BB64" s="33"/>
      <c r="BC64" s="34"/>
      <c r="BD64" s="35"/>
      <c r="BE64" s="36"/>
      <c r="BF64" s="37"/>
      <c r="BG64" s="33"/>
      <c r="BH64" s="38"/>
      <c r="BI64" s="39"/>
      <c r="BJ64" s="40"/>
      <c r="BK64" s="48"/>
      <c r="BL64" s="49"/>
      <c r="BM64" s="41"/>
      <c r="BN64" s="47"/>
      <c r="BO64" s="33"/>
      <c r="BP64" s="33"/>
      <c r="BQ64" s="34"/>
      <c r="BR64" s="33"/>
      <c r="BS64" s="34"/>
      <c r="BT64" s="35"/>
      <c r="BU64" s="36"/>
      <c r="BV64" s="37"/>
      <c r="BW64" s="33"/>
      <c r="BX64" s="38"/>
      <c r="BY64" s="39"/>
      <c r="BZ64" s="40"/>
      <c r="CA64" s="48"/>
      <c r="CB64" s="49"/>
      <c r="CC64" s="41"/>
      <c r="CD64" s="47"/>
    </row>
    <row r="65" spans="1:82" s="32" customFormat="1" ht="90" customHeight="1" x14ac:dyDescent="0.25">
      <c r="A65" s="315">
        <f t="shared" si="1"/>
        <v>57</v>
      </c>
      <c r="B65" s="61" t="s">
        <v>67</v>
      </c>
      <c r="C65" s="61">
        <v>2020</v>
      </c>
      <c r="D65" s="61" t="s">
        <v>68</v>
      </c>
      <c r="E65" s="61"/>
      <c r="F65" s="61" t="s">
        <v>409</v>
      </c>
      <c r="G65" s="62" t="s">
        <v>410</v>
      </c>
      <c r="H65" s="310"/>
      <c r="I65" s="46" t="s">
        <v>411</v>
      </c>
      <c r="J65" s="64" t="s">
        <v>412</v>
      </c>
      <c r="K65" s="63" t="s">
        <v>73</v>
      </c>
      <c r="L65" s="87" t="s">
        <v>413</v>
      </c>
      <c r="M65" s="86" t="s">
        <v>414</v>
      </c>
      <c r="N65" s="87" t="s">
        <v>415</v>
      </c>
      <c r="O65" s="87">
        <v>12</v>
      </c>
      <c r="P65" s="88">
        <v>46023</v>
      </c>
      <c r="Q65" s="88">
        <v>46387</v>
      </c>
      <c r="R65" s="89">
        <f t="shared" si="2"/>
        <v>54</v>
      </c>
      <c r="S65" s="87" t="s">
        <v>161</v>
      </c>
      <c r="T65" s="90" t="s">
        <v>416</v>
      </c>
      <c r="U65" s="105">
        <f>+IFERROR(VLOOKUP($L65,ACTIVIDADES!$B$9:$X$493,10,0),"")</f>
        <v>0</v>
      </c>
      <c r="V65" s="167">
        <f>+IFERROR(VLOOKUP($L65,ACTIVIDADES!$B$9:$X$493,11,0)," ")</f>
        <v>0</v>
      </c>
      <c r="W65" s="227">
        <f>+IFERROR(VLOOKUP($L65,ACTIVIDADES!$B$9:$X$493,12,0),"")</f>
        <v>0</v>
      </c>
      <c r="X65" s="138">
        <f>+IFERROR(VLOOKUP($L65,ACTIVIDADES!$B$9:$X$493,13,0),"")</f>
        <v>46153</v>
      </c>
      <c r="Y65" s="164" t="str">
        <f>+IFERROR(VLOOKUP($L65,ACTIVIDADES!$B$9:$X$493,14,0),"")</f>
        <v>No se evidencia seguimiento</v>
      </c>
      <c r="Z65" s="105">
        <f>+IFERROR(VLOOKUP($L65,ACTIVIDADES!$B$9:$X$493,15,0),"")</f>
        <v>0</v>
      </c>
      <c r="AA65" s="165" t="str">
        <f>+IFERROR(VLOOKUP($L65,ACTIVIDADES!$B$9:$X$493,16,0),"")</f>
        <v>EJECUCIÓN</v>
      </c>
      <c r="AB65" s="138">
        <v>46157</v>
      </c>
      <c r="AC65" s="105">
        <v>0</v>
      </c>
      <c r="AD65" s="105" t="s">
        <v>93</v>
      </c>
      <c r="AE65" s="170" t="s">
        <v>83</v>
      </c>
      <c r="AF65" s="105" t="s">
        <v>81</v>
      </c>
      <c r="AG65" s="105" t="s">
        <v>81</v>
      </c>
      <c r="AH65" s="105" t="s">
        <v>81</v>
      </c>
      <c r="AI65" s="33"/>
      <c r="AJ65" s="33"/>
      <c r="AK65" s="34"/>
      <c r="AL65" s="33"/>
      <c r="AM65" s="34"/>
      <c r="AN65" s="35"/>
      <c r="AO65" s="36"/>
      <c r="AP65" s="37"/>
      <c r="AQ65" s="33"/>
      <c r="AR65" s="38"/>
      <c r="AS65" s="39"/>
      <c r="AT65" s="40"/>
      <c r="AU65" s="48"/>
      <c r="AV65" s="49"/>
      <c r="AW65" s="41"/>
      <c r="AX65" s="47"/>
      <c r="AY65" s="33"/>
      <c r="AZ65" s="33"/>
      <c r="BA65" s="34"/>
      <c r="BB65" s="33"/>
      <c r="BC65" s="34"/>
      <c r="BD65" s="35"/>
      <c r="BE65" s="36"/>
      <c r="BF65" s="37"/>
      <c r="BG65" s="33"/>
      <c r="BH65" s="38"/>
      <c r="BI65" s="39"/>
      <c r="BJ65" s="40"/>
      <c r="BK65" s="48"/>
      <c r="BL65" s="49"/>
      <c r="BM65" s="41"/>
      <c r="BN65" s="47"/>
      <c r="BO65" s="33"/>
      <c r="BP65" s="33"/>
      <c r="BQ65" s="34"/>
      <c r="BR65" s="33"/>
      <c r="BS65" s="34"/>
      <c r="BT65" s="35"/>
      <c r="BU65" s="36"/>
      <c r="BV65" s="37"/>
      <c r="BW65" s="33"/>
      <c r="BX65" s="38"/>
      <c r="BY65" s="39"/>
      <c r="BZ65" s="40"/>
      <c r="CA65" s="48"/>
      <c r="CB65" s="49"/>
      <c r="CC65" s="41"/>
      <c r="CD65" s="47"/>
    </row>
    <row r="66" spans="1:82" s="32" customFormat="1" ht="90" customHeight="1" x14ac:dyDescent="0.25">
      <c r="A66" s="315">
        <f t="shared" si="1"/>
        <v>58</v>
      </c>
      <c r="B66" s="61" t="s">
        <v>67</v>
      </c>
      <c r="C66" s="61">
        <v>2020</v>
      </c>
      <c r="D66" s="61" t="s">
        <v>68</v>
      </c>
      <c r="E66" s="61"/>
      <c r="F66" s="61" t="s">
        <v>409</v>
      </c>
      <c r="G66" s="62" t="s">
        <v>410</v>
      </c>
      <c r="H66" s="310" t="s">
        <v>99</v>
      </c>
      <c r="I66" s="46" t="s">
        <v>417</v>
      </c>
      <c r="J66" s="64" t="s">
        <v>418</v>
      </c>
      <c r="K66" s="63" t="s">
        <v>73</v>
      </c>
      <c r="L66" s="87" t="s">
        <v>419</v>
      </c>
      <c r="M66" s="86" t="s">
        <v>420</v>
      </c>
      <c r="N66" s="87" t="s">
        <v>421</v>
      </c>
      <c r="O66" s="87">
        <v>1</v>
      </c>
      <c r="P66" s="88">
        <v>44294</v>
      </c>
      <c r="Q66" s="88">
        <v>44347</v>
      </c>
      <c r="R66" s="89">
        <f t="shared" si="2"/>
        <v>7.95</v>
      </c>
      <c r="S66" s="87" t="s">
        <v>422</v>
      </c>
      <c r="T66" s="90" t="s">
        <v>416</v>
      </c>
      <c r="U66" s="105">
        <f>+IFERROR(VLOOKUP($L66,ACTIVIDADES!$B$9:$X$493,10,0),"")</f>
        <v>0</v>
      </c>
      <c r="V66" s="167">
        <f>+IFERROR(VLOOKUP($L66,ACTIVIDADES!$B$9:$X$493,11,0)," ")</f>
        <v>0</v>
      </c>
      <c r="W66" s="227">
        <f>+IFERROR(VLOOKUP($L66,ACTIVIDADES!$B$9:$X$493,12,0),"")</f>
        <v>0</v>
      </c>
      <c r="X66" s="138">
        <f>+IFERROR(VLOOKUP($L66,ACTIVIDADES!$B$9:$X$493,13,0),"")</f>
        <v>46153</v>
      </c>
      <c r="Y66" s="164" t="str">
        <f>+IFERROR(VLOOKUP($L66,ACTIVIDADES!$B$9:$X$493,14,0),"")</f>
        <v>No se evidencia seguimiento</v>
      </c>
      <c r="Z66" s="105">
        <f>+IFERROR(VLOOKUP($L66,ACTIVIDADES!$B$9:$X$493,15,0),"")</f>
        <v>0</v>
      </c>
      <c r="AA66" s="165" t="str">
        <f>+IFERROR(VLOOKUP($L66,ACTIVIDADES!$B$9:$X$493,16,0),"")</f>
        <v>VENCIDO</v>
      </c>
      <c r="AB66" s="138">
        <v>46157</v>
      </c>
      <c r="AC66" s="105">
        <v>0</v>
      </c>
      <c r="AD66" s="105" t="s">
        <v>93</v>
      </c>
      <c r="AE66" s="105" t="s">
        <v>118</v>
      </c>
      <c r="AF66" s="105" t="s">
        <v>81</v>
      </c>
      <c r="AG66" s="105" t="s">
        <v>81</v>
      </c>
      <c r="AH66" s="105" t="s">
        <v>81</v>
      </c>
      <c r="AI66" s="33"/>
      <c r="AJ66" s="33"/>
      <c r="AK66" s="34"/>
      <c r="AL66" s="33"/>
      <c r="AM66" s="34"/>
      <c r="AN66" s="35"/>
      <c r="AO66" s="36"/>
      <c r="AP66" s="37"/>
      <c r="AQ66" s="33"/>
      <c r="AR66" s="38"/>
      <c r="AS66" s="39"/>
      <c r="AT66" s="40"/>
      <c r="AU66" s="48"/>
      <c r="AV66" s="49"/>
      <c r="AW66" s="41"/>
      <c r="AX66" s="47"/>
      <c r="AY66" s="33"/>
      <c r="AZ66" s="33"/>
      <c r="BA66" s="34"/>
      <c r="BB66" s="33"/>
      <c r="BC66" s="34"/>
      <c r="BD66" s="35"/>
      <c r="BE66" s="36"/>
      <c r="BF66" s="37"/>
      <c r="BG66" s="33"/>
      <c r="BH66" s="38"/>
      <c r="BI66" s="39"/>
      <c r="BJ66" s="40"/>
      <c r="BK66" s="48"/>
      <c r="BL66" s="49"/>
      <c r="BM66" s="41"/>
      <c r="BN66" s="47"/>
      <c r="BO66" s="33"/>
      <c r="BP66" s="33"/>
      <c r="BQ66" s="34"/>
      <c r="BR66" s="33"/>
      <c r="BS66" s="34"/>
      <c r="BT66" s="35"/>
      <c r="BU66" s="36"/>
      <c r="BV66" s="37"/>
      <c r="BW66" s="33"/>
      <c r="BX66" s="38"/>
      <c r="BY66" s="39"/>
      <c r="BZ66" s="40"/>
      <c r="CA66" s="48"/>
      <c r="CB66" s="49"/>
      <c r="CC66" s="41"/>
      <c r="CD66" s="47"/>
    </row>
    <row r="67" spans="1:82" s="32" customFormat="1" ht="90" customHeight="1" x14ac:dyDescent="0.25">
      <c r="A67" s="315">
        <f t="shared" si="1"/>
        <v>59</v>
      </c>
      <c r="B67" s="61" t="s">
        <v>67</v>
      </c>
      <c r="C67" s="61">
        <v>2020</v>
      </c>
      <c r="D67" s="61" t="s">
        <v>68</v>
      </c>
      <c r="E67" s="61"/>
      <c r="F67" s="61" t="s">
        <v>423</v>
      </c>
      <c r="G67" s="62" t="s">
        <v>424</v>
      </c>
      <c r="H67" s="310"/>
      <c r="I67" s="46" t="s">
        <v>425</v>
      </c>
      <c r="J67" s="64" t="s">
        <v>425</v>
      </c>
      <c r="K67" s="63" t="s">
        <v>73</v>
      </c>
      <c r="L67" s="87" t="s">
        <v>89</v>
      </c>
      <c r="M67" s="86" t="s">
        <v>90</v>
      </c>
      <c r="N67" s="87" t="s">
        <v>91</v>
      </c>
      <c r="O67" s="87">
        <v>1</v>
      </c>
      <c r="P67" s="88">
        <v>46143</v>
      </c>
      <c r="Q67" s="88">
        <v>46295</v>
      </c>
      <c r="R67" s="89">
        <f t="shared" si="2"/>
        <v>22.349999999999998</v>
      </c>
      <c r="S67" s="87" t="s">
        <v>92</v>
      </c>
      <c r="T67" s="90"/>
      <c r="U67" s="105">
        <f>+IFERROR(VLOOKUP($L67,ACTIVIDADES!$B$9:$X$493,10,0),"")</f>
        <v>0</v>
      </c>
      <c r="V67" s="167" t="str">
        <f>+IFERROR(VLOOKUP($L67,ACTIVIDADES!$B$9:$X$493,11,0)," ")</f>
        <v xml:space="preserve">En proceso de elaboración </v>
      </c>
      <c r="W67" s="227" t="str">
        <f>+IFERROR(VLOOKUP($L67,ACTIVIDADES!$B$9:$X$493,12,0),"")</f>
        <v>https://dnbcgovco-my.sharepoint.com/:f:/g/personal/planeacion_dnbc_gov_co/IgD_grekOtWqQqtlM5-uKNzKAXw_t2tystb5VgPWhpKqINg?e=7IgzFu</v>
      </c>
      <c r="X67" s="138">
        <f>+IFERROR(VLOOKUP($L67,ACTIVIDADES!$B$9:$X$493,13,0),"")</f>
        <v>46153</v>
      </c>
      <c r="Y67" s="164" t="str">
        <f>+IFERROR(VLOOKUP($L67,ACTIVIDADES!$B$9:$X$493,14,0),"")</f>
        <v>No se evidencia avance para el periodo</v>
      </c>
      <c r="Z67" s="105">
        <f>+IFERROR(VLOOKUP($L67,ACTIVIDADES!$B$9:$X$493,15,0),"")</f>
        <v>0</v>
      </c>
      <c r="AA67" s="165" t="str">
        <f>+IFERROR(VLOOKUP($L67,ACTIVIDADES!$B$9:$X$493,16,0),"")</f>
        <v>EJECUCIÓN</v>
      </c>
      <c r="AB67" s="138">
        <v>46170</v>
      </c>
      <c r="AC67" s="105">
        <v>0</v>
      </c>
      <c r="AD67" s="105" t="s">
        <v>93</v>
      </c>
      <c r="AE67" s="170" t="s">
        <v>83</v>
      </c>
      <c r="AF67" s="105" t="s">
        <v>81</v>
      </c>
      <c r="AG67" s="105" t="s">
        <v>81</v>
      </c>
      <c r="AH67" s="105" t="s">
        <v>81</v>
      </c>
      <c r="AI67" s="33"/>
      <c r="AJ67" s="33"/>
      <c r="AK67" s="34"/>
      <c r="AL67" s="33"/>
      <c r="AM67" s="34"/>
      <c r="AN67" s="35"/>
      <c r="AO67" s="36"/>
      <c r="AP67" s="37"/>
      <c r="AQ67" s="33"/>
      <c r="AR67" s="38"/>
      <c r="AS67" s="39"/>
      <c r="AT67" s="40"/>
      <c r="AU67" s="48"/>
      <c r="AV67" s="49"/>
      <c r="AW67" s="41"/>
      <c r="AX67" s="47"/>
      <c r="AY67" s="33"/>
      <c r="AZ67" s="33"/>
      <c r="BA67" s="34"/>
      <c r="BB67" s="33"/>
      <c r="BC67" s="34"/>
      <c r="BD67" s="35"/>
      <c r="BE67" s="36"/>
      <c r="BF67" s="37"/>
      <c r="BG67" s="33"/>
      <c r="BH67" s="38"/>
      <c r="BI67" s="39"/>
      <c r="BJ67" s="40"/>
      <c r="BK67" s="48"/>
      <c r="BL67" s="49"/>
      <c r="BM67" s="41"/>
      <c r="BN67" s="47"/>
      <c r="BO67" s="33"/>
      <c r="BP67" s="33"/>
      <c r="BQ67" s="34"/>
      <c r="BR67" s="33"/>
      <c r="BS67" s="34"/>
      <c r="BT67" s="35"/>
      <c r="BU67" s="36"/>
      <c r="BV67" s="37"/>
      <c r="BW67" s="33"/>
      <c r="BX67" s="38"/>
      <c r="BY67" s="39"/>
      <c r="BZ67" s="40"/>
      <c r="CA67" s="48"/>
      <c r="CB67" s="49"/>
      <c r="CC67" s="41"/>
      <c r="CD67" s="47"/>
    </row>
    <row r="68" spans="1:82" s="32" customFormat="1" ht="90" customHeight="1" x14ac:dyDescent="0.25">
      <c r="A68" s="315">
        <f t="shared" si="1"/>
        <v>60</v>
      </c>
      <c r="B68" s="61" t="s">
        <v>67</v>
      </c>
      <c r="C68" s="61">
        <v>2020</v>
      </c>
      <c r="D68" s="61" t="s">
        <v>68</v>
      </c>
      <c r="E68" s="61"/>
      <c r="F68" s="61" t="s">
        <v>423</v>
      </c>
      <c r="G68" s="62" t="s">
        <v>424</v>
      </c>
      <c r="H68" s="310"/>
      <c r="I68" s="46" t="s">
        <v>425</v>
      </c>
      <c r="J68" s="64" t="s">
        <v>425</v>
      </c>
      <c r="K68" s="63" t="s">
        <v>73</v>
      </c>
      <c r="L68" s="87" t="s">
        <v>94</v>
      </c>
      <c r="M68" s="86" t="s">
        <v>95</v>
      </c>
      <c r="N68" s="87" t="s">
        <v>96</v>
      </c>
      <c r="O68" s="87">
        <v>1</v>
      </c>
      <c r="P68" s="88">
        <v>46143</v>
      </c>
      <c r="Q68" s="88">
        <v>46387</v>
      </c>
      <c r="R68" s="89">
        <f t="shared" si="2"/>
        <v>36</v>
      </c>
      <c r="S68" s="87" t="s">
        <v>92</v>
      </c>
      <c r="T68" s="90"/>
      <c r="U68" s="105">
        <f>+IFERROR(VLOOKUP($L68,ACTIVIDADES!$B$9:$X$493,10,0),"")</f>
        <v>0</v>
      </c>
      <c r="V68" s="167" t="str">
        <f>+IFERROR(VLOOKUP($L68,ACTIVIDADES!$B$9:$X$493,11,0)," ")</f>
        <v xml:space="preserve">En proceso de elaboración </v>
      </c>
      <c r="W68" s="227" t="str">
        <f>+IFERROR(VLOOKUP($L68,ACTIVIDADES!$B$9:$X$493,12,0),"")</f>
        <v>https://dnbcgovco-my.sharepoint.com/:f:/g/personal/planeacion_dnbc_gov_co/IgCHix03hdsORJdFzXwbKzzkAYCwKvT-WMSbymO7s_ZNdBo?e=tzOHt9</v>
      </c>
      <c r="X68" s="138">
        <f>+IFERROR(VLOOKUP($L68,ACTIVIDADES!$B$9:$X$493,13,0),"")</f>
        <v>46153</v>
      </c>
      <c r="Y68" s="164" t="str">
        <f>+IFERROR(VLOOKUP($L68,ACTIVIDADES!$B$9:$X$493,14,0),"")</f>
        <v>No se evidencia avance para el periodo</v>
      </c>
      <c r="Z68" s="105">
        <f>+IFERROR(VLOOKUP($L68,ACTIVIDADES!$B$9:$X$493,15,0),"")</f>
        <v>0</v>
      </c>
      <c r="AA68" s="165" t="str">
        <f>+IFERROR(VLOOKUP($L68,ACTIVIDADES!$B$9:$X$493,16,0),"")</f>
        <v>EJECUCIÓN</v>
      </c>
      <c r="AB68" s="138">
        <v>46170</v>
      </c>
      <c r="AC68" s="105">
        <v>0</v>
      </c>
      <c r="AD68" s="105" t="s">
        <v>93</v>
      </c>
      <c r="AE68" s="170" t="s">
        <v>83</v>
      </c>
      <c r="AF68" s="105" t="s">
        <v>81</v>
      </c>
      <c r="AG68" s="105" t="s">
        <v>81</v>
      </c>
      <c r="AH68" s="105" t="s">
        <v>81</v>
      </c>
      <c r="AI68" s="33"/>
      <c r="AJ68" s="33"/>
      <c r="AK68" s="34"/>
      <c r="AL68" s="33"/>
      <c r="AM68" s="34"/>
      <c r="AN68" s="35"/>
      <c r="AO68" s="36"/>
      <c r="AP68" s="37"/>
      <c r="AQ68" s="33"/>
      <c r="AR68" s="38"/>
      <c r="AS68" s="39"/>
      <c r="AT68" s="40"/>
      <c r="AU68" s="48"/>
      <c r="AV68" s="49"/>
      <c r="AW68" s="41"/>
      <c r="AX68" s="47"/>
      <c r="AY68" s="33"/>
      <c r="AZ68" s="33"/>
      <c r="BA68" s="34"/>
      <c r="BB68" s="33"/>
      <c r="BC68" s="34"/>
      <c r="BD68" s="35"/>
      <c r="BE68" s="36"/>
      <c r="BF68" s="37"/>
      <c r="BG68" s="33"/>
      <c r="BH68" s="38"/>
      <c r="BI68" s="39"/>
      <c r="BJ68" s="40"/>
      <c r="BK68" s="48"/>
      <c r="BL68" s="49"/>
      <c r="BM68" s="41"/>
      <c r="BN68" s="47"/>
      <c r="BO68" s="33"/>
      <c r="BP68" s="33"/>
      <c r="BQ68" s="34"/>
      <c r="BR68" s="33"/>
      <c r="BS68" s="34"/>
      <c r="BT68" s="35"/>
      <c r="BU68" s="36"/>
      <c r="BV68" s="37"/>
      <c r="BW68" s="33"/>
      <c r="BX68" s="38"/>
      <c r="BY68" s="39"/>
      <c r="BZ68" s="40"/>
      <c r="CA68" s="48"/>
      <c r="CB68" s="49"/>
      <c r="CC68" s="41"/>
      <c r="CD68" s="47"/>
    </row>
    <row r="69" spans="1:82" s="32" customFormat="1" ht="90" customHeight="1" x14ac:dyDescent="0.25">
      <c r="A69" s="315">
        <f t="shared" si="1"/>
        <v>61</v>
      </c>
      <c r="B69" s="61" t="s">
        <v>67</v>
      </c>
      <c r="C69" s="61">
        <v>2020</v>
      </c>
      <c r="D69" s="61" t="s">
        <v>68</v>
      </c>
      <c r="E69" s="61"/>
      <c r="F69" s="61" t="s">
        <v>426</v>
      </c>
      <c r="G69" s="62" t="s">
        <v>427</v>
      </c>
      <c r="H69" s="310"/>
      <c r="I69" s="46" t="s">
        <v>428</v>
      </c>
      <c r="J69" s="64" t="s">
        <v>429</v>
      </c>
      <c r="K69" s="63" t="s">
        <v>73</v>
      </c>
      <c r="L69" s="87" t="s">
        <v>430</v>
      </c>
      <c r="M69" s="86" t="s">
        <v>431</v>
      </c>
      <c r="N69" s="87" t="s">
        <v>402</v>
      </c>
      <c r="O69" s="87">
        <v>1</v>
      </c>
      <c r="P69" s="88">
        <v>46113</v>
      </c>
      <c r="Q69" s="88">
        <v>46387</v>
      </c>
      <c r="R69" s="89">
        <f t="shared" si="2"/>
        <v>40.5</v>
      </c>
      <c r="S69" s="87" t="s">
        <v>105</v>
      </c>
      <c r="T69" s="90" t="s">
        <v>432</v>
      </c>
      <c r="U69" s="105">
        <f>+IFERROR(VLOOKUP($L69,ACTIVIDADES!$B$9:$X$493,10,0),"")</f>
        <v>0</v>
      </c>
      <c r="V69" s="167" t="str">
        <f>+IFERROR(VLOOKUP($L69,ACTIVIDADES!$B$9:$X$493,11,0)," ")</f>
        <v xml:space="preserve">Se informa que esta en etapa de elaboración </v>
      </c>
      <c r="W69" s="227">
        <f>+IFERROR(VLOOKUP($L69,ACTIVIDADES!$B$9:$X$493,12,0),"")</f>
        <v>0</v>
      </c>
      <c r="X69" s="138">
        <f>+IFERROR(VLOOKUP($L69,ACTIVIDADES!$B$9:$X$493,13,0),"")</f>
        <v>46153</v>
      </c>
      <c r="Y69" s="164" t="str">
        <f>+IFERROR(VLOOKUP($L69,ACTIVIDADES!$B$9:$X$493,14,0),"")</f>
        <v>No ha dado inicio a la ejecución</v>
      </c>
      <c r="Z69" s="105">
        <f>+IFERROR(VLOOKUP($L69,ACTIVIDADES!$B$9:$X$493,15,0),"")</f>
        <v>0</v>
      </c>
      <c r="AA69" s="165" t="str">
        <f>+IFERROR(VLOOKUP($L69,ACTIVIDADES!$B$9:$X$493,16,0),"")</f>
        <v>EJECUCIÓN</v>
      </c>
      <c r="AB69" s="138">
        <v>46157</v>
      </c>
      <c r="AC69" s="105">
        <v>0</v>
      </c>
      <c r="AD69" s="105" t="s">
        <v>93</v>
      </c>
      <c r="AE69" s="170" t="s">
        <v>83</v>
      </c>
      <c r="AF69" s="105" t="s">
        <v>81</v>
      </c>
      <c r="AG69" s="105" t="s">
        <v>81</v>
      </c>
      <c r="AH69" s="105" t="s">
        <v>81</v>
      </c>
      <c r="AI69" s="33"/>
      <c r="AJ69" s="33"/>
      <c r="AK69" s="34"/>
      <c r="AL69" s="33"/>
      <c r="AM69" s="34"/>
      <c r="AN69" s="35"/>
      <c r="AO69" s="36"/>
      <c r="AP69" s="37"/>
      <c r="AQ69" s="33"/>
      <c r="AR69" s="38"/>
      <c r="AS69" s="39"/>
      <c r="AT69" s="40"/>
      <c r="AU69" s="48"/>
      <c r="AV69" s="49"/>
      <c r="AW69" s="41"/>
      <c r="AX69" s="47"/>
      <c r="AY69" s="33"/>
      <c r="AZ69" s="33"/>
      <c r="BA69" s="34"/>
      <c r="BB69" s="33"/>
      <c r="BC69" s="34"/>
      <c r="BD69" s="35"/>
      <c r="BE69" s="36"/>
      <c r="BF69" s="37"/>
      <c r="BG69" s="33"/>
      <c r="BH69" s="38"/>
      <c r="BI69" s="39"/>
      <c r="BJ69" s="40"/>
      <c r="BK69" s="48"/>
      <c r="BL69" s="49"/>
      <c r="BM69" s="41"/>
      <c r="BN69" s="47"/>
      <c r="BO69" s="33"/>
      <c r="BP69" s="33"/>
      <c r="BQ69" s="34"/>
      <c r="BR69" s="33"/>
      <c r="BS69" s="34"/>
      <c r="BT69" s="35"/>
      <c r="BU69" s="36"/>
      <c r="BV69" s="37"/>
      <c r="BW69" s="33"/>
      <c r="BX69" s="38"/>
      <c r="BY69" s="39"/>
      <c r="BZ69" s="40"/>
      <c r="CA69" s="48"/>
      <c r="CB69" s="49"/>
      <c r="CC69" s="41"/>
      <c r="CD69" s="47"/>
    </row>
    <row r="70" spans="1:82" s="32" customFormat="1" ht="90" customHeight="1" x14ac:dyDescent="0.25">
      <c r="A70" s="315">
        <f t="shared" si="1"/>
        <v>62</v>
      </c>
      <c r="B70" s="61" t="s">
        <v>67</v>
      </c>
      <c r="C70" s="61">
        <v>2021</v>
      </c>
      <c r="D70" s="61" t="s">
        <v>163</v>
      </c>
      <c r="E70" s="61" t="s">
        <v>433</v>
      </c>
      <c r="F70" s="61" t="s">
        <v>434</v>
      </c>
      <c r="G70" s="62" t="s">
        <v>435</v>
      </c>
      <c r="H70" s="310" t="s">
        <v>99</v>
      </c>
      <c r="I70" s="46" t="s">
        <v>436</v>
      </c>
      <c r="J70" s="64" t="s">
        <v>437</v>
      </c>
      <c r="K70" s="63" t="s">
        <v>73</v>
      </c>
      <c r="L70" s="87" t="s">
        <v>438</v>
      </c>
      <c r="M70" s="86" t="s">
        <v>439</v>
      </c>
      <c r="N70" s="87" t="s">
        <v>440</v>
      </c>
      <c r="O70" s="87">
        <v>1</v>
      </c>
      <c r="P70" s="88">
        <v>44409</v>
      </c>
      <c r="Q70" s="88">
        <v>44438</v>
      </c>
      <c r="R70" s="89">
        <f t="shared" si="2"/>
        <v>4.3500000000000005</v>
      </c>
      <c r="S70" s="87" t="s">
        <v>441</v>
      </c>
      <c r="T70" s="90" t="s">
        <v>269</v>
      </c>
      <c r="U70" s="105">
        <f>+IFERROR(VLOOKUP($L70,ACTIVIDADES!$B$9:$X$493,10,0),"")</f>
        <v>1</v>
      </c>
      <c r="V70" s="167" t="str">
        <f>+IFERROR(VLOOKUP($L70,ACTIVIDADES!$B$9:$X$493,11,0)," ")</f>
        <v>Se generó por parte del Planeación Estratégica, el  procedimiento denominado Formulacion y seguimiento Plan Anual de Adquisiones, codigo: PC-PE-01 Version 1. El procedimiento Actualmente se encuentra en V3.</v>
      </c>
      <c r="W70" s="227" t="str">
        <f>+IFERROR(VLOOKUP($L70,ACTIVIDADES!$B$9:$X$493,12,0),"")</f>
        <v>https://dnbcgovco-my.sharepoint.com/:b:/g/personal/planeacion_dnbc_gov_co/IQDNdvWv1y91Tp4Dh16MArLvAdjffmzNDv9k9_c3is0NPQs?e=nxlmmL</v>
      </c>
      <c r="X70" s="138">
        <f>+IFERROR(VLOOKUP($L70,ACTIVIDADES!$B$9:$X$493,13,0),"")</f>
        <v>46153</v>
      </c>
      <c r="Y70" s="164" t="str">
        <f>+IFERROR(VLOOKUP($L70,ACTIVIDADES!$B$9:$X$493,14,0),"")</f>
        <v xml:space="preserve">Se evidencia creación de procedimiento PC-PE-FSP-01 Formulación Seguimiento Plan Anual Adquisiciones y posteriores actualizaciones. </v>
      </c>
      <c r="Z70" s="105">
        <f>+IFERROR(VLOOKUP($L70,ACTIVIDADES!$B$9:$X$493,15,0),"")</f>
        <v>1</v>
      </c>
      <c r="AA70" s="165" t="str">
        <f>+IFERROR(VLOOKUP($L70,ACTIVIDADES!$B$9:$X$493,16,0),"")</f>
        <v>CUMPLIDO</v>
      </c>
      <c r="AB70" s="138">
        <v>46178</v>
      </c>
      <c r="AC70" s="105">
        <v>1</v>
      </c>
      <c r="AD70" s="105" t="s">
        <v>442</v>
      </c>
      <c r="AE70" s="105" t="s">
        <v>146</v>
      </c>
      <c r="AF70" s="105" t="s">
        <v>81</v>
      </c>
      <c r="AG70" s="105" t="s">
        <v>81</v>
      </c>
      <c r="AH70" s="105" t="s">
        <v>81</v>
      </c>
      <c r="AI70" s="33"/>
      <c r="AJ70" s="33"/>
      <c r="AK70" s="34"/>
      <c r="AL70" s="33"/>
      <c r="AM70" s="34"/>
      <c r="AN70" s="35"/>
      <c r="AO70" s="36"/>
      <c r="AP70" s="37"/>
      <c r="AQ70" s="33"/>
      <c r="AR70" s="38"/>
      <c r="AS70" s="39"/>
      <c r="AT70" s="40"/>
      <c r="AU70" s="48"/>
      <c r="AV70" s="49"/>
      <c r="AW70" s="41"/>
      <c r="AX70" s="47"/>
      <c r="AY70" s="33"/>
      <c r="AZ70" s="33"/>
      <c r="BA70" s="34"/>
      <c r="BB70" s="33"/>
      <c r="BC70" s="34"/>
      <c r="BD70" s="35"/>
      <c r="BE70" s="36"/>
      <c r="BF70" s="37"/>
      <c r="BG70" s="33"/>
      <c r="BH70" s="38"/>
      <c r="BI70" s="39"/>
      <c r="BJ70" s="40"/>
      <c r="BK70" s="48"/>
      <c r="BL70" s="49"/>
      <c r="BM70" s="41"/>
      <c r="BN70" s="47"/>
      <c r="BO70" s="33"/>
      <c r="BP70" s="33"/>
      <c r="BQ70" s="34"/>
      <c r="BR70" s="33"/>
      <c r="BS70" s="34"/>
      <c r="BT70" s="35"/>
      <c r="BU70" s="36"/>
      <c r="BV70" s="37"/>
      <c r="BW70" s="33"/>
      <c r="BX70" s="38"/>
      <c r="BY70" s="39"/>
      <c r="BZ70" s="40"/>
      <c r="CA70" s="48"/>
      <c r="CB70" s="49"/>
      <c r="CC70" s="41"/>
      <c r="CD70" s="47"/>
    </row>
    <row r="71" spans="1:82" s="32" customFormat="1" ht="90" customHeight="1" x14ac:dyDescent="0.25">
      <c r="A71" s="315">
        <f t="shared" si="1"/>
        <v>63</v>
      </c>
      <c r="B71" s="61" t="s">
        <v>67</v>
      </c>
      <c r="C71" s="61">
        <v>2021</v>
      </c>
      <c r="D71" s="61" t="s">
        <v>163</v>
      </c>
      <c r="E71" s="61" t="s">
        <v>433</v>
      </c>
      <c r="F71" s="61" t="s">
        <v>434</v>
      </c>
      <c r="G71" s="62" t="s">
        <v>435</v>
      </c>
      <c r="H71" s="310" t="s">
        <v>99</v>
      </c>
      <c r="I71" s="46" t="s">
        <v>436</v>
      </c>
      <c r="J71" s="64" t="s">
        <v>437</v>
      </c>
      <c r="K71" s="63" t="s">
        <v>73</v>
      </c>
      <c r="L71" s="87" t="s">
        <v>443</v>
      </c>
      <c r="M71" s="86" t="s">
        <v>444</v>
      </c>
      <c r="N71" s="87" t="s">
        <v>445</v>
      </c>
      <c r="O71" s="87">
        <v>1</v>
      </c>
      <c r="P71" s="88">
        <v>44409</v>
      </c>
      <c r="Q71" s="88">
        <v>44742</v>
      </c>
      <c r="R71" s="89">
        <f t="shared" si="2"/>
        <v>49.35</v>
      </c>
      <c r="S71" s="87" t="s">
        <v>441</v>
      </c>
      <c r="T71" s="90" t="s">
        <v>269</v>
      </c>
      <c r="U71" s="105">
        <f>+IFERROR(VLOOKUP($L71,ACTIVIDADES!$B$9:$X$493,10,0),"")</f>
        <v>1</v>
      </c>
      <c r="V71" s="167" t="str">
        <f>+IFERROR(VLOOKUP($L71,ACTIVIDADES!$B$9:$X$493,11,0)," ")</f>
        <v xml:space="preserve">Durante la vigencia 2022 se realizaron ejercicios para la construcción de formatos que capturaran información acorde a lineamientos de CCE. En PAA 2026 fue publicado acorde con el formato construido </v>
      </c>
      <c r="W71" s="227" t="str">
        <f>+IFERROR(VLOOKUP($L71,ACTIVIDADES!$B$9:$X$493,12,0),"")</f>
        <v>https://dnbc.gov.co/plan-anual-de-adquisiciones/</v>
      </c>
      <c r="X71" s="138">
        <f>+IFERROR(VLOOKUP($L71,ACTIVIDADES!$B$9:$X$493,13,0),"")</f>
        <v>46153</v>
      </c>
      <c r="Y71" s="164" t="str">
        <f>+IFERROR(VLOOKUP($L71,ACTIVIDADES!$B$9:$X$493,14,0),"")</f>
        <v>Se evidencia publicación reciente de PAA</v>
      </c>
      <c r="Z71" s="105">
        <f>+IFERROR(VLOOKUP($L71,ACTIVIDADES!$B$9:$X$493,15,0),"")</f>
        <v>1</v>
      </c>
      <c r="AA71" s="165" t="str">
        <f>+IFERROR(VLOOKUP($L71,ACTIVIDADES!$B$9:$X$493,16,0),"")</f>
        <v>CUMPLIDO</v>
      </c>
      <c r="AB71" s="138">
        <v>46178</v>
      </c>
      <c r="AC71" s="105">
        <v>1</v>
      </c>
      <c r="AD71" s="105" t="s">
        <v>446</v>
      </c>
      <c r="AE71" s="170" t="s">
        <v>80</v>
      </c>
      <c r="AF71" s="105" t="s">
        <v>81</v>
      </c>
      <c r="AG71" s="105" t="s">
        <v>85</v>
      </c>
      <c r="AH71" s="105" t="s">
        <v>123</v>
      </c>
      <c r="AI71" s="33"/>
      <c r="AJ71" s="33"/>
      <c r="AK71" s="34"/>
      <c r="AL71" s="33"/>
      <c r="AM71" s="34"/>
      <c r="AN71" s="35"/>
      <c r="AO71" s="36"/>
      <c r="AP71" s="37"/>
      <c r="AQ71" s="33"/>
      <c r="AR71" s="38"/>
      <c r="AS71" s="39"/>
      <c r="AT71" s="40"/>
      <c r="AU71" s="48"/>
      <c r="AV71" s="49"/>
      <c r="AW71" s="41"/>
      <c r="AX71" s="47"/>
      <c r="AY71" s="33"/>
      <c r="AZ71" s="33"/>
      <c r="BA71" s="34"/>
      <c r="BB71" s="33"/>
      <c r="BC71" s="34"/>
      <c r="BD71" s="35"/>
      <c r="BE71" s="36"/>
      <c r="BF71" s="37"/>
      <c r="BG71" s="33"/>
      <c r="BH71" s="38"/>
      <c r="BI71" s="39"/>
      <c r="BJ71" s="40"/>
      <c r="BK71" s="48"/>
      <c r="BL71" s="49"/>
      <c r="BM71" s="41"/>
      <c r="BN71" s="47"/>
      <c r="BO71" s="33"/>
      <c r="BP71" s="33"/>
      <c r="BQ71" s="34"/>
      <c r="BR71" s="33"/>
      <c r="BS71" s="34"/>
      <c r="BT71" s="35"/>
      <c r="BU71" s="36"/>
      <c r="BV71" s="37"/>
      <c r="BW71" s="33"/>
      <c r="BX71" s="38"/>
      <c r="BY71" s="39"/>
      <c r="BZ71" s="40"/>
      <c r="CA71" s="48"/>
      <c r="CB71" s="49"/>
      <c r="CC71" s="41"/>
      <c r="CD71" s="47"/>
    </row>
    <row r="72" spans="1:82" s="32" customFormat="1" ht="90" customHeight="1" x14ac:dyDescent="0.25">
      <c r="A72" s="315">
        <f t="shared" si="1"/>
        <v>64</v>
      </c>
      <c r="B72" s="61" t="s">
        <v>67</v>
      </c>
      <c r="C72" s="61">
        <v>2021</v>
      </c>
      <c r="D72" s="61" t="s">
        <v>163</v>
      </c>
      <c r="E72" s="61" t="s">
        <v>433</v>
      </c>
      <c r="F72" s="61" t="s">
        <v>434</v>
      </c>
      <c r="G72" s="62" t="s">
        <v>435</v>
      </c>
      <c r="H72" s="310" t="s">
        <v>99</v>
      </c>
      <c r="I72" s="46" t="s">
        <v>436</v>
      </c>
      <c r="J72" s="64" t="s">
        <v>437</v>
      </c>
      <c r="K72" s="63" t="s">
        <v>73</v>
      </c>
      <c r="L72" s="87" t="s">
        <v>447</v>
      </c>
      <c r="M72" s="86" t="s">
        <v>448</v>
      </c>
      <c r="N72" s="87" t="s">
        <v>449</v>
      </c>
      <c r="O72" s="87">
        <v>12</v>
      </c>
      <c r="P72" s="88">
        <v>44409</v>
      </c>
      <c r="Q72" s="88">
        <v>44742</v>
      </c>
      <c r="R72" s="89">
        <f t="shared" si="2"/>
        <v>49.35</v>
      </c>
      <c r="S72" s="87" t="s">
        <v>441</v>
      </c>
      <c r="T72" s="90" t="s">
        <v>269</v>
      </c>
      <c r="U72" s="105">
        <f>+IFERROR(VLOOKUP($L72,ACTIVIDADES!$B$9:$X$493,10,0),"")</f>
        <v>1</v>
      </c>
      <c r="V72" s="167" t="str">
        <f>+IFERROR(VLOOKUP($L72,ACTIVIDADES!$B$9:$X$493,11,0)," ")</f>
        <v>Durante las vigencias 2022 y 2023 se presentaron informes de seguimiento al PAA en los comités de contratación. 
Esta actividad sigue contemplada en el procedimiento vigente</v>
      </c>
      <c r="W72" s="227" t="str">
        <f>+IFERROR(VLOOKUP($L72,ACTIVIDADES!$B$9:$X$493,12,0),"")</f>
        <v>https://dnbcgovco-my.sharepoint.com/:b:/g/personal/planeacion_dnbc_gov_co/IQDNdvWv1y91Tp4Dh16MArLvAdjffmzNDv9k9_c3is0NPQs?e=nxlmmL</v>
      </c>
      <c r="X72" s="138">
        <f>+IFERROR(VLOOKUP($L72,ACTIVIDADES!$B$9:$X$493,13,0),"")</f>
        <v>46153</v>
      </c>
      <c r="Y72" s="164" t="str">
        <f>+IFERROR(VLOOKUP($L72,ACTIVIDADES!$B$9:$X$493,14,0),"")</f>
        <v>Se evidencia documentación de la actividad en el procedimiento. Se ha realizado seguimientos durante 2026 en matriz de gestión contractual</v>
      </c>
      <c r="Z72" s="105">
        <f>+IFERROR(VLOOKUP($L72,ACTIVIDADES!$B$9:$X$493,15,0),"")</f>
        <v>1</v>
      </c>
      <c r="AA72" s="165" t="str">
        <f>+IFERROR(VLOOKUP($L72,ACTIVIDADES!$B$9:$X$493,16,0),"")</f>
        <v>CUMPLIDO</v>
      </c>
      <c r="AB72" s="171">
        <v>46178</v>
      </c>
      <c r="AC72" s="170">
        <v>1</v>
      </c>
      <c r="AD72" s="170" t="s">
        <v>450</v>
      </c>
      <c r="AE72" s="170" t="s">
        <v>80</v>
      </c>
      <c r="AF72" s="105" t="s">
        <v>81</v>
      </c>
      <c r="AG72" s="105" t="s">
        <v>85</v>
      </c>
      <c r="AH72" s="105" t="s">
        <v>123</v>
      </c>
      <c r="AI72" s="33"/>
      <c r="AJ72" s="33"/>
      <c r="AK72" s="34"/>
      <c r="AL72" s="33"/>
      <c r="AM72" s="34"/>
      <c r="AN72" s="35"/>
      <c r="AO72" s="36"/>
      <c r="AP72" s="37"/>
      <c r="AQ72" s="33"/>
      <c r="AR72" s="38"/>
      <c r="AS72" s="39"/>
      <c r="AT72" s="40"/>
      <c r="AU72" s="48"/>
      <c r="AV72" s="49"/>
      <c r="AW72" s="41"/>
      <c r="AX72" s="47"/>
      <c r="AY72" s="33"/>
      <c r="AZ72" s="33"/>
      <c r="BA72" s="34"/>
      <c r="BB72" s="33"/>
      <c r="BC72" s="34"/>
      <c r="BD72" s="35"/>
      <c r="BE72" s="36"/>
      <c r="BF72" s="37"/>
      <c r="BG72" s="33"/>
      <c r="BH72" s="38"/>
      <c r="BI72" s="39"/>
      <c r="BJ72" s="40"/>
      <c r="BK72" s="48"/>
      <c r="BL72" s="49"/>
      <c r="BM72" s="41"/>
      <c r="BN72" s="47"/>
      <c r="BO72" s="33"/>
      <c r="BP72" s="33"/>
      <c r="BQ72" s="34"/>
      <c r="BR72" s="33"/>
      <c r="BS72" s="34"/>
      <c r="BT72" s="35"/>
      <c r="BU72" s="36"/>
      <c r="BV72" s="37"/>
      <c r="BW72" s="33"/>
      <c r="BX72" s="38"/>
      <c r="BY72" s="39"/>
      <c r="BZ72" s="40"/>
      <c r="CA72" s="48"/>
      <c r="CB72" s="49"/>
      <c r="CC72" s="41"/>
      <c r="CD72" s="47"/>
    </row>
    <row r="73" spans="1:82" s="32" customFormat="1" ht="90" customHeight="1" x14ac:dyDescent="0.25">
      <c r="A73" s="315">
        <f t="shared" si="1"/>
        <v>65</v>
      </c>
      <c r="B73" s="61" t="s">
        <v>67</v>
      </c>
      <c r="C73" s="61">
        <v>2021</v>
      </c>
      <c r="D73" s="61" t="s">
        <v>163</v>
      </c>
      <c r="E73" s="61" t="s">
        <v>433</v>
      </c>
      <c r="F73" s="61" t="s">
        <v>434</v>
      </c>
      <c r="G73" s="62" t="s">
        <v>435</v>
      </c>
      <c r="H73" s="310" t="s">
        <v>99</v>
      </c>
      <c r="I73" s="46" t="s">
        <v>436</v>
      </c>
      <c r="J73" s="64" t="s">
        <v>437</v>
      </c>
      <c r="K73" s="63" t="s">
        <v>73</v>
      </c>
      <c r="L73" s="87" t="s">
        <v>451</v>
      </c>
      <c r="M73" s="86" t="s">
        <v>452</v>
      </c>
      <c r="N73" s="87" t="s">
        <v>453</v>
      </c>
      <c r="O73" s="87">
        <v>12</v>
      </c>
      <c r="P73" s="88">
        <v>44409</v>
      </c>
      <c r="Q73" s="88">
        <v>44742</v>
      </c>
      <c r="R73" s="89">
        <f t="shared" si="2"/>
        <v>49.35</v>
      </c>
      <c r="S73" s="87" t="s">
        <v>441</v>
      </c>
      <c r="T73" s="90" t="s">
        <v>269</v>
      </c>
      <c r="U73" s="105">
        <f>+IFERROR(VLOOKUP($L73,ACTIVIDADES!$B$9:$X$493,10,0),"")</f>
        <v>1</v>
      </c>
      <c r="V73" s="167" t="str">
        <f>+IFERROR(VLOOKUP($L73,ACTIVIDADES!$B$9:$X$493,11,0)," ")</f>
        <v>Durante las vigencias 2022 y 2023 se presentaron informes de seguimiento al  en los comités directivos. 
Esta actividad sigue realizandose y se ha realizado durante el primer trimestre de la vigencia 2026</v>
      </c>
      <c r="W73" s="227" t="str">
        <f>+IFERROR(VLOOKUP($L73,ACTIVIDADES!$B$9:$X$493,12,0),"")</f>
        <v>https://dnbcgovco-my.sharepoint.com/:f:/g/personal/planeacion_dnbc_gov_co/IgAwRNaujcVWS71Oq-WCF_AGAcRdBSypMFYYtevfmuGwQSg?e=uNwP8x</v>
      </c>
      <c r="X73" s="138">
        <f>+IFERROR(VLOOKUP($L73,ACTIVIDADES!$B$9:$X$493,13,0),"")</f>
        <v>46153</v>
      </c>
      <c r="Y73" s="164" t="str">
        <f>+IFERROR(VLOOKUP($L73,ACTIVIDADES!$B$9:$X$493,14,0),"")</f>
        <v>Se evidencian actas de comité directivo</v>
      </c>
      <c r="Z73" s="105">
        <f>+IFERROR(VLOOKUP($L73,ACTIVIDADES!$B$9:$X$493,15,0),"")</f>
        <v>1</v>
      </c>
      <c r="AA73" s="165" t="str">
        <f>+IFERROR(VLOOKUP($L73,ACTIVIDADES!$B$9:$X$493,16,0),"")</f>
        <v>CUMPLIDO</v>
      </c>
      <c r="AB73" s="138">
        <v>46178</v>
      </c>
      <c r="AC73" s="105">
        <v>1</v>
      </c>
      <c r="AD73" s="105" t="s">
        <v>454</v>
      </c>
      <c r="AE73" s="170" t="s">
        <v>80</v>
      </c>
      <c r="AF73" s="105" t="s">
        <v>81</v>
      </c>
      <c r="AG73" s="105" t="s">
        <v>85</v>
      </c>
      <c r="AH73" s="105" t="s">
        <v>123</v>
      </c>
      <c r="AI73" s="33"/>
      <c r="AJ73" s="33"/>
      <c r="AK73" s="34"/>
      <c r="AL73" s="33"/>
      <c r="AM73" s="34"/>
      <c r="AN73" s="35"/>
      <c r="AO73" s="36"/>
      <c r="AP73" s="37"/>
      <c r="AQ73" s="33"/>
      <c r="AR73" s="38"/>
      <c r="AS73" s="39"/>
      <c r="AT73" s="40"/>
      <c r="AU73" s="48"/>
      <c r="AV73" s="49"/>
      <c r="AW73" s="41"/>
      <c r="AX73" s="47"/>
      <c r="AY73" s="33"/>
      <c r="AZ73" s="33"/>
      <c r="BA73" s="34"/>
      <c r="BB73" s="33"/>
      <c r="BC73" s="34"/>
      <c r="BD73" s="35"/>
      <c r="BE73" s="36"/>
      <c r="BF73" s="37"/>
      <c r="BG73" s="33"/>
      <c r="BH73" s="38"/>
      <c r="BI73" s="39"/>
      <c r="BJ73" s="40"/>
      <c r="BK73" s="48"/>
      <c r="BL73" s="49"/>
      <c r="BM73" s="41"/>
      <c r="BN73" s="47"/>
      <c r="BO73" s="33"/>
      <c r="BP73" s="33"/>
      <c r="BQ73" s="34"/>
      <c r="BR73" s="33"/>
      <c r="BS73" s="34"/>
      <c r="BT73" s="35"/>
      <c r="BU73" s="36"/>
      <c r="BV73" s="37"/>
      <c r="BW73" s="33"/>
      <c r="BX73" s="38"/>
      <c r="BY73" s="39"/>
      <c r="BZ73" s="40"/>
      <c r="CA73" s="48"/>
      <c r="CB73" s="49"/>
      <c r="CC73" s="41"/>
      <c r="CD73" s="47"/>
    </row>
    <row r="74" spans="1:82" s="32" customFormat="1" ht="90" customHeight="1" x14ac:dyDescent="0.25">
      <c r="A74" s="315">
        <f t="shared" si="1"/>
        <v>66</v>
      </c>
      <c r="B74" s="61" t="s">
        <v>67</v>
      </c>
      <c r="C74" s="61">
        <v>2021</v>
      </c>
      <c r="D74" s="61" t="s">
        <v>68</v>
      </c>
      <c r="E74" s="61"/>
      <c r="F74" s="61" t="s">
        <v>434</v>
      </c>
      <c r="G74" s="62" t="s">
        <v>435</v>
      </c>
      <c r="H74" s="310"/>
      <c r="I74" s="46" t="s">
        <v>436</v>
      </c>
      <c r="J74" s="64" t="s">
        <v>437</v>
      </c>
      <c r="K74" s="63" t="s">
        <v>73</v>
      </c>
      <c r="L74" s="87" t="s">
        <v>102</v>
      </c>
      <c r="M74" s="86" t="s">
        <v>103</v>
      </c>
      <c r="N74" s="87" t="s">
        <v>104</v>
      </c>
      <c r="O74" s="87">
        <v>9</v>
      </c>
      <c r="P74" s="88">
        <v>46113</v>
      </c>
      <c r="Q74" s="88">
        <v>46387</v>
      </c>
      <c r="R74" s="89">
        <f t="shared" si="2"/>
        <v>40.5</v>
      </c>
      <c r="S74" s="87" t="s">
        <v>105</v>
      </c>
      <c r="T74" s="90" t="s">
        <v>106</v>
      </c>
      <c r="U74" s="105">
        <f>+IFERROR(VLOOKUP($L74,ACTIVIDADES!$B$9:$X$493,10,0),"")</f>
        <v>1</v>
      </c>
      <c r="V74" s="167" t="str">
        <f>+IFERROR(VLOOKUP($L74,ACTIVIDADES!$B$9:$X$493,11,0)," ")</f>
        <v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v>
      </c>
      <c r="W74" s="227" t="str">
        <f>+IFERROR(VLOOKUP($L74,ACTIVIDADES!$B$9:$X$493,12,0),"")</f>
        <v>https://dnbc.gov.co/transparencia-y-acceso-a-la-informacion-publica/</v>
      </c>
      <c r="X74" s="138">
        <f>+IFERROR(VLOOKUP($L74,ACTIVIDADES!$B$9:$X$493,13,0),"")</f>
        <v>46153</v>
      </c>
      <c r="Y74" s="164" t="str">
        <f>+IFERROR(VLOOKUP($L74,ACTIVIDADES!$B$9:$X$493,14,0),"")</f>
        <v>Se adjunta pabtallazo de pagina web donde se evidencia la creación del portal de transparencia</v>
      </c>
      <c r="Z74" s="105">
        <f>+IFERROR(VLOOKUP($L74,ACTIVIDADES!$B$9:$X$493,15,0),"")</f>
        <v>1</v>
      </c>
      <c r="AA74" s="165" t="str">
        <f>+IFERROR(VLOOKUP($L74,ACTIVIDADES!$B$9:$X$493,16,0),"")</f>
        <v>CUMPLIDO</v>
      </c>
      <c r="AB74" s="138">
        <v>46157</v>
      </c>
      <c r="AC74" s="105">
        <v>0</v>
      </c>
      <c r="AD74" s="176" t="s">
        <v>107</v>
      </c>
      <c r="AE74" s="170" t="s">
        <v>83</v>
      </c>
      <c r="AF74" s="105" t="s">
        <v>81</v>
      </c>
      <c r="AG74" s="105" t="s">
        <v>85</v>
      </c>
      <c r="AH74" s="105" t="s">
        <v>123</v>
      </c>
      <c r="AI74" s="33"/>
      <c r="AJ74" s="33"/>
      <c r="AK74" s="34"/>
      <c r="AL74" s="33"/>
      <c r="AM74" s="34"/>
      <c r="AN74" s="35"/>
      <c r="AO74" s="36"/>
      <c r="AP74" s="37"/>
      <c r="AQ74" s="33"/>
      <c r="AR74" s="38"/>
      <c r="AS74" s="39"/>
      <c r="AT74" s="40"/>
      <c r="AU74" s="48"/>
      <c r="AV74" s="49"/>
      <c r="AW74" s="41"/>
      <c r="AX74" s="47"/>
      <c r="AY74" s="33"/>
      <c r="AZ74" s="33"/>
      <c r="BA74" s="34"/>
      <c r="BB74" s="33"/>
      <c r="BC74" s="34"/>
      <c r="BD74" s="35"/>
      <c r="BE74" s="36"/>
      <c r="BF74" s="37"/>
      <c r="BG74" s="33"/>
      <c r="BH74" s="38"/>
      <c r="BI74" s="39"/>
      <c r="BJ74" s="40"/>
      <c r="BK74" s="48"/>
      <c r="BL74" s="49"/>
      <c r="BM74" s="41"/>
      <c r="BN74" s="47"/>
      <c r="BO74" s="33"/>
      <c r="BP74" s="33"/>
      <c r="BQ74" s="34"/>
      <c r="BR74" s="33"/>
      <c r="BS74" s="34"/>
      <c r="BT74" s="35"/>
      <c r="BU74" s="36"/>
      <c r="BV74" s="37"/>
      <c r="BW74" s="33"/>
      <c r="BX74" s="38"/>
      <c r="BY74" s="39"/>
      <c r="BZ74" s="40"/>
      <c r="CA74" s="48"/>
      <c r="CB74" s="49"/>
      <c r="CC74" s="41"/>
      <c r="CD74" s="47"/>
    </row>
    <row r="75" spans="1:82" s="32" customFormat="1" ht="90" customHeight="1" x14ac:dyDescent="0.25">
      <c r="A75" s="315">
        <f t="shared" ref="A75:A138" si="3">+A74+1</f>
        <v>67</v>
      </c>
      <c r="B75" s="61" t="s">
        <v>67</v>
      </c>
      <c r="C75" s="61">
        <v>2021</v>
      </c>
      <c r="D75" s="61" t="s">
        <v>163</v>
      </c>
      <c r="E75" s="61"/>
      <c r="F75" s="61" t="s">
        <v>434</v>
      </c>
      <c r="G75" s="62" t="s">
        <v>435</v>
      </c>
      <c r="H75" s="310"/>
      <c r="I75" s="46" t="s">
        <v>436</v>
      </c>
      <c r="J75" s="64" t="s">
        <v>437</v>
      </c>
      <c r="K75" s="63" t="s">
        <v>73</v>
      </c>
      <c r="L75" s="87" t="s">
        <v>455</v>
      </c>
      <c r="M75" s="86" t="s">
        <v>456</v>
      </c>
      <c r="N75" s="87" t="s">
        <v>457</v>
      </c>
      <c r="O75" s="87">
        <v>1</v>
      </c>
      <c r="P75" s="88">
        <v>44409</v>
      </c>
      <c r="Q75" s="88">
        <v>44439</v>
      </c>
      <c r="R75" s="89">
        <f t="shared" si="2"/>
        <v>4.5</v>
      </c>
      <c r="S75" s="87" t="s">
        <v>458</v>
      </c>
      <c r="T75" s="90"/>
      <c r="U75" s="105">
        <f>+IFERROR(VLOOKUP($L75,ACTIVIDADES!$B$9:$X$493,10,0),"")</f>
        <v>0</v>
      </c>
      <c r="V75" s="167">
        <f>+IFERROR(VLOOKUP($L75,ACTIVIDADES!$B$9:$X$493,11,0)," ")</f>
        <v>0</v>
      </c>
      <c r="W75" s="227">
        <f>+IFERROR(VLOOKUP($L75,ACTIVIDADES!$B$9:$X$493,12,0),"")</f>
        <v>0</v>
      </c>
      <c r="X75" s="138">
        <f>+IFERROR(VLOOKUP($L75,ACTIVIDADES!$B$9:$X$493,13,0),"")</f>
        <v>46153</v>
      </c>
      <c r="Y75" s="164" t="str">
        <f>+IFERROR(VLOOKUP($L75,ACTIVIDADES!$B$9:$X$493,14,0),"")</f>
        <v>No se realizó seguimiento</v>
      </c>
      <c r="Z75" s="105">
        <f>+IFERROR(VLOOKUP($L75,ACTIVIDADES!$B$9:$X$493,15,0),"")</f>
        <v>0</v>
      </c>
      <c r="AA75" s="165" t="str">
        <f>+IFERROR(VLOOKUP($L75,ACTIVIDADES!$B$9:$X$493,16,0),"")</f>
        <v>VENCIDO</v>
      </c>
      <c r="AB75" s="138">
        <v>46157</v>
      </c>
      <c r="AC75" s="105">
        <v>0</v>
      </c>
      <c r="AD75" s="105" t="s">
        <v>93</v>
      </c>
      <c r="AE75" s="105" t="s">
        <v>118</v>
      </c>
      <c r="AF75" s="105" t="s">
        <v>81</v>
      </c>
      <c r="AG75" s="105" t="s">
        <v>81</v>
      </c>
      <c r="AH75" s="105" t="s">
        <v>81</v>
      </c>
      <c r="AI75" s="33"/>
      <c r="AJ75" s="33"/>
      <c r="AK75" s="34"/>
      <c r="AL75" s="33"/>
      <c r="AM75" s="34"/>
      <c r="AN75" s="35"/>
      <c r="AO75" s="36"/>
      <c r="AP75" s="37"/>
      <c r="AQ75" s="33"/>
      <c r="AR75" s="38"/>
      <c r="AS75" s="39"/>
      <c r="AT75" s="40"/>
      <c r="AU75" s="48"/>
      <c r="AV75" s="49"/>
      <c r="AW75" s="41"/>
      <c r="AX75" s="47"/>
      <c r="AY75" s="33"/>
      <c r="AZ75" s="33"/>
      <c r="BA75" s="34"/>
      <c r="BB75" s="33"/>
      <c r="BC75" s="34"/>
      <c r="BD75" s="35"/>
      <c r="BE75" s="36"/>
      <c r="BF75" s="37"/>
      <c r="BG75" s="33"/>
      <c r="BH75" s="38"/>
      <c r="BI75" s="39"/>
      <c r="BJ75" s="40"/>
      <c r="BK75" s="48"/>
      <c r="BL75" s="49"/>
      <c r="BM75" s="41"/>
      <c r="BN75" s="47"/>
      <c r="BO75" s="33"/>
      <c r="BP75" s="33"/>
      <c r="BQ75" s="34"/>
      <c r="BR75" s="33"/>
      <c r="BS75" s="34"/>
      <c r="BT75" s="35"/>
      <c r="BU75" s="36"/>
      <c r="BV75" s="37"/>
      <c r="BW75" s="33"/>
      <c r="BX75" s="38"/>
      <c r="BY75" s="39"/>
      <c r="BZ75" s="40"/>
      <c r="CA75" s="48"/>
      <c r="CB75" s="49"/>
      <c r="CC75" s="41"/>
      <c r="CD75" s="47"/>
    </row>
    <row r="76" spans="1:82" s="32" customFormat="1" ht="90" customHeight="1" x14ac:dyDescent="0.25">
      <c r="A76" s="315">
        <f t="shared" si="3"/>
        <v>68</v>
      </c>
      <c r="B76" s="61" t="s">
        <v>67</v>
      </c>
      <c r="C76" s="61">
        <v>2021</v>
      </c>
      <c r="D76" s="61" t="s">
        <v>68</v>
      </c>
      <c r="E76" s="61"/>
      <c r="F76" s="61" t="s">
        <v>459</v>
      </c>
      <c r="G76" s="62" t="s">
        <v>460</v>
      </c>
      <c r="H76" s="310" t="s">
        <v>99</v>
      </c>
      <c r="I76" s="46" t="s">
        <v>461</v>
      </c>
      <c r="J76" s="64" t="s">
        <v>462</v>
      </c>
      <c r="K76" s="63" t="s">
        <v>73</v>
      </c>
      <c r="L76" s="87" t="s">
        <v>463</v>
      </c>
      <c r="M76" s="86" t="s">
        <v>464</v>
      </c>
      <c r="N76" s="87" t="s">
        <v>292</v>
      </c>
      <c r="O76" s="87">
        <v>1</v>
      </c>
      <c r="P76" s="88">
        <v>46023</v>
      </c>
      <c r="Q76" s="88">
        <v>46112</v>
      </c>
      <c r="R76" s="89">
        <f t="shared" si="2"/>
        <v>13.5</v>
      </c>
      <c r="S76" s="87" t="s">
        <v>465</v>
      </c>
      <c r="T76" s="90"/>
      <c r="U76" s="105">
        <f>+IFERROR(VLOOKUP($L76,ACTIVIDADES!$B$9:$X$493,10,0),"")</f>
        <v>1</v>
      </c>
      <c r="V76" s="167" t="str">
        <f>+IFERROR(VLOOKUP($L76,ACTIVIDADES!$B$9:$X$493,11,0)," ")</f>
        <v xml:space="preserve">Como evidencia queda el proceso PC-PE-05 Programación y seguimiento presupuestal V1 </v>
      </c>
      <c r="W76" s="227" t="str">
        <f>+IFERROR(VLOOKUP($L76,ACTIVIDADES!$B$9:$X$493,12,0),"")</f>
        <v>https://dnbcgovco-my.sharepoint.com/:f:/g/personal/planeacion_dnbc_gov_co/IgAKPZEalRp3T7O44VwZjBLlARF86VpmllJA36VR9-2qDG8?e=W6XaGX</v>
      </c>
      <c r="X76" s="138">
        <f>+IFERROR(VLOOKUP($L76,ACTIVIDADES!$B$9:$X$493,13,0),"")</f>
        <v>46153</v>
      </c>
      <c r="Y76" s="164" t="str">
        <f>+IFERROR(VLOOKUP($L76,ACTIVIDADES!$B$9:$X$493,14,0),"")</f>
        <v>Se formuló durante el primer trimestre el procedimiento PC-PE-05 Programación y seguimiento presupuestal V1</v>
      </c>
      <c r="Z76" s="105">
        <f>+IFERROR(VLOOKUP($L76,ACTIVIDADES!$B$9:$X$493,15,0),"")</f>
        <v>1</v>
      </c>
      <c r="AA76" s="165" t="str">
        <f>+IFERROR(VLOOKUP($L76,ACTIVIDADES!$B$9:$X$493,16,0),"")</f>
        <v>CUMPLIDO</v>
      </c>
      <c r="AB76" s="138">
        <v>46170</v>
      </c>
      <c r="AC76" s="105">
        <v>1</v>
      </c>
      <c r="AD76" s="176" t="s">
        <v>466</v>
      </c>
      <c r="AE76" s="105" t="s">
        <v>146</v>
      </c>
      <c r="AF76" s="105" t="s">
        <v>81</v>
      </c>
      <c r="AG76" s="105" t="s">
        <v>85</v>
      </c>
      <c r="AH76" s="105" t="s">
        <v>123</v>
      </c>
      <c r="AI76" s="33"/>
      <c r="AJ76" s="33"/>
      <c r="AK76" s="34"/>
      <c r="AL76" s="33"/>
      <c r="AM76" s="34"/>
      <c r="AN76" s="35"/>
      <c r="AO76" s="36"/>
      <c r="AP76" s="37"/>
      <c r="AQ76" s="33"/>
      <c r="AR76" s="38"/>
      <c r="AS76" s="39"/>
      <c r="AT76" s="40"/>
      <c r="AU76" s="48"/>
      <c r="AV76" s="49"/>
      <c r="AW76" s="41"/>
      <c r="AX76" s="47"/>
      <c r="AY76" s="33"/>
      <c r="AZ76" s="33"/>
      <c r="BA76" s="34"/>
      <c r="BB76" s="33"/>
      <c r="BC76" s="34"/>
      <c r="BD76" s="35"/>
      <c r="BE76" s="36"/>
      <c r="BF76" s="37"/>
      <c r="BG76" s="33"/>
      <c r="BH76" s="38"/>
      <c r="BI76" s="39"/>
      <c r="BJ76" s="40"/>
      <c r="BK76" s="48"/>
      <c r="BL76" s="49"/>
      <c r="BM76" s="41"/>
      <c r="BN76" s="47"/>
      <c r="BO76" s="33"/>
      <c r="BP76" s="33"/>
      <c r="BQ76" s="34"/>
      <c r="BR76" s="33"/>
      <c r="BS76" s="34"/>
      <c r="BT76" s="35"/>
      <c r="BU76" s="36"/>
      <c r="BV76" s="37"/>
      <c r="BW76" s="33"/>
      <c r="BX76" s="38"/>
      <c r="BY76" s="39"/>
      <c r="BZ76" s="40"/>
      <c r="CA76" s="48"/>
      <c r="CB76" s="49"/>
      <c r="CC76" s="41"/>
      <c r="CD76" s="47"/>
    </row>
    <row r="77" spans="1:82" s="32" customFormat="1" ht="90" customHeight="1" x14ac:dyDescent="0.25">
      <c r="A77" s="315">
        <f t="shared" si="3"/>
        <v>69</v>
      </c>
      <c r="B77" s="61" t="s">
        <v>67</v>
      </c>
      <c r="C77" s="61">
        <v>2021</v>
      </c>
      <c r="D77" s="61" t="s">
        <v>163</v>
      </c>
      <c r="E77" s="61"/>
      <c r="F77" s="61" t="s">
        <v>459</v>
      </c>
      <c r="G77" s="62" t="s">
        <v>460</v>
      </c>
      <c r="H77" s="310" t="s">
        <v>164</v>
      </c>
      <c r="I77" s="46" t="s">
        <v>461</v>
      </c>
      <c r="J77" s="64" t="s">
        <v>462</v>
      </c>
      <c r="K77" s="63" t="s">
        <v>73</v>
      </c>
      <c r="L77" s="87" t="s">
        <v>467</v>
      </c>
      <c r="M77" s="86" t="s">
        <v>468</v>
      </c>
      <c r="N77" s="87" t="s">
        <v>469</v>
      </c>
      <c r="O77" s="87">
        <v>1</v>
      </c>
      <c r="P77" s="88">
        <v>44410</v>
      </c>
      <c r="Q77" s="88">
        <v>44742</v>
      </c>
      <c r="R77" s="89">
        <f t="shared" si="2"/>
        <v>49.199999999999996</v>
      </c>
      <c r="S77" s="87" t="s">
        <v>168</v>
      </c>
      <c r="T77" s="90"/>
      <c r="U77" s="105">
        <f>+IFERROR(VLOOKUP($L77,ACTIVIDADES!$B$9:$X$493,10,0),"")</f>
        <v>1</v>
      </c>
      <c r="V77" s="167" t="str">
        <f>+IFERROR(VLOOKUP($L77,ACTIVIDADES!$B$9:$X$493,11,0)," ")</f>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W77" s="227" t="str">
        <f>+IFERROR(VLOOKUP($L77,ACTIVIDADES!$B$9:$X$493,12,0),"")</f>
        <v>https://dnbcgovco-my.sharepoint.com/:f:/g/personal/planeacion_dnbc_gov_co/IgA7QiROYUOMSJz5M_1IDBWMAVI_H2-NSwl3INK_1EQvk6w?e=fqZhv3</v>
      </c>
      <c r="X77" s="138">
        <f>+IFERROR(VLOOKUP($L77,ACTIVIDADES!$B$9:$X$493,13,0),"")</f>
        <v>46153</v>
      </c>
      <c r="Y77" s="164" t="str">
        <f>+IFERROR(VLOOKUP($L77,ACTIVIDADES!$B$9:$X$493,14,0),"")</f>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77" s="105">
        <f>+IFERROR(VLOOKUP($L77,ACTIVIDADES!$B$9:$X$493,15,0),"")</f>
        <v>1</v>
      </c>
      <c r="AA77" s="165" t="str">
        <f>+IFERROR(VLOOKUP($L77,ACTIVIDADES!$B$9:$X$493,16,0),"")</f>
        <v>CUMPLIDO</v>
      </c>
      <c r="AB77" s="138">
        <v>46157</v>
      </c>
      <c r="AC77" s="105">
        <v>1</v>
      </c>
      <c r="AD77" s="170" t="s">
        <v>470</v>
      </c>
      <c r="AE77" s="105" t="s">
        <v>146</v>
      </c>
      <c r="AF77" s="105" t="s">
        <v>81</v>
      </c>
      <c r="AG77" s="105" t="s">
        <v>85</v>
      </c>
      <c r="AH77" s="105" t="s">
        <v>123</v>
      </c>
      <c r="AI77" s="33"/>
      <c r="AJ77" s="33"/>
      <c r="AK77" s="34"/>
      <c r="AL77" s="33"/>
      <c r="AM77" s="34"/>
      <c r="AN77" s="35"/>
      <c r="AO77" s="36"/>
      <c r="AP77" s="37"/>
      <c r="AQ77" s="33"/>
      <c r="AR77" s="38"/>
      <c r="AS77" s="39"/>
      <c r="AT77" s="40"/>
      <c r="AU77" s="48"/>
      <c r="AV77" s="49"/>
      <c r="AW77" s="41"/>
      <c r="AX77" s="47"/>
      <c r="AY77" s="33"/>
      <c r="AZ77" s="33"/>
      <c r="BA77" s="34"/>
      <c r="BB77" s="33"/>
      <c r="BC77" s="34"/>
      <c r="BD77" s="35"/>
      <c r="BE77" s="36"/>
      <c r="BF77" s="37"/>
      <c r="BG77" s="33"/>
      <c r="BH77" s="38"/>
      <c r="BI77" s="39"/>
      <c r="BJ77" s="40"/>
      <c r="BK77" s="48"/>
      <c r="BL77" s="49"/>
      <c r="BM77" s="41"/>
      <c r="BN77" s="47"/>
      <c r="BO77" s="33"/>
      <c r="BP77" s="33"/>
      <c r="BQ77" s="34"/>
      <c r="BR77" s="33"/>
      <c r="BS77" s="34"/>
      <c r="BT77" s="35"/>
      <c r="BU77" s="36"/>
      <c r="BV77" s="37"/>
      <c r="BW77" s="33"/>
      <c r="BX77" s="38"/>
      <c r="BY77" s="39"/>
      <c r="BZ77" s="40"/>
      <c r="CA77" s="48"/>
      <c r="CB77" s="49"/>
      <c r="CC77" s="41"/>
      <c r="CD77" s="47"/>
    </row>
    <row r="78" spans="1:82" s="32" customFormat="1" ht="90" customHeight="1" x14ac:dyDescent="0.25">
      <c r="A78" s="315">
        <f t="shared" si="3"/>
        <v>70</v>
      </c>
      <c r="B78" s="61" t="s">
        <v>67</v>
      </c>
      <c r="C78" s="61">
        <v>2021</v>
      </c>
      <c r="D78" s="61" t="s">
        <v>68</v>
      </c>
      <c r="E78" s="61"/>
      <c r="F78" s="61" t="s">
        <v>471</v>
      </c>
      <c r="G78" s="62" t="s">
        <v>472</v>
      </c>
      <c r="H78" s="310" t="s">
        <v>99</v>
      </c>
      <c r="I78" s="46" t="s">
        <v>473</v>
      </c>
      <c r="J78" s="64" t="s">
        <v>474</v>
      </c>
      <c r="K78" s="63" t="s">
        <v>73</v>
      </c>
      <c r="L78" s="87" t="s">
        <v>475</v>
      </c>
      <c r="M78" s="86" t="s">
        <v>476</v>
      </c>
      <c r="N78" s="87" t="s">
        <v>477</v>
      </c>
      <c r="O78" s="87">
        <v>1</v>
      </c>
      <c r="P78" s="88">
        <v>44409</v>
      </c>
      <c r="Q78" s="88">
        <v>44469</v>
      </c>
      <c r="R78" s="89">
        <f t="shared" si="2"/>
        <v>8.85</v>
      </c>
      <c r="S78" s="87" t="s">
        <v>293</v>
      </c>
      <c r="T78" s="90"/>
      <c r="U78" s="105">
        <f>+IFERROR(VLOOKUP($L78,ACTIVIDADES!$B$9:$X$493,10,0),"")</f>
        <v>1</v>
      </c>
      <c r="V78" s="167" t="str">
        <f>+IFERROR(VLOOKUP($L78,ACTIVIDADES!$B$9:$X$493,11,0)," ")</f>
        <v xml:space="preserve">Se deja en evidencia el procedimiento de resrvas presupuestales </v>
      </c>
      <c r="W78" s="227" t="str">
        <f>+IFERROR(VLOOKUP($L78,ACTIVIDADES!$B$9:$X$493,12,0),"")</f>
        <v>https://dnbcgovco-my.sharepoint.com/:f:/g/personal/planeacion_dnbc_gov_co/IgAKPZEalRp3T7O44VwZjBLlARF86VpmllJA36VR9-2qDG8?e=W6XaGX</v>
      </c>
      <c r="X78" s="138">
        <f>+IFERROR(VLOOKUP($L78,ACTIVIDADES!$B$9:$X$493,13,0),"")</f>
        <v>46153</v>
      </c>
      <c r="Y78" s="164" t="str">
        <f>+IFERROR(VLOOKUP($L78,ACTIVIDADES!$B$9:$X$493,14,0),"")</f>
        <v>Se formulo el procedimiento PC-GF-03 Constitución Reservas Presupuestales y ya se encuentra en su versión 3</v>
      </c>
      <c r="Z78" s="105">
        <f>+IFERROR(VLOOKUP($L78,ACTIVIDADES!$B$9:$X$493,15,0),"")</f>
        <v>1</v>
      </c>
      <c r="AA78" s="165" t="str">
        <f>+IFERROR(VLOOKUP($L78,ACTIVIDADES!$B$9:$X$493,16,0),"")</f>
        <v>CUMPLIDO</v>
      </c>
      <c r="AB78" s="138">
        <v>46170</v>
      </c>
      <c r="AC78" s="170">
        <v>1</v>
      </c>
      <c r="AD78" s="176" t="s">
        <v>382</v>
      </c>
      <c r="AE78" s="105" t="s">
        <v>80</v>
      </c>
      <c r="AF78" s="105" t="s">
        <v>81</v>
      </c>
      <c r="AG78" s="105" t="s">
        <v>85</v>
      </c>
      <c r="AH78" s="105" t="s">
        <v>123</v>
      </c>
      <c r="AI78" s="33"/>
      <c r="AJ78" s="33"/>
      <c r="AK78" s="34"/>
      <c r="AL78" s="33"/>
      <c r="AM78" s="34"/>
      <c r="AN78" s="35"/>
      <c r="AO78" s="36"/>
      <c r="AP78" s="37"/>
      <c r="AQ78" s="33"/>
      <c r="AR78" s="38"/>
      <c r="AS78" s="39"/>
      <c r="AT78" s="40"/>
      <c r="AU78" s="48"/>
      <c r="AV78" s="49"/>
      <c r="AW78" s="41"/>
      <c r="AX78" s="47"/>
      <c r="AY78" s="33"/>
      <c r="AZ78" s="33"/>
      <c r="BA78" s="34"/>
      <c r="BB78" s="33"/>
      <c r="BC78" s="34"/>
      <c r="BD78" s="35"/>
      <c r="BE78" s="36"/>
      <c r="BF78" s="37"/>
      <c r="BG78" s="33"/>
      <c r="BH78" s="38"/>
      <c r="BI78" s="39"/>
      <c r="BJ78" s="40"/>
      <c r="BK78" s="48"/>
      <c r="BL78" s="49"/>
      <c r="BM78" s="41"/>
      <c r="BN78" s="47"/>
      <c r="BO78" s="33"/>
      <c r="BP78" s="33"/>
      <c r="BQ78" s="34"/>
      <c r="BR78" s="33"/>
      <c r="BS78" s="34"/>
      <c r="BT78" s="35"/>
      <c r="BU78" s="36"/>
      <c r="BV78" s="37"/>
      <c r="BW78" s="33"/>
      <c r="BX78" s="38"/>
      <c r="BY78" s="39"/>
      <c r="BZ78" s="40"/>
      <c r="CA78" s="48"/>
      <c r="CB78" s="49"/>
      <c r="CC78" s="41"/>
      <c r="CD78" s="47"/>
    </row>
    <row r="79" spans="1:82" s="32" customFormat="1" ht="90" customHeight="1" x14ac:dyDescent="0.25">
      <c r="A79" s="315">
        <f t="shared" si="3"/>
        <v>71</v>
      </c>
      <c r="B79" s="61" t="s">
        <v>67</v>
      </c>
      <c r="C79" s="61">
        <v>2021</v>
      </c>
      <c r="D79" s="61" t="s">
        <v>68</v>
      </c>
      <c r="E79" s="61"/>
      <c r="F79" s="61" t="s">
        <v>471</v>
      </c>
      <c r="G79" s="62" t="s">
        <v>472</v>
      </c>
      <c r="H79" s="310" t="s">
        <v>99</v>
      </c>
      <c r="I79" s="46" t="s">
        <v>473</v>
      </c>
      <c r="J79" s="64" t="s">
        <v>474</v>
      </c>
      <c r="K79" s="63" t="s">
        <v>73</v>
      </c>
      <c r="L79" s="87" t="s">
        <v>383</v>
      </c>
      <c r="M79" s="86" t="s">
        <v>384</v>
      </c>
      <c r="N79" s="87" t="s">
        <v>385</v>
      </c>
      <c r="O79" s="87">
        <v>1</v>
      </c>
      <c r="P79" s="88">
        <v>44409</v>
      </c>
      <c r="Q79" s="88">
        <v>44439</v>
      </c>
      <c r="R79" s="89">
        <f t="shared" si="2"/>
        <v>4.5</v>
      </c>
      <c r="S79" s="87" t="s">
        <v>293</v>
      </c>
      <c r="T79" s="90"/>
      <c r="U79" s="105">
        <f>+IFERROR(VLOOKUP($L79,ACTIVIDADES!$B$9:$X$493,10,0),"")</f>
        <v>1</v>
      </c>
      <c r="V79" s="167" t="str">
        <f>+IFERROR(VLOOKUP($L79,ACTIVIDADES!$B$9:$X$493,11,0)," ")</f>
        <v xml:space="preserve">Como evidencia se deja el Procedimiento constitucion de reservas presupuestales </v>
      </c>
      <c r="W79" s="227" t="str">
        <f>+IFERROR(VLOOKUP($L79,ACTIVIDADES!$B$9:$X$493,12,0),"")</f>
        <v>https://dnbcgovco-my.sharepoint.com/:f:/g/personal/planeacion_dnbc_gov_co/IgAKPZEalRp3T7O44VwZjBLlARF86VpmllJA36VR9-2qDG8?e=W6XaGX</v>
      </c>
      <c r="X79" s="138">
        <f>+IFERROR(VLOOKUP($L79,ACTIVIDADES!$B$9:$X$493,13,0),"")</f>
        <v>46153</v>
      </c>
      <c r="Y79" s="164" t="str">
        <f>+IFERROR(VLOOKUP($L79,ACTIVIDADES!$B$9:$X$493,14,0),"")</f>
        <v>Se incluye formato con el acapite en mención</v>
      </c>
      <c r="Z79" s="105">
        <f>+IFERROR(VLOOKUP($L79,ACTIVIDADES!$B$9:$X$493,15,0),"")</f>
        <v>1</v>
      </c>
      <c r="AA79" s="165" t="str">
        <f>+IFERROR(VLOOKUP($L79,ACTIVIDADES!$B$9:$X$493,16,0),"")</f>
        <v>CUMPLIDO</v>
      </c>
      <c r="AB79" s="138">
        <v>46170</v>
      </c>
      <c r="AC79" s="170">
        <v>1</v>
      </c>
      <c r="AD79" s="176" t="s">
        <v>382</v>
      </c>
      <c r="AE79" s="105" t="s">
        <v>80</v>
      </c>
      <c r="AF79" s="105" t="s">
        <v>81</v>
      </c>
      <c r="AG79" s="105" t="s">
        <v>85</v>
      </c>
      <c r="AH79" s="105" t="s">
        <v>123</v>
      </c>
      <c r="AI79" s="33"/>
      <c r="AJ79" s="33"/>
      <c r="AK79" s="34"/>
      <c r="AL79" s="33"/>
      <c r="AM79" s="34"/>
      <c r="AN79" s="35"/>
      <c r="AO79" s="36"/>
      <c r="AP79" s="37"/>
      <c r="AQ79" s="33"/>
      <c r="AR79" s="38"/>
      <c r="AS79" s="39"/>
      <c r="AT79" s="40"/>
      <c r="AU79" s="48"/>
      <c r="AV79" s="49"/>
      <c r="AW79" s="41"/>
      <c r="AX79" s="47"/>
      <c r="AY79" s="33"/>
      <c r="AZ79" s="33"/>
      <c r="BA79" s="34"/>
      <c r="BB79" s="33"/>
      <c r="BC79" s="34"/>
      <c r="BD79" s="35"/>
      <c r="BE79" s="36"/>
      <c r="BF79" s="37"/>
      <c r="BG79" s="33"/>
      <c r="BH79" s="38"/>
      <c r="BI79" s="39"/>
      <c r="BJ79" s="40"/>
      <c r="BK79" s="48"/>
      <c r="BL79" s="49"/>
      <c r="BM79" s="41"/>
      <c r="BN79" s="47"/>
      <c r="BO79" s="33"/>
      <c r="BP79" s="33"/>
      <c r="BQ79" s="34"/>
      <c r="BR79" s="33"/>
      <c r="BS79" s="34"/>
      <c r="BT79" s="35"/>
      <c r="BU79" s="36"/>
      <c r="BV79" s="37"/>
      <c r="BW79" s="33"/>
      <c r="BX79" s="38"/>
      <c r="BY79" s="39"/>
      <c r="BZ79" s="40"/>
      <c r="CA79" s="48"/>
      <c r="CB79" s="49"/>
      <c r="CC79" s="41"/>
      <c r="CD79" s="47"/>
    </row>
    <row r="80" spans="1:82" s="32" customFormat="1" ht="90" customHeight="1" x14ac:dyDescent="0.25">
      <c r="A80" s="315">
        <f t="shared" si="3"/>
        <v>72</v>
      </c>
      <c r="B80" s="61" t="s">
        <v>67</v>
      </c>
      <c r="C80" s="61">
        <v>2021</v>
      </c>
      <c r="D80" s="61" t="s">
        <v>68</v>
      </c>
      <c r="E80" s="61"/>
      <c r="F80" s="61" t="s">
        <v>478</v>
      </c>
      <c r="G80" s="62" t="s">
        <v>479</v>
      </c>
      <c r="H80" s="310" t="s">
        <v>99</v>
      </c>
      <c r="I80" s="46" t="s">
        <v>480</v>
      </c>
      <c r="J80" s="64" t="s">
        <v>481</v>
      </c>
      <c r="K80" s="63" t="s">
        <v>73</v>
      </c>
      <c r="L80" s="87" t="s">
        <v>475</v>
      </c>
      <c r="M80" s="86" t="s">
        <v>476</v>
      </c>
      <c r="N80" s="87" t="s">
        <v>477</v>
      </c>
      <c r="O80" s="87">
        <v>1</v>
      </c>
      <c r="P80" s="88">
        <v>44409</v>
      </c>
      <c r="Q80" s="88">
        <v>44469</v>
      </c>
      <c r="R80" s="89">
        <f t="shared" si="2"/>
        <v>8.85</v>
      </c>
      <c r="S80" s="87" t="s">
        <v>293</v>
      </c>
      <c r="T80" s="90"/>
      <c r="U80" s="105">
        <f>+IFERROR(VLOOKUP($L80,ACTIVIDADES!$B$9:$X$493,10,0),"")</f>
        <v>1</v>
      </c>
      <c r="V80" s="167" t="str">
        <f>+IFERROR(VLOOKUP($L80,ACTIVIDADES!$B$9:$X$493,11,0)," ")</f>
        <v xml:space="preserve">Se deja en evidencia el procedimiento de resrvas presupuestales </v>
      </c>
      <c r="W80" s="227" t="str">
        <f>+IFERROR(VLOOKUP($L80,ACTIVIDADES!$B$9:$X$493,12,0),"")</f>
        <v>https://dnbcgovco-my.sharepoint.com/:f:/g/personal/planeacion_dnbc_gov_co/IgAKPZEalRp3T7O44VwZjBLlARF86VpmllJA36VR9-2qDG8?e=W6XaGX</v>
      </c>
      <c r="X80" s="138">
        <f>+IFERROR(VLOOKUP($L80,ACTIVIDADES!$B$9:$X$493,13,0),"")</f>
        <v>46153</v>
      </c>
      <c r="Y80" s="164" t="str">
        <f>+IFERROR(VLOOKUP($L80,ACTIVIDADES!$B$9:$X$493,14,0),"")</f>
        <v>Se formulo el procedimiento PC-GF-03 Constitución Reservas Presupuestales y ya se encuentra en su versión 3</v>
      </c>
      <c r="Z80" s="105">
        <f>+IFERROR(VLOOKUP($L80,ACTIVIDADES!$B$9:$X$493,15,0),"")</f>
        <v>1</v>
      </c>
      <c r="AA80" s="165" t="str">
        <f>+IFERROR(VLOOKUP($L80,ACTIVIDADES!$B$9:$X$493,16,0),"")</f>
        <v>CUMPLIDO</v>
      </c>
      <c r="AB80" s="138">
        <v>46170</v>
      </c>
      <c r="AC80" s="170">
        <v>1</v>
      </c>
      <c r="AD80" s="176" t="s">
        <v>382</v>
      </c>
      <c r="AE80" s="105" t="s">
        <v>80</v>
      </c>
      <c r="AF80" s="105" t="s">
        <v>81</v>
      </c>
      <c r="AG80" s="105" t="s">
        <v>85</v>
      </c>
      <c r="AH80" s="105" t="s">
        <v>123</v>
      </c>
      <c r="AI80" s="33"/>
      <c r="AJ80" s="33"/>
      <c r="AK80" s="34"/>
      <c r="AL80" s="33"/>
      <c r="AM80" s="34"/>
      <c r="AN80" s="35"/>
      <c r="AO80" s="36"/>
      <c r="AP80" s="37"/>
      <c r="AQ80" s="33"/>
      <c r="AR80" s="38"/>
      <c r="AS80" s="39"/>
      <c r="AT80" s="40"/>
      <c r="AU80" s="48"/>
      <c r="AV80" s="49"/>
      <c r="AW80" s="41"/>
      <c r="AX80" s="47"/>
      <c r="AY80" s="33"/>
      <c r="AZ80" s="33"/>
      <c r="BA80" s="34"/>
      <c r="BB80" s="33"/>
      <c r="BC80" s="34"/>
      <c r="BD80" s="35"/>
      <c r="BE80" s="36"/>
      <c r="BF80" s="37"/>
      <c r="BG80" s="33"/>
      <c r="BH80" s="38"/>
      <c r="BI80" s="39"/>
      <c r="BJ80" s="40"/>
      <c r="BK80" s="48"/>
      <c r="BL80" s="49"/>
      <c r="BM80" s="41"/>
      <c r="BN80" s="47"/>
      <c r="BO80" s="33"/>
      <c r="BP80" s="33"/>
      <c r="BQ80" s="34"/>
      <c r="BR80" s="33"/>
      <c r="BS80" s="34"/>
      <c r="BT80" s="35"/>
      <c r="BU80" s="36"/>
      <c r="BV80" s="37"/>
      <c r="BW80" s="33"/>
      <c r="BX80" s="38"/>
      <c r="BY80" s="39"/>
      <c r="BZ80" s="40"/>
      <c r="CA80" s="48"/>
      <c r="CB80" s="49"/>
      <c r="CC80" s="41"/>
      <c r="CD80" s="47"/>
    </row>
    <row r="81" spans="1:82" s="32" customFormat="1" ht="90" customHeight="1" x14ac:dyDescent="0.25">
      <c r="A81" s="315">
        <f t="shared" si="3"/>
        <v>73</v>
      </c>
      <c r="B81" s="61" t="s">
        <v>67</v>
      </c>
      <c r="C81" s="61">
        <v>2021</v>
      </c>
      <c r="D81" s="61" t="s">
        <v>68</v>
      </c>
      <c r="E81" s="61"/>
      <c r="F81" s="61" t="s">
        <v>482</v>
      </c>
      <c r="G81" s="62" t="s">
        <v>483</v>
      </c>
      <c r="H81" s="310" t="s">
        <v>99</v>
      </c>
      <c r="I81" s="46" t="s">
        <v>484</v>
      </c>
      <c r="J81" s="64" t="s">
        <v>485</v>
      </c>
      <c r="K81" s="63" t="s">
        <v>73</v>
      </c>
      <c r="L81" s="87" t="s">
        <v>486</v>
      </c>
      <c r="M81" s="86" t="s">
        <v>487</v>
      </c>
      <c r="N81" s="87" t="s">
        <v>488</v>
      </c>
      <c r="O81" s="87">
        <v>1</v>
      </c>
      <c r="P81" s="88">
        <v>46113</v>
      </c>
      <c r="Q81" s="88">
        <v>46203</v>
      </c>
      <c r="R81" s="89">
        <f t="shared" si="2"/>
        <v>13.350000000000001</v>
      </c>
      <c r="S81" s="87" t="s">
        <v>293</v>
      </c>
      <c r="T81" s="90"/>
      <c r="U81" s="105">
        <f>+IFERROR(VLOOKUP($L81,ACTIVIDADES!$B$9:$X$493,10,0),"")</f>
        <v>1</v>
      </c>
      <c r="V81" s="167" t="str">
        <f>+IFERROR(VLOOKUP($L81,ACTIVIDADES!$B$9:$X$493,11,0)," ")</f>
        <v>Socialización de la actualización del procedimiento de Gestión de pagos</v>
      </c>
      <c r="W81" s="227" t="str">
        <f>+IFERROR(VLOOKUP($L81,ACTIVIDADES!$B$9:$X$493,12,0),"")</f>
        <v>https://dnbcgovco-my.sharepoint.com/:f:/g/personal/planeacion_dnbc_gov_co/IgAKPZEalRp3T7O44VwZjBLlARF86VpmllJA36VR9-2qDG8?e=W6XaGX</v>
      </c>
      <c r="X81" s="138">
        <f>+IFERROR(VLOOKUP($L81,ACTIVIDADES!$B$9:$X$493,13,0),"")</f>
        <v>46153</v>
      </c>
      <c r="Y81" s="164" t="str">
        <f>+IFERROR(VLOOKUP($L81,ACTIVIDADES!$B$9:$X$493,14,0),"")</f>
        <v>El proceso ha venido realizando socializaciones del procedimiento en mención</v>
      </c>
      <c r="Z81" s="105">
        <f>+IFERROR(VLOOKUP($L81,ACTIVIDADES!$B$9:$X$493,15,0),"")</f>
        <v>1</v>
      </c>
      <c r="AA81" s="165" t="str">
        <f>+IFERROR(VLOOKUP($L81,ACTIVIDADES!$B$9:$X$493,16,0),"")</f>
        <v>CUMPLIDO</v>
      </c>
      <c r="AB81" s="138">
        <v>46170</v>
      </c>
      <c r="AC81" s="174">
        <v>1</v>
      </c>
      <c r="AD81" s="174" t="s">
        <v>489</v>
      </c>
      <c r="AE81" s="105" t="s">
        <v>146</v>
      </c>
      <c r="AF81" s="105" t="s">
        <v>81</v>
      </c>
      <c r="AG81" s="105" t="s">
        <v>85</v>
      </c>
      <c r="AH81" s="105" t="s">
        <v>123</v>
      </c>
      <c r="AI81" s="33"/>
      <c r="AJ81" s="33"/>
      <c r="AK81" s="34"/>
      <c r="AL81" s="33"/>
      <c r="AM81" s="34"/>
      <c r="AN81" s="35"/>
      <c r="AO81" s="36"/>
      <c r="AP81" s="37"/>
      <c r="AQ81" s="33"/>
      <c r="AR81" s="38"/>
      <c r="AS81" s="39"/>
      <c r="AT81" s="40"/>
      <c r="AU81" s="48"/>
      <c r="AV81" s="49"/>
      <c r="AW81" s="41"/>
      <c r="AX81" s="47"/>
      <c r="AY81" s="33"/>
      <c r="AZ81" s="33"/>
      <c r="BA81" s="34"/>
      <c r="BB81" s="33"/>
      <c r="BC81" s="34"/>
      <c r="BD81" s="35"/>
      <c r="BE81" s="36"/>
      <c r="BF81" s="37"/>
      <c r="BG81" s="33"/>
      <c r="BH81" s="38"/>
      <c r="BI81" s="39"/>
      <c r="BJ81" s="40"/>
      <c r="BK81" s="48"/>
      <c r="BL81" s="49"/>
      <c r="BM81" s="41"/>
      <c r="BN81" s="47"/>
      <c r="BO81" s="33"/>
      <c r="BP81" s="33"/>
      <c r="BQ81" s="34"/>
      <c r="BR81" s="33"/>
      <c r="BS81" s="34"/>
      <c r="BT81" s="35"/>
      <c r="BU81" s="36"/>
      <c r="BV81" s="37"/>
      <c r="BW81" s="33"/>
      <c r="BX81" s="38"/>
      <c r="BY81" s="39"/>
      <c r="BZ81" s="40"/>
      <c r="CA81" s="48"/>
      <c r="CB81" s="49"/>
      <c r="CC81" s="41"/>
      <c r="CD81" s="47"/>
    </row>
    <row r="82" spans="1:82" s="32" customFormat="1" ht="90" customHeight="1" x14ac:dyDescent="0.25">
      <c r="A82" s="315">
        <f t="shared" si="3"/>
        <v>74</v>
      </c>
      <c r="B82" s="61" t="s">
        <v>67</v>
      </c>
      <c r="C82" s="61">
        <v>2021</v>
      </c>
      <c r="D82" s="61" t="s">
        <v>163</v>
      </c>
      <c r="E82" s="61"/>
      <c r="F82" s="61" t="s">
        <v>482</v>
      </c>
      <c r="G82" s="62" t="s">
        <v>483</v>
      </c>
      <c r="H82" s="310" t="s">
        <v>164</v>
      </c>
      <c r="I82" s="46" t="s">
        <v>484</v>
      </c>
      <c r="J82" s="64" t="s">
        <v>485</v>
      </c>
      <c r="K82" s="63" t="s">
        <v>73</v>
      </c>
      <c r="L82" s="87" t="s">
        <v>467</v>
      </c>
      <c r="M82" s="86" t="s">
        <v>490</v>
      </c>
      <c r="N82" s="87" t="s">
        <v>469</v>
      </c>
      <c r="O82" s="87">
        <v>1</v>
      </c>
      <c r="P82" s="88">
        <v>44410</v>
      </c>
      <c r="Q82" s="88">
        <v>44742</v>
      </c>
      <c r="R82" s="89">
        <f t="shared" si="2"/>
        <v>49.199999999999996</v>
      </c>
      <c r="S82" s="87" t="s">
        <v>168</v>
      </c>
      <c r="T82" s="90"/>
      <c r="U82" s="105">
        <f>+IFERROR(VLOOKUP($L82,ACTIVIDADES!$B$9:$X$493,10,0),"")</f>
        <v>1</v>
      </c>
      <c r="V82" s="167" t="str">
        <f>+IFERROR(VLOOKUP($L82,ACTIVIDADES!$B$9:$X$493,11,0)," ")</f>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W82" s="227" t="str">
        <f>+IFERROR(VLOOKUP($L82,ACTIVIDADES!$B$9:$X$493,12,0),"")</f>
        <v>https://dnbcgovco-my.sharepoint.com/:f:/g/personal/planeacion_dnbc_gov_co/IgA7QiROYUOMSJz5M_1IDBWMAVI_H2-NSwl3INK_1EQvk6w?e=fqZhv3</v>
      </c>
      <c r="X82" s="138">
        <f>+IFERROR(VLOOKUP($L82,ACTIVIDADES!$B$9:$X$493,13,0),"")</f>
        <v>46153</v>
      </c>
      <c r="Y82" s="164" t="str">
        <f>+IFERROR(VLOOKUP($L82,ACTIVIDADES!$B$9:$X$493,14,0),"")</f>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82" s="105">
        <f>+IFERROR(VLOOKUP($L82,ACTIVIDADES!$B$9:$X$493,15,0),"")</f>
        <v>1</v>
      </c>
      <c r="AA82" s="165" t="str">
        <f>+IFERROR(VLOOKUP($L82,ACTIVIDADES!$B$9:$X$493,16,0),"")</f>
        <v>CUMPLIDO</v>
      </c>
      <c r="AB82" s="138">
        <v>46157</v>
      </c>
      <c r="AC82" s="105">
        <v>1</v>
      </c>
      <c r="AD82" s="176" t="s">
        <v>470</v>
      </c>
      <c r="AE82" s="105" t="s">
        <v>146</v>
      </c>
      <c r="AF82" s="105" t="s">
        <v>81</v>
      </c>
      <c r="AG82" s="105" t="s">
        <v>85</v>
      </c>
      <c r="AH82" s="105" t="s">
        <v>123</v>
      </c>
      <c r="AI82" s="33"/>
      <c r="AJ82" s="33"/>
      <c r="AK82" s="34"/>
      <c r="AL82" s="33"/>
      <c r="AM82" s="34"/>
      <c r="AN82" s="35"/>
      <c r="AO82" s="36"/>
      <c r="AP82" s="37"/>
      <c r="AQ82" s="33"/>
      <c r="AR82" s="38"/>
      <c r="AS82" s="39"/>
      <c r="AT82" s="40"/>
      <c r="AU82" s="48"/>
      <c r="AV82" s="49"/>
      <c r="AW82" s="41"/>
      <c r="AX82" s="47"/>
      <c r="AY82" s="33"/>
      <c r="AZ82" s="33"/>
      <c r="BA82" s="34"/>
      <c r="BB82" s="33"/>
      <c r="BC82" s="34"/>
      <c r="BD82" s="35"/>
      <c r="BE82" s="36"/>
      <c r="BF82" s="37"/>
      <c r="BG82" s="33"/>
      <c r="BH82" s="38"/>
      <c r="BI82" s="39"/>
      <c r="BJ82" s="40"/>
      <c r="BK82" s="48"/>
      <c r="BL82" s="49"/>
      <c r="BM82" s="41"/>
      <c r="BN82" s="47"/>
      <c r="BO82" s="33"/>
      <c r="BP82" s="33"/>
      <c r="BQ82" s="34"/>
      <c r="BR82" s="33"/>
      <c r="BS82" s="34"/>
      <c r="BT82" s="35"/>
      <c r="BU82" s="36"/>
      <c r="BV82" s="37"/>
      <c r="BW82" s="33"/>
      <c r="BX82" s="38"/>
      <c r="BY82" s="39"/>
      <c r="BZ82" s="40"/>
      <c r="CA82" s="48"/>
      <c r="CB82" s="49"/>
      <c r="CC82" s="41"/>
      <c r="CD82" s="47"/>
    </row>
    <row r="83" spans="1:82" s="32" customFormat="1" ht="90" customHeight="1" x14ac:dyDescent="0.25">
      <c r="A83" s="315">
        <f t="shared" si="3"/>
        <v>75</v>
      </c>
      <c r="B83" s="61" t="s">
        <v>67</v>
      </c>
      <c r="C83" s="61">
        <v>2021</v>
      </c>
      <c r="D83" s="61" t="s">
        <v>68</v>
      </c>
      <c r="E83" s="61"/>
      <c r="F83" s="61" t="s">
        <v>491</v>
      </c>
      <c r="G83" s="62" t="s">
        <v>492</v>
      </c>
      <c r="H83" s="310" t="s">
        <v>99</v>
      </c>
      <c r="I83" s="46" t="s">
        <v>484</v>
      </c>
      <c r="J83" s="64" t="s">
        <v>493</v>
      </c>
      <c r="K83" s="63" t="s">
        <v>73</v>
      </c>
      <c r="L83" s="87" t="s">
        <v>486</v>
      </c>
      <c r="M83" s="86" t="s">
        <v>487</v>
      </c>
      <c r="N83" s="87" t="s">
        <v>488</v>
      </c>
      <c r="O83" s="87">
        <v>1</v>
      </c>
      <c r="P83" s="88">
        <v>46113</v>
      </c>
      <c r="Q83" s="88">
        <v>46203</v>
      </c>
      <c r="R83" s="89">
        <f t="shared" si="2"/>
        <v>13.350000000000001</v>
      </c>
      <c r="S83" s="87" t="s">
        <v>293</v>
      </c>
      <c r="T83" s="90"/>
      <c r="U83" s="105">
        <f>+IFERROR(VLOOKUP($L83,ACTIVIDADES!$B$9:$X$493,10,0),"")</f>
        <v>1</v>
      </c>
      <c r="V83" s="167" t="str">
        <f>+IFERROR(VLOOKUP($L83,ACTIVIDADES!$B$9:$X$493,11,0)," ")</f>
        <v>Socialización de la actualización del procedimiento de Gestión de pagos</v>
      </c>
      <c r="W83" s="227" t="str">
        <f>+IFERROR(VLOOKUP($L83,ACTIVIDADES!$B$9:$X$493,12,0),"")</f>
        <v>https://dnbcgovco-my.sharepoint.com/:f:/g/personal/planeacion_dnbc_gov_co/IgAKPZEalRp3T7O44VwZjBLlARF86VpmllJA36VR9-2qDG8?e=W6XaGX</v>
      </c>
      <c r="X83" s="138">
        <f>+IFERROR(VLOOKUP($L83,ACTIVIDADES!$B$9:$X$493,13,0),"")</f>
        <v>46153</v>
      </c>
      <c r="Y83" s="164" t="str">
        <f>+IFERROR(VLOOKUP($L83,ACTIVIDADES!$B$9:$X$493,14,0),"")</f>
        <v>El proceso ha venido realizando socializaciones del procedimiento en mención</v>
      </c>
      <c r="Z83" s="105">
        <f>+IFERROR(VLOOKUP($L83,ACTIVIDADES!$B$9:$X$493,15,0),"")</f>
        <v>1</v>
      </c>
      <c r="AA83" s="165" t="str">
        <f>+IFERROR(VLOOKUP($L83,ACTIVIDADES!$B$9:$X$493,16,0),"")</f>
        <v>CUMPLIDO</v>
      </c>
      <c r="AB83" s="138">
        <v>46170</v>
      </c>
      <c r="AC83" s="174">
        <v>1</v>
      </c>
      <c r="AD83" s="174" t="s">
        <v>489</v>
      </c>
      <c r="AE83" s="105" t="s">
        <v>146</v>
      </c>
      <c r="AF83" s="105" t="s">
        <v>81</v>
      </c>
      <c r="AG83" s="105" t="s">
        <v>85</v>
      </c>
      <c r="AH83" s="105" t="s">
        <v>123</v>
      </c>
      <c r="AI83" s="33"/>
      <c r="AJ83" s="33"/>
      <c r="AK83" s="34"/>
      <c r="AL83" s="33"/>
      <c r="AM83" s="34"/>
      <c r="AN83" s="35"/>
      <c r="AO83" s="36"/>
      <c r="AP83" s="37"/>
      <c r="AQ83" s="33"/>
      <c r="AR83" s="38"/>
      <c r="AS83" s="39"/>
      <c r="AT83" s="40"/>
      <c r="AU83" s="48"/>
      <c r="AV83" s="49"/>
      <c r="AW83" s="41"/>
      <c r="AX83" s="47"/>
      <c r="AY83" s="33"/>
      <c r="AZ83" s="33"/>
      <c r="BA83" s="34"/>
      <c r="BB83" s="33"/>
      <c r="BC83" s="34"/>
      <c r="BD83" s="35"/>
      <c r="BE83" s="36"/>
      <c r="BF83" s="37"/>
      <c r="BG83" s="33"/>
      <c r="BH83" s="38"/>
      <c r="BI83" s="39"/>
      <c r="BJ83" s="40"/>
      <c r="BK83" s="48"/>
      <c r="BL83" s="49"/>
      <c r="BM83" s="41"/>
      <c r="BN83" s="47"/>
      <c r="BO83" s="33"/>
      <c r="BP83" s="33"/>
      <c r="BQ83" s="34"/>
      <c r="BR83" s="33"/>
      <c r="BS83" s="34"/>
      <c r="BT83" s="35"/>
      <c r="BU83" s="36"/>
      <c r="BV83" s="37"/>
      <c r="BW83" s="33"/>
      <c r="BX83" s="38"/>
      <c r="BY83" s="39"/>
      <c r="BZ83" s="40"/>
      <c r="CA83" s="48"/>
      <c r="CB83" s="49"/>
      <c r="CC83" s="41"/>
      <c r="CD83" s="47"/>
    </row>
    <row r="84" spans="1:82" s="32" customFormat="1" ht="90" customHeight="1" x14ac:dyDescent="0.25">
      <c r="A84" s="315">
        <f t="shared" si="3"/>
        <v>76</v>
      </c>
      <c r="B84" s="61" t="s">
        <v>67</v>
      </c>
      <c r="C84" s="61">
        <v>2021</v>
      </c>
      <c r="D84" s="61" t="s">
        <v>163</v>
      </c>
      <c r="E84" s="61"/>
      <c r="F84" s="61" t="s">
        <v>491</v>
      </c>
      <c r="G84" s="62" t="s">
        <v>492</v>
      </c>
      <c r="H84" s="310" t="s">
        <v>164</v>
      </c>
      <c r="I84" s="46" t="s">
        <v>484</v>
      </c>
      <c r="J84" s="64" t="s">
        <v>493</v>
      </c>
      <c r="K84" s="63" t="s">
        <v>73</v>
      </c>
      <c r="L84" s="87" t="s">
        <v>494</v>
      </c>
      <c r="M84" s="86" t="s">
        <v>495</v>
      </c>
      <c r="N84" s="87" t="s">
        <v>469</v>
      </c>
      <c r="O84" s="87">
        <v>1</v>
      </c>
      <c r="P84" s="88">
        <v>44410</v>
      </c>
      <c r="Q84" s="88">
        <v>44742</v>
      </c>
      <c r="R84" s="89">
        <f t="shared" si="2"/>
        <v>49.199999999999996</v>
      </c>
      <c r="S84" s="87" t="s">
        <v>168</v>
      </c>
      <c r="T84" s="90"/>
      <c r="U84" s="105">
        <f>+IFERROR(VLOOKUP($L84,ACTIVIDADES!$B$9:$X$493,10,0),"")</f>
        <v>1</v>
      </c>
      <c r="V84" s="167" t="str">
        <f>+IFERROR(VLOOKUP($L84,ACTIVIDADES!$B$9:$X$493,11,0)," ")</f>
        <v>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W84" s="227" t="str">
        <f>+IFERROR(VLOOKUP($L84,ACTIVIDADES!$B$9:$X$493,12,0),"")</f>
        <v>https://dnbcgovco-my.sharepoint.com/:f:/g/personal/planeacion_dnbc_gov_co/IgAhFB1ofYj6Sa-NiDvFRHiNAempg58Ovxe_AdaVPuhCZWE?e=fC3JEp</v>
      </c>
      <c r="X84" s="138">
        <f>+IFERROR(VLOOKUP($L84,ACTIVIDADES!$B$9:$X$493,13,0),"")</f>
        <v>46153</v>
      </c>
      <c r="Y84" s="164" t="str">
        <f>+IFERROR(VLOOKUP($L84,ACTIVIDADES!$B$9:$X$493,14,0),"")</f>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84" s="105">
        <f>+IFERROR(VLOOKUP($L84,ACTIVIDADES!$B$9:$X$493,15,0),"")</f>
        <v>1</v>
      </c>
      <c r="AA84" s="165" t="str">
        <f>+IFERROR(VLOOKUP($L84,ACTIVIDADES!$B$9:$X$493,16,0),"")</f>
        <v>CUMPLIDO</v>
      </c>
      <c r="AB84" s="138">
        <v>46157</v>
      </c>
      <c r="AC84" s="105">
        <v>1</v>
      </c>
      <c r="AD84" s="170" t="s">
        <v>496</v>
      </c>
      <c r="AE84" s="105" t="s">
        <v>146</v>
      </c>
      <c r="AF84" s="105" t="s">
        <v>81</v>
      </c>
      <c r="AG84" s="105" t="s">
        <v>85</v>
      </c>
      <c r="AH84" s="105" t="s">
        <v>123</v>
      </c>
      <c r="AI84" s="33"/>
      <c r="AJ84" s="33"/>
      <c r="AK84" s="34"/>
      <c r="AL84" s="33"/>
      <c r="AM84" s="34"/>
      <c r="AN84" s="35"/>
      <c r="AO84" s="36"/>
      <c r="AP84" s="37"/>
      <c r="AQ84" s="33"/>
      <c r="AR84" s="38"/>
      <c r="AS84" s="39"/>
      <c r="AT84" s="40"/>
      <c r="AU84" s="48"/>
      <c r="AV84" s="49"/>
      <c r="AW84" s="41"/>
      <c r="AX84" s="47"/>
      <c r="AY84" s="33"/>
      <c r="AZ84" s="33"/>
      <c r="BA84" s="34"/>
      <c r="BB84" s="33"/>
      <c r="BC84" s="34"/>
      <c r="BD84" s="35"/>
      <c r="BE84" s="36"/>
      <c r="BF84" s="37"/>
      <c r="BG84" s="33"/>
      <c r="BH84" s="38"/>
      <c r="BI84" s="39"/>
      <c r="BJ84" s="40"/>
      <c r="BK84" s="48"/>
      <c r="BL84" s="49"/>
      <c r="BM84" s="41"/>
      <c r="BN84" s="47"/>
      <c r="BO84" s="33"/>
      <c r="BP84" s="33"/>
      <c r="BQ84" s="34"/>
      <c r="BR84" s="33"/>
      <c r="BS84" s="34"/>
      <c r="BT84" s="35"/>
      <c r="BU84" s="36"/>
      <c r="BV84" s="37"/>
      <c r="BW84" s="33"/>
      <c r="BX84" s="38"/>
      <c r="BY84" s="39"/>
      <c r="BZ84" s="40"/>
      <c r="CA84" s="48"/>
      <c r="CB84" s="49"/>
      <c r="CC84" s="41"/>
      <c r="CD84" s="47"/>
    </row>
    <row r="85" spans="1:82" s="32" customFormat="1" ht="90" customHeight="1" x14ac:dyDescent="0.25">
      <c r="A85" s="315">
        <f t="shared" si="3"/>
        <v>77</v>
      </c>
      <c r="B85" s="61" t="s">
        <v>67</v>
      </c>
      <c r="C85" s="61">
        <v>2021</v>
      </c>
      <c r="D85" s="61" t="s">
        <v>68</v>
      </c>
      <c r="E85" s="61"/>
      <c r="F85" s="61" t="s">
        <v>497</v>
      </c>
      <c r="G85" s="62" t="s">
        <v>498</v>
      </c>
      <c r="H85" s="310"/>
      <c r="I85" s="46" t="s">
        <v>499</v>
      </c>
      <c r="J85" s="64" t="s">
        <v>499</v>
      </c>
      <c r="K85" s="63" t="s">
        <v>73</v>
      </c>
      <c r="L85" s="87" t="s">
        <v>430</v>
      </c>
      <c r="M85" s="86" t="s">
        <v>431</v>
      </c>
      <c r="N85" s="87" t="s">
        <v>402</v>
      </c>
      <c r="O85" s="87">
        <v>1</v>
      </c>
      <c r="P85" s="88">
        <v>46113</v>
      </c>
      <c r="Q85" s="88">
        <v>46387</v>
      </c>
      <c r="R85" s="89">
        <f t="shared" si="2"/>
        <v>40.5</v>
      </c>
      <c r="S85" s="87" t="s">
        <v>105</v>
      </c>
      <c r="T85" s="90" t="s">
        <v>432</v>
      </c>
      <c r="U85" s="105">
        <f>+IFERROR(VLOOKUP($L85,ACTIVIDADES!$B$9:$X$493,10,0),"")</f>
        <v>0</v>
      </c>
      <c r="V85" s="167" t="str">
        <f>+IFERROR(VLOOKUP($L85,ACTIVIDADES!$B$9:$X$493,11,0)," ")</f>
        <v xml:space="preserve">Se informa que esta en etapa de elaboración </v>
      </c>
      <c r="W85" s="227">
        <f>+IFERROR(VLOOKUP($L85,ACTIVIDADES!$B$9:$X$493,12,0),"")</f>
        <v>0</v>
      </c>
      <c r="X85" s="138">
        <f>+IFERROR(VLOOKUP($L85,ACTIVIDADES!$B$9:$X$493,13,0),"")</f>
        <v>46153</v>
      </c>
      <c r="Y85" s="164" t="str">
        <f>+IFERROR(VLOOKUP($L85,ACTIVIDADES!$B$9:$X$493,14,0),"")</f>
        <v>No ha dado inicio a la ejecución</v>
      </c>
      <c r="Z85" s="105">
        <f>+IFERROR(VLOOKUP($L85,ACTIVIDADES!$B$9:$X$493,15,0),"")</f>
        <v>0</v>
      </c>
      <c r="AA85" s="165" t="str">
        <f>+IFERROR(VLOOKUP($L85,ACTIVIDADES!$B$9:$X$493,16,0),"")</f>
        <v>EJECUCIÓN</v>
      </c>
      <c r="AB85" s="138">
        <v>46157</v>
      </c>
      <c r="AC85" s="105">
        <v>0</v>
      </c>
      <c r="AD85" s="105" t="s">
        <v>93</v>
      </c>
      <c r="AE85" s="170" t="s">
        <v>83</v>
      </c>
      <c r="AF85" s="105" t="s">
        <v>81</v>
      </c>
      <c r="AG85" s="105" t="s">
        <v>81</v>
      </c>
      <c r="AH85" s="105" t="s">
        <v>81</v>
      </c>
      <c r="AI85" s="33"/>
      <c r="AJ85" s="33"/>
      <c r="AK85" s="34"/>
      <c r="AL85" s="33"/>
      <c r="AM85" s="34"/>
      <c r="AN85" s="35"/>
      <c r="AO85" s="36"/>
      <c r="AP85" s="37"/>
      <c r="AQ85" s="33"/>
      <c r="AR85" s="38"/>
      <c r="AS85" s="39"/>
      <c r="AT85" s="40"/>
      <c r="AU85" s="48"/>
      <c r="AV85" s="49"/>
      <c r="AW85" s="41"/>
      <c r="AX85" s="47"/>
      <c r="AY85" s="33"/>
      <c r="AZ85" s="33"/>
      <c r="BA85" s="34"/>
      <c r="BB85" s="33"/>
      <c r="BC85" s="34"/>
      <c r="BD85" s="35"/>
      <c r="BE85" s="36"/>
      <c r="BF85" s="37"/>
      <c r="BG85" s="33"/>
      <c r="BH85" s="38"/>
      <c r="BI85" s="39"/>
      <c r="BJ85" s="40"/>
      <c r="BK85" s="48"/>
      <c r="BL85" s="49"/>
      <c r="BM85" s="41"/>
      <c r="BN85" s="47"/>
      <c r="BO85" s="33"/>
      <c r="BP85" s="33"/>
      <c r="BQ85" s="34"/>
      <c r="BR85" s="33"/>
      <c r="BS85" s="34"/>
      <c r="BT85" s="35"/>
      <c r="BU85" s="36"/>
      <c r="BV85" s="37"/>
      <c r="BW85" s="33"/>
      <c r="BX85" s="38"/>
      <c r="BY85" s="39"/>
      <c r="BZ85" s="40"/>
      <c r="CA85" s="48"/>
      <c r="CB85" s="49"/>
      <c r="CC85" s="41"/>
      <c r="CD85" s="47"/>
    </row>
    <row r="86" spans="1:82" s="32" customFormat="1" ht="147" customHeight="1" x14ac:dyDescent="0.25">
      <c r="A86" s="315">
        <f t="shared" si="3"/>
        <v>78</v>
      </c>
      <c r="B86" s="61" t="s">
        <v>67</v>
      </c>
      <c r="C86" s="61">
        <v>2021</v>
      </c>
      <c r="D86" s="61" t="s">
        <v>163</v>
      </c>
      <c r="E86" s="61" t="s">
        <v>433</v>
      </c>
      <c r="F86" s="61" t="s">
        <v>500</v>
      </c>
      <c r="G86" s="62" t="s">
        <v>501</v>
      </c>
      <c r="H86" s="310" t="s">
        <v>99</v>
      </c>
      <c r="I86" s="46" t="s">
        <v>502</v>
      </c>
      <c r="J86" s="64" t="s">
        <v>503</v>
      </c>
      <c r="K86" s="63" t="s">
        <v>73</v>
      </c>
      <c r="L86" s="87" t="s">
        <v>438</v>
      </c>
      <c r="M86" s="86" t="s">
        <v>439</v>
      </c>
      <c r="N86" s="87" t="s">
        <v>440</v>
      </c>
      <c r="O86" s="87">
        <v>1</v>
      </c>
      <c r="P86" s="88">
        <v>44409</v>
      </c>
      <c r="Q86" s="88">
        <v>44438</v>
      </c>
      <c r="R86" s="89">
        <f t="shared" si="2"/>
        <v>4.3500000000000005</v>
      </c>
      <c r="S86" s="87" t="s">
        <v>441</v>
      </c>
      <c r="T86" s="90" t="s">
        <v>269</v>
      </c>
      <c r="U86" s="105">
        <f>+IFERROR(VLOOKUP($L86,ACTIVIDADES!$B$9:$X$493,10,0),"")</f>
        <v>1</v>
      </c>
      <c r="V86" s="167" t="str">
        <f>+IFERROR(VLOOKUP($L86,ACTIVIDADES!$B$9:$X$493,11,0)," ")</f>
        <v>Se generó por parte del Planeación Estratégica, el  procedimiento denominado Formulacion y seguimiento Plan Anual de Adquisiones, codigo: PC-PE-01 Version 1. El procedimiento Actualmente se encuentra en V3.</v>
      </c>
      <c r="W86" s="227" t="str">
        <f>+IFERROR(VLOOKUP($L86,ACTIVIDADES!$B$9:$X$493,12,0),"")</f>
        <v>https://dnbcgovco-my.sharepoint.com/:b:/g/personal/planeacion_dnbc_gov_co/IQDNdvWv1y91Tp4Dh16MArLvAdjffmzNDv9k9_c3is0NPQs?e=nxlmmL</v>
      </c>
      <c r="X86" s="138">
        <f>+IFERROR(VLOOKUP($L86,ACTIVIDADES!$B$9:$X$493,13,0),"")</f>
        <v>46153</v>
      </c>
      <c r="Y86" s="164" t="str">
        <f>+IFERROR(VLOOKUP($L86,ACTIVIDADES!$B$9:$X$493,14,0),"")</f>
        <v xml:space="preserve">Se evidencia creación de procedimiento PC-PE-FSP-01 Formulación Seguimiento Plan Anual Adquisiciones y posteriores actualizaciones. </v>
      </c>
      <c r="Z86" s="105">
        <f>+IFERROR(VLOOKUP($L86,ACTIVIDADES!$B$9:$X$493,15,0),"")</f>
        <v>1</v>
      </c>
      <c r="AA86" s="165" t="str">
        <f>+IFERROR(VLOOKUP($L86,ACTIVIDADES!$B$9:$X$493,16,0),"")</f>
        <v>CUMPLIDO</v>
      </c>
      <c r="AB86" s="138">
        <v>46178</v>
      </c>
      <c r="AC86" s="105">
        <v>1</v>
      </c>
      <c r="AD86" s="105" t="s">
        <v>504</v>
      </c>
      <c r="AE86" s="170" t="s">
        <v>80</v>
      </c>
      <c r="AF86" s="105" t="s">
        <v>81</v>
      </c>
      <c r="AG86" s="105" t="s">
        <v>85</v>
      </c>
      <c r="AH86" s="105" t="s">
        <v>123</v>
      </c>
      <c r="AI86" s="33"/>
      <c r="AJ86" s="33"/>
      <c r="AK86" s="34"/>
      <c r="AL86" s="33"/>
      <c r="AM86" s="34"/>
      <c r="AN86" s="35"/>
      <c r="AO86" s="36"/>
      <c r="AP86" s="37"/>
      <c r="AQ86" s="33"/>
      <c r="AR86" s="38"/>
      <c r="AS86" s="39"/>
      <c r="AT86" s="40"/>
      <c r="AU86" s="48"/>
      <c r="AV86" s="49"/>
      <c r="AW86" s="41"/>
      <c r="AX86" s="47"/>
      <c r="AY86" s="33"/>
      <c r="AZ86" s="33"/>
      <c r="BA86" s="34"/>
      <c r="BB86" s="33"/>
      <c r="BC86" s="34"/>
      <c r="BD86" s="35"/>
      <c r="BE86" s="36"/>
      <c r="BF86" s="37"/>
      <c r="BG86" s="33"/>
      <c r="BH86" s="38"/>
      <c r="BI86" s="39"/>
      <c r="BJ86" s="40"/>
      <c r="BK86" s="48"/>
      <c r="BL86" s="49"/>
      <c r="BM86" s="41"/>
      <c r="BN86" s="47"/>
      <c r="BO86" s="33"/>
      <c r="BP86" s="33"/>
      <c r="BQ86" s="34"/>
      <c r="BR86" s="33"/>
      <c r="BS86" s="34"/>
      <c r="BT86" s="35"/>
      <c r="BU86" s="36"/>
      <c r="BV86" s="37"/>
      <c r="BW86" s="33"/>
      <c r="BX86" s="38"/>
      <c r="BY86" s="39"/>
      <c r="BZ86" s="40"/>
      <c r="CA86" s="48"/>
      <c r="CB86" s="49"/>
      <c r="CC86" s="41"/>
      <c r="CD86" s="47"/>
    </row>
    <row r="87" spans="1:82" s="32" customFormat="1" ht="126" customHeight="1" x14ac:dyDescent="0.25">
      <c r="A87" s="315">
        <f t="shared" si="3"/>
        <v>79</v>
      </c>
      <c r="B87" s="61" t="s">
        <v>67</v>
      </c>
      <c r="C87" s="61">
        <v>2021</v>
      </c>
      <c r="D87" s="61" t="s">
        <v>163</v>
      </c>
      <c r="E87" s="61" t="s">
        <v>433</v>
      </c>
      <c r="F87" s="61" t="s">
        <v>500</v>
      </c>
      <c r="G87" s="62" t="s">
        <v>501</v>
      </c>
      <c r="H87" s="310" t="s">
        <v>99</v>
      </c>
      <c r="I87" s="46" t="s">
        <v>502</v>
      </c>
      <c r="J87" s="64" t="s">
        <v>503</v>
      </c>
      <c r="K87" s="63" t="s">
        <v>73</v>
      </c>
      <c r="L87" s="87" t="s">
        <v>443</v>
      </c>
      <c r="M87" s="86" t="s">
        <v>444</v>
      </c>
      <c r="N87" s="87" t="s">
        <v>445</v>
      </c>
      <c r="O87" s="87">
        <v>1</v>
      </c>
      <c r="P87" s="88">
        <v>44409</v>
      </c>
      <c r="Q87" s="88">
        <v>44742</v>
      </c>
      <c r="R87" s="89">
        <f t="shared" si="2"/>
        <v>49.35</v>
      </c>
      <c r="S87" s="87" t="s">
        <v>441</v>
      </c>
      <c r="T87" s="90" t="s">
        <v>269</v>
      </c>
      <c r="U87" s="105">
        <f>+IFERROR(VLOOKUP($L87,ACTIVIDADES!$B$9:$X$493,10,0),"")</f>
        <v>1</v>
      </c>
      <c r="V87" s="167" t="str">
        <f>+IFERROR(VLOOKUP($L87,ACTIVIDADES!$B$9:$X$493,11,0)," ")</f>
        <v xml:space="preserve">Durante la vigencia 2022 se realizaron ejercicios para la construcción de formatos que capturaran información acorde a lineamientos de CCE. En PAA 2026 fue publicado acorde con el formato construido </v>
      </c>
      <c r="W87" s="227" t="str">
        <f>+IFERROR(VLOOKUP($L87,ACTIVIDADES!$B$9:$X$493,12,0),"")</f>
        <v>https://dnbc.gov.co/plan-anual-de-adquisiciones/</v>
      </c>
      <c r="X87" s="138">
        <f>+IFERROR(VLOOKUP($L87,ACTIVIDADES!$B$9:$X$493,13,0),"")</f>
        <v>46153</v>
      </c>
      <c r="Y87" s="164" t="str">
        <f>+IFERROR(VLOOKUP($L87,ACTIVIDADES!$B$9:$X$493,14,0),"")</f>
        <v>Se evidencia publicación reciente de PAA</v>
      </c>
      <c r="Z87" s="105">
        <f>+IFERROR(VLOOKUP($L87,ACTIVIDADES!$B$9:$X$493,15,0),"")</f>
        <v>1</v>
      </c>
      <c r="AA87" s="165" t="str">
        <f>+IFERROR(VLOOKUP($L87,ACTIVIDADES!$B$9:$X$493,16,0),"")</f>
        <v>CUMPLIDO</v>
      </c>
      <c r="AB87" s="138">
        <v>46178</v>
      </c>
      <c r="AC87" s="105">
        <v>1</v>
      </c>
      <c r="AD87" s="105" t="s">
        <v>505</v>
      </c>
      <c r="AE87" s="170" t="s">
        <v>80</v>
      </c>
      <c r="AF87" s="105" t="s">
        <v>81</v>
      </c>
      <c r="AG87" s="105" t="s">
        <v>85</v>
      </c>
      <c r="AH87" s="105" t="s">
        <v>123</v>
      </c>
      <c r="AI87" s="33"/>
      <c r="AJ87" s="33"/>
      <c r="AK87" s="34"/>
      <c r="AL87" s="33"/>
      <c r="AM87" s="34"/>
      <c r="AN87" s="35"/>
      <c r="AO87" s="36"/>
      <c r="AP87" s="37"/>
      <c r="AQ87" s="33"/>
      <c r="AR87" s="38"/>
      <c r="AS87" s="39"/>
      <c r="AT87" s="40"/>
      <c r="AU87" s="48"/>
      <c r="AV87" s="49"/>
      <c r="AW87" s="41"/>
      <c r="AX87" s="47"/>
      <c r="AY87" s="33"/>
      <c r="AZ87" s="33"/>
      <c r="BA87" s="34"/>
      <c r="BB87" s="33"/>
      <c r="BC87" s="34"/>
      <c r="BD87" s="35"/>
      <c r="BE87" s="36"/>
      <c r="BF87" s="37"/>
      <c r="BG87" s="33"/>
      <c r="BH87" s="38"/>
      <c r="BI87" s="39"/>
      <c r="BJ87" s="40"/>
      <c r="BK87" s="48"/>
      <c r="BL87" s="49"/>
      <c r="BM87" s="41"/>
      <c r="BN87" s="47"/>
      <c r="BO87" s="33"/>
      <c r="BP87" s="33"/>
      <c r="BQ87" s="34"/>
      <c r="BR87" s="33"/>
      <c r="BS87" s="34"/>
      <c r="BT87" s="35"/>
      <c r="BU87" s="36"/>
      <c r="BV87" s="37"/>
      <c r="BW87" s="33"/>
      <c r="BX87" s="38"/>
      <c r="BY87" s="39"/>
      <c r="BZ87" s="40"/>
      <c r="CA87" s="48"/>
      <c r="CB87" s="49"/>
      <c r="CC87" s="41"/>
      <c r="CD87" s="47"/>
    </row>
    <row r="88" spans="1:82" s="32" customFormat="1" ht="110.25" customHeight="1" x14ac:dyDescent="0.25">
      <c r="A88" s="315">
        <f t="shared" si="3"/>
        <v>80</v>
      </c>
      <c r="B88" s="61" t="s">
        <v>67</v>
      </c>
      <c r="C88" s="61">
        <v>2021</v>
      </c>
      <c r="D88" s="61" t="s">
        <v>163</v>
      </c>
      <c r="E88" s="61" t="s">
        <v>433</v>
      </c>
      <c r="F88" s="61" t="s">
        <v>500</v>
      </c>
      <c r="G88" s="62" t="s">
        <v>501</v>
      </c>
      <c r="H88" s="310" t="s">
        <v>99</v>
      </c>
      <c r="I88" s="46" t="s">
        <v>502</v>
      </c>
      <c r="J88" s="64" t="s">
        <v>503</v>
      </c>
      <c r="K88" s="63" t="s">
        <v>73</v>
      </c>
      <c r="L88" s="87" t="s">
        <v>447</v>
      </c>
      <c r="M88" s="86" t="s">
        <v>448</v>
      </c>
      <c r="N88" s="87" t="s">
        <v>449</v>
      </c>
      <c r="O88" s="87">
        <v>12</v>
      </c>
      <c r="P88" s="88">
        <v>44409</v>
      </c>
      <c r="Q88" s="88">
        <v>44742</v>
      </c>
      <c r="R88" s="89">
        <f t="shared" si="2"/>
        <v>49.35</v>
      </c>
      <c r="S88" s="87" t="s">
        <v>441</v>
      </c>
      <c r="T88" s="90" t="s">
        <v>269</v>
      </c>
      <c r="U88" s="105">
        <f>+IFERROR(VLOOKUP($L88,ACTIVIDADES!$B$9:$X$493,10,0),"")</f>
        <v>1</v>
      </c>
      <c r="V88" s="167" t="str">
        <f>+IFERROR(VLOOKUP($L88,ACTIVIDADES!$B$9:$X$493,11,0)," ")</f>
        <v>Durante las vigencias 2022 y 2023 se presentaron informes de seguimiento al PAA en los comités de contratación. 
Esta actividad sigue contemplada en el procedimiento vigente</v>
      </c>
      <c r="W88" s="227" t="str">
        <f>+IFERROR(VLOOKUP($L88,ACTIVIDADES!$B$9:$X$493,12,0),"")</f>
        <v>https://dnbcgovco-my.sharepoint.com/:b:/g/personal/planeacion_dnbc_gov_co/IQDNdvWv1y91Tp4Dh16MArLvAdjffmzNDv9k9_c3is0NPQs?e=nxlmmL</v>
      </c>
      <c r="X88" s="138">
        <f>+IFERROR(VLOOKUP($L88,ACTIVIDADES!$B$9:$X$493,13,0),"")</f>
        <v>46153</v>
      </c>
      <c r="Y88" s="164" t="str">
        <f>+IFERROR(VLOOKUP($L88,ACTIVIDADES!$B$9:$X$493,14,0),"")</f>
        <v>Se evidencia documentación de la actividad en el procedimiento. Se ha realizado seguimientos durante 2026 en matriz de gestión contractual</v>
      </c>
      <c r="Z88" s="105">
        <f>+IFERROR(VLOOKUP($L88,ACTIVIDADES!$B$9:$X$493,15,0),"")</f>
        <v>1</v>
      </c>
      <c r="AA88" s="165" t="str">
        <f>+IFERROR(VLOOKUP($L88,ACTIVIDADES!$B$9:$X$493,16,0),"")</f>
        <v>CUMPLIDO</v>
      </c>
      <c r="AB88" s="138">
        <v>46178</v>
      </c>
      <c r="AC88" s="105">
        <v>1</v>
      </c>
      <c r="AD88" s="105" t="s">
        <v>506</v>
      </c>
      <c r="AE88" s="170" t="s">
        <v>80</v>
      </c>
      <c r="AF88" s="105" t="s">
        <v>81</v>
      </c>
      <c r="AG88" s="105" t="s">
        <v>85</v>
      </c>
      <c r="AH88" s="105" t="s">
        <v>123</v>
      </c>
      <c r="AI88" s="33"/>
      <c r="AJ88" s="33"/>
      <c r="AK88" s="34"/>
      <c r="AL88" s="33"/>
      <c r="AM88" s="34"/>
      <c r="AN88" s="35"/>
      <c r="AO88" s="36"/>
      <c r="AP88" s="37"/>
      <c r="AQ88" s="33"/>
      <c r="AR88" s="38"/>
      <c r="AS88" s="39"/>
      <c r="AT88" s="40"/>
      <c r="AU88" s="48"/>
      <c r="AV88" s="49"/>
      <c r="AW88" s="41"/>
      <c r="AX88" s="47"/>
      <c r="AY88" s="33"/>
      <c r="AZ88" s="33"/>
      <c r="BA88" s="34"/>
      <c r="BB88" s="33"/>
      <c r="BC88" s="34"/>
      <c r="BD88" s="35"/>
      <c r="BE88" s="36"/>
      <c r="BF88" s="37"/>
      <c r="BG88" s="33"/>
      <c r="BH88" s="38"/>
      <c r="BI88" s="39"/>
      <c r="BJ88" s="40"/>
      <c r="BK88" s="48"/>
      <c r="BL88" s="49"/>
      <c r="BM88" s="41"/>
      <c r="BN88" s="47"/>
      <c r="BO88" s="33"/>
      <c r="BP88" s="33"/>
      <c r="BQ88" s="34"/>
      <c r="BR88" s="33"/>
      <c r="BS88" s="34"/>
      <c r="BT88" s="35"/>
      <c r="BU88" s="36"/>
      <c r="BV88" s="37"/>
      <c r="BW88" s="33"/>
      <c r="BX88" s="38"/>
      <c r="BY88" s="39"/>
      <c r="BZ88" s="40"/>
      <c r="CA88" s="48"/>
      <c r="CB88" s="49"/>
      <c r="CC88" s="41"/>
      <c r="CD88" s="47"/>
    </row>
    <row r="89" spans="1:82" s="32" customFormat="1" ht="110.25" customHeight="1" x14ac:dyDescent="0.25">
      <c r="A89" s="315">
        <f t="shared" si="3"/>
        <v>81</v>
      </c>
      <c r="B89" s="61" t="s">
        <v>67</v>
      </c>
      <c r="C89" s="61">
        <v>2021</v>
      </c>
      <c r="D89" s="61" t="s">
        <v>68</v>
      </c>
      <c r="E89" s="61"/>
      <c r="F89" s="61" t="s">
        <v>507</v>
      </c>
      <c r="G89" s="62" t="s">
        <v>508</v>
      </c>
      <c r="H89" s="310"/>
      <c r="I89" s="46" t="s">
        <v>509</v>
      </c>
      <c r="J89" s="64" t="s">
        <v>510</v>
      </c>
      <c r="K89" s="63" t="s">
        <v>73</v>
      </c>
      <c r="L89" s="87" t="s">
        <v>511</v>
      </c>
      <c r="M89" s="86" t="s">
        <v>512</v>
      </c>
      <c r="N89" s="87" t="s">
        <v>513</v>
      </c>
      <c r="O89" s="87">
        <v>1</v>
      </c>
      <c r="P89" s="88">
        <v>46082</v>
      </c>
      <c r="Q89" s="88">
        <v>46173</v>
      </c>
      <c r="R89" s="89">
        <f t="shared" si="2"/>
        <v>13.5</v>
      </c>
      <c r="S89" s="87" t="s">
        <v>161</v>
      </c>
      <c r="T89" s="90" t="s">
        <v>514</v>
      </c>
      <c r="U89" s="105">
        <f>+IFERROR(VLOOKUP($L89,ACTIVIDADES!$B$9:$X$493,10,0),"")</f>
        <v>0</v>
      </c>
      <c r="V89" s="167">
        <f>+IFERROR(VLOOKUP($L89,ACTIVIDADES!$B$9:$X$493,11,0)," ")</f>
        <v>0</v>
      </c>
      <c r="W89" s="227">
        <f>+IFERROR(VLOOKUP($L89,ACTIVIDADES!$B$9:$X$493,12,0),"")</f>
        <v>0</v>
      </c>
      <c r="X89" s="138">
        <f>+IFERROR(VLOOKUP($L89,ACTIVIDADES!$B$9:$X$493,13,0),"")</f>
        <v>46153</v>
      </c>
      <c r="Y89" s="164" t="str">
        <f>+IFERROR(VLOOKUP($L89,ACTIVIDADES!$B$9:$X$493,14,0),"")</f>
        <v>No se evidencia seguimiento</v>
      </c>
      <c r="Z89" s="105">
        <f>+IFERROR(VLOOKUP($L89,ACTIVIDADES!$B$9:$X$493,15,0),"")</f>
        <v>0</v>
      </c>
      <c r="AA89" s="165" t="str">
        <f>+IFERROR(VLOOKUP($L89,ACTIVIDADES!$B$9:$X$493,16,0),"")</f>
        <v>EJECUCIÓN</v>
      </c>
      <c r="AB89" s="138">
        <v>46157</v>
      </c>
      <c r="AC89" s="105">
        <v>0</v>
      </c>
      <c r="AD89" s="105" t="s">
        <v>93</v>
      </c>
      <c r="AE89" s="170" t="s">
        <v>83</v>
      </c>
      <c r="AF89" s="105" t="s">
        <v>81</v>
      </c>
      <c r="AG89" s="105" t="s">
        <v>81</v>
      </c>
      <c r="AH89" s="105" t="s">
        <v>81</v>
      </c>
      <c r="AI89" s="33"/>
      <c r="AJ89" s="33"/>
      <c r="AK89" s="34"/>
      <c r="AL89" s="33"/>
      <c r="AM89" s="34"/>
      <c r="AN89" s="35"/>
      <c r="AO89" s="36"/>
      <c r="AP89" s="37"/>
      <c r="AQ89" s="33"/>
      <c r="AR89" s="38"/>
      <c r="AS89" s="39"/>
      <c r="AT89" s="40"/>
      <c r="AU89" s="48"/>
      <c r="AV89" s="49"/>
      <c r="AW89" s="41"/>
      <c r="AX89" s="47"/>
      <c r="AY89" s="33"/>
      <c r="AZ89" s="33"/>
      <c r="BA89" s="34"/>
      <c r="BB89" s="33"/>
      <c r="BC89" s="34"/>
      <c r="BD89" s="35"/>
      <c r="BE89" s="36"/>
      <c r="BF89" s="37"/>
      <c r="BG89" s="33"/>
      <c r="BH89" s="38"/>
      <c r="BI89" s="39"/>
      <c r="BJ89" s="40"/>
      <c r="BK89" s="48"/>
      <c r="BL89" s="49"/>
      <c r="BM89" s="41"/>
      <c r="BN89" s="47"/>
      <c r="BO89" s="33"/>
      <c r="BP89" s="33"/>
      <c r="BQ89" s="34"/>
      <c r="BR89" s="33"/>
      <c r="BS89" s="34"/>
      <c r="BT89" s="35"/>
      <c r="BU89" s="36"/>
      <c r="BV89" s="37"/>
      <c r="BW89" s="33"/>
      <c r="BX89" s="38"/>
      <c r="BY89" s="39"/>
      <c r="BZ89" s="40"/>
      <c r="CA89" s="48"/>
      <c r="CB89" s="49"/>
      <c r="CC89" s="41"/>
      <c r="CD89" s="47"/>
    </row>
    <row r="90" spans="1:82" s="32" customFormat="1" ht="110.25" customHeight="1" x14ac:dyDescent="0.25">
      <c r="A90" s="315">
        <f t="shared" si="3"/>
        <v>82</v>
      </c>
      <c r="B90" s="61" t="s">
        <v>67</v>
      </c>
      <c r="C90" s="61">
        <v>2021</v>
      </c>
      <c r="D90" s="61" t="s">
        <v>68</v>
      </c>
      <c r="E90" s="61"/>
      <c r="F90" s="61" t="s">
        <v>507</v>
      </c>
      <c r="G90" s="62" t="s">
        <v>508</v>
      </c>
      <c r="H90" s="310"/>
      <c r="I90" s="46" t="s">
        <v>515</v>
      </c>
      <c r="J90" s="64" t="s">
        <v>516</v>
      </c>
      <c r="K90" s="63" t="s">
        <v>73</v>
      </c>
      <c r="L90" s="87" t="s">
        <v>517</v>
      </c>
      <c r="M90" s="86" t="s">
        <v>518</v>
      </c>
      <c r="N90" s="87" t="s">
        <v>519</v>
      </c>
      <c r="O90" s="87">
        <v>1</v>
      </c>
      <c r="P90" s="88">
        <v>44409</v>
      </c>
      <c r="Q90" s="88">
        <v>44561</v>
      </c>
      <c r="R90" s="89">
        <f t="shared" si="2"/>
        <v>22.5</v>
      </c>
      <c r="S90" s="87" t="s">
        <v>161</v>
      </c>
      <c r="T90" s="90" t="s">
        <v>514</v>
      </c>
      <c r="U90" s="105">
        <f>+IFERROR(VLOOKUP($L90,ACTIVIDADES!$B$9:$X$493,10,0),"")</f>
        <v>0</v>
      </c>
      <c r="V90" s="167">
        <f>+IFERROR(VLOOKUP($L90,ACTIVIDADES!$B$9:$X$493,11,0)," ")</f>
        <v>0</v>
      </c>
      <c r="W90" s="227">
        <f>+IFERROR(VLOOKUP($L90,ACTIVIDADES!$B$9:$X$493,12,0),"")</f>
        <v>0</v>
      </c>
      <c r="X90" s="138">
        <f>+IFERROR(VLOOKUP($L90,ACTIVIDADES!$B$9:$X$493,13,0),"")</f>
        <v>46153</v>
      </c>
      <c r="Y90" s="164" t="str">
        <f>+IFERROR(VLOOKUP($L90,ACTIVIDADES!$B$9:$X$493,14,0),"")</f>
        <v>No se evidencia seguimiento</v>
      </c>
      <c r="Z90" s="105">
        <f>+IFERROR(VLOOKUP($L90,ACTIVIDADES!$B$9:$X$493,15,0),"")</f>
        <v>0</v>
      </c>
      <c r="AA90" s="165" t="str">
        <f>+IFERROR(VLOOKUP($L90,ACTIVIDADES!$B$9:$X$493,16,0),"")</f>
        <v>VENCIDO</v>
      </c>
      <c r="AB90" s="138">
        <v>46157</v>
      </c>
      <c r="AC90" s="105">
        <v>0</v>
      </c>
      <c r="AD90" s="105" t="s">
        <v>93</v>
      </c>
      <c r="AE90" s="105" t="s">
        <v>118</v>
      </c>
      <c r="AF90" s="105" t="s">
        <v>81</v>
      </c>
      <c r="AG90" s="105" t="s">
        <v>81</v>
      </c>
      <c r="AH90" s="105" t="s">
        <v>81</v>
      </c>
      <c r="AI90" s="33"/>
      <c r="AJ90" s="33"/>
      <c r="AK90" s="34"/>
      <c r="AL90" s="33"/>
      <c r="AM90" s="34"/>
      <c r="AN90" s="35"/>
      <c r="AO90" s="36"/>
      <c r="AP90" s="37"/>
      <c r="AQ90" s="33"/>
      <c r="AR90" s="38"/>
      <c r="AS90" s="39"/>
      <c r="AT90" s="40"/>
      <c r="AU90" s="48"/>
      <c r="AV90" s="49"/>
      <c r="AW90" s="41"/>
      <c r="AX90" s="47"/>
      <c r="AY90" s="33"/>
      <c r="AZ90" s="33"/>
      <c r="BA90" s="34"/>
      <c r="BB90" s="33"/>
      <c r="BC90" s="34"/>
      <c r="BD90" s="35"/>
      <c r="BE90" s="36"/>
      <c r="BF90" s="37"/>
      <c r="BG90" s="33"/>
      <c r="BH90" s="38"/>
      <c r="BI90" s="39"/>
      <c r="BJ90" s="40"/>
      <c r="BK90" s="48"/>
      <c r="BL90" s="49"/>
      <c r="BM90" s="41"/>
      <c r="BN90" s="47"/>
      <c r="BO90" s="33"/>
      <c r="BP90" s="33"/>
      <c r="BQ90" s="34"/>
      <c r="BR90" s="33"/>
      <c r="BS90" s="34"/>
      <c r="BT90" s="35"/>
      <c r="BU90" s="36"/>
      <c r="BV90" s="37"/>
      <c r="BW90" s="33"/>
      <c r="BX90" s="38"/>
      <c r="BY90" s="39"/>
      <c r="BZ90" s="40"/>
      <c r="CA90" s="48"/>
      <c r="CB90" s="49"/>
      <c r="CC90" s="41"/>
      <c r="CD90" s="47"/>
    </row>
    <row r="91" spans="1:82" s="32" customFormat="1" ht="110.25" customHeight="1" x14ac:dyDescent="0.25">
      <c r="A91" s="315">
        <f t="shared" si="3"/>
        <v>83</v>
      </c>
      <c r="B91" s="61" t="s">
        <v>67</v>
      </c>
      <c r="C91" s="61">
        <v>2021</v>
      </c>
      <c r="D91" s="61" t="s">
        <v>68</v>
      </c>
      <c r="E91" s="61"/>
      <c r="F91" s="61" t="s">
        <v>507</v>
      </c>
      <c r="G91" s="62" t="s">
        <v>508</v>
      </c>
      <c r="H91" s="310"/>
      <c r="I91" s="46" t="s">
        <v>520</v>
      </c>
      <c r="J91" s="64" t="s">
        <v>516</v>
      </c>
      <c r="K91" s="63" t="s">
        <v>73</v>
      </c>
      <c r="L91" s="87" t="s">
        <v>511</v>
      </c>
      <c r="M91" s="86" t="s">
        <v>512</v>
      </c>
      <c r="N91" s="87" t="s">
        <v>513</v>
      </c>
      <c r="O91" s="87">
        <v>1</v>
      </c>
      <c r="P91" s="88">
        <v>46082</v>
      </c>
      <c r="Q91" s="88">
        <v>46173</v>
      </c>
      <c r="R91" s="89">
        <f t="shared" si="2"/>
        <v>13.5</v>
      </c>
      <c r="S91" s="87" t="s">
        <v>161</v>
      </c>
      <c r="T91" s="90" t="s">
        <v>514</v>
      </c>
      <c r="U91" s="105">
        <f>+IFERROR(VLOOKUP($L91,ACTIVIDADES!$B$9:$X$493,10,0),"")</f>
        <v>0</v>
      </c>
      <c r="V91" s="167">
        <f>+IFERROR(VLOOKUP($L91,ACTIVIDADES!$B$9:$X$493,11,0)," ")</f>
        <v>0</v>
      </c>
      <c r="W91" s="227">
        <f>+IFERROR(VLOOKUP($L91,ACTIVIDADES!$B$9:$X$493,12,0),"")</f>
        <v>0</v>
      </c>
      <c r="X91" s="138">
        <f>+IFERROR(VLOOKUP($L91,ACTIVIDADES!$B$9:$X$493,13,0),"")</f>
        <v>46153</v>
      </c>
      <c r="Y91" s="164" t="str">
        <f>+IFERROR(VLOOKUP($L91,ACTIVIDADES!$B$9:$X$493,14,0),"")</f>
        <v>No se evidencia seguimiento</v>
      </c>
      <c r="Z91" s="105">
        <f>+IFERROR(VLOOKUP($L91,ACTIVIDADES!$B$9:$X$493,15,0),"")</f>
        <v>0</v>
      </c>
      <c r="AA91" s="165" t="str">
        <f>+IFERROR(VLOOKUP($L91,ACTIVIDADES!$B$9:$X$493,16,0),"")</f>
        <v>EJECUCIÓN</v>
      </c>
      <c r="AB91" s="138">
        <v>46157</v>
      </c>
      <c r="AC91" s="105">
        <v>0</v>
      </c>
      <c r="AD91" s="105" t="s">
        <v>93</v>
      </c>
      <c r="AE91" s="170" t="s">
        <v>83</v>
      </c>
      <c r="AF91" s="105" t="s">
        <v>81</v>
      </c>
      <c r="AG91" s="105" t="s">
        <v>81</v>
      </c>
      <c r="AH91" s="105" t="s">
        <v>81</v>
      </c>
      <c r="AI91" s="33"/>
      <c r="AJ91" s="33"/>
      <c r="AK91" s="34"/>
      <c r="AL91" s="33"/>
      <c r="AM91" s="34"/>
      <c r="AN91" s="35"/>
      <c r="AO91" s="36"/>
      <c r="AP91" s="37"/>
      <c r="AQ91" s="33"/>
      <c r="AR91" s="38"/>
      <c r="AS91" s="39"/>
      <c r="AT91" s="40"/>
      <c r="AU91" s="48"/>
      <c r="AV91" s="49"/>
      <c r="AW91" s="41"/>
      <c r="AX91" s="47"/>
      <c r="AY91" s="33"/>
      <c r="AZ91" s="33"/>
      <c r="BA91" s="34"/>
      <c r="BB91" s="33"/>
      <c r="BC91" s="34"/>
      <c r="BD91" s="35"/>
      <c r="BE91" s="36"/>
      <c r="BF91" s="37"/>
      <c r="BG91" s="33"/>
      <c r="BH91" s="38"/>
      <c r="BI91" s="39"/>
      <c r="BJ91" s="40"/>
      <c r="BK91" s="48"/>
      <c r="BL91" s="49"/>
      <c r="BM91" s="41"/>
      <c r="BN91" s="47"/>
      <c r="BO91" s="33"/>
      <c r="BP91" s="33"/>
      <c r="BQ91" s="34"/>
      <c r="BR91" s="33"/>
      <c r="BS91" s="34"/>
      <c r="BT91" s="35"/>
      <c r="BU91" s="36"/>
      <c r="BV91" s="37"/>
      <c r="BW91" s="33"/>
      <c r="BX91" s="38"/>
      <c r="BY91" s="39"/>
      <c r="BZ91" s="40"/>
      <c r="CA91" s="48"/>
      <c r="CB91" s="49"/>
      <c r="CC91" s="41"/>
      <c r="CD91" s="47"/>
    </row>
    <row r="92" spans="1:82" s="32" customFormat="1" ht="126.75" customHeight="1" x14ac:dyDescent="0.25">
      <c r="A92" s="315">
        <f t="shared" si="3"/>
        <v>84</v>
      </c>
      <c r="B92" s="61" t="s">
        <v>67</v>
      </c>
      <c r="C92" s="61">
        <v>2021</v>
      </c>
      <c r="D92" s="61" t="s">
        <v>68</v>
      </c>
      <c r="E92" s="61"/>
      <c r="F92" s="61" t="s">
        <v>521</v>
      </c>
      <c r="G92" s="62" t="s">
        <v>522</v>
      </c>
      <c r="H92" s="310"/>
      <c r="I92" s="46" t="s">
        <v>523</v>
      </c>
      <c r="J92" s="64" t="s">
        <v>524</v>
      </c>
      <c r="K92" s="63" t="s">
        <v>73</v>
      </c>
      <c r="L92" s="87" t="s">
        <v>525</v>
      </c>
      <c r="M92" s="86" t="s">
        <v>526</v>
      </c>
      <c r="N92" s="87" t="s">
        <v>527</v>
      </c>
      <c r="O92" s="87">
        <v>1</v>
      </c>
      <c r="P92" s="88">
        <v>46023</v>
      </c>
      <c r="Q92" s="88">
        <v>46173</v>
      </c>
      <c r="R92" s="89">
        <f t="shared" si="2"/>
        <v>22.5</v>
      </c>
      <c r="S92" s="87" t="s">
        <v>131</v>
      </c>
      <c r="T92" s="90"/>
      <c r="U92" s="105">
        <f>+IFERROR(VLOOKUP($L92,ACTIVIDADES!$B$9:$X$493,10,0),"")</f>
        <v>0.7</v>
      </c>
      <c r="V92" s="167" t="str">
        <f>+IFERROR(VLOOKUP($L92,ACTIVIDADES!$B$9:$X$493,11,0)," ")</f>
        <v>Se adjunta informe del estado actual del servicio de telefonía fija, incluyendo diagnóstico de indisponibilidad, análisis técnico y gestión contractual en curso para modernización del servicio con solución PBX Cloud.</v>
      </c>
      <c r="W92" s="227" t="str">
        <f>+IFERROR(VLOOKUP($L92,ACTIVIDADES!$B$9:$X$493,12,0),"")</f>
        <v>https://dnbcgovco-my.sharepoint.com/:f:/g/personal/planeacion_dnbc_gov_co/IgAk6fLJg0L3T7u7NTfhiB24AX9HOMqac_J9nU9jpBPpXbM?e=swOIeZ</v>
      </c>
      <c r="X92" s="138">
        <f>+IFERROR(VLOOKUP($L92,ACTIVIDADES!$B$9:$X$493,13,0),"")</f>
        <v>46153</v>
      </c>
      <c r="Y92" s="164" t="str">
        <f>+IFERROR(VLOOKUP($L92,ACTIVIDADES!$B$9:$X$493,14,0),"")</f>
        <v>Aunque s epresenta informe, no se encuentra evidencia que se socialice con el lider del proceso</v>
      </c>
      <c r="Z92" s="105">
        <f>+IFERROR(VLOOKUP($L92,ACTIVIDADES!$B$9:$X$493,15,0),"")</f>
        <v>0.7</v>
      </c>
      <c r="AA92" s="165" t="str">
        <f>+IFERROR(VLOOKUP($L92,ACTIVIDADES!$B$9:$X$493,16,0),"")</f>
        <v>EJECUCIÓN</v>
      </c>
      <c r="AB92" s="171">
        <v>46181</v>
      </c>
      <c r="AC92" s="105">
        <v>0.7</v>
      </c>
      <c r="AD92" s="105" t="s">
        <v>528</v>
      </c>
      <c r="AE92" s="105" t="s">
        <v>108</v>
      </c>
      <c r="AF92" s="105" t="s">
        <v>81</v>
      </c>
      <c r="AG92" s="105" t="s">
        <v>81</v>
      </c>
      <c r="AH92" s="105" t="s">
        <v>81</v>
      </c>
      <c r="AI92" s="33"/>
      <c r="AJ92" s="33"/>
      <c r="AK92" s="34"/>
      <c r="AL92" s="33"/>
      <c r="AM92" s="34"/>
      <c r="AN92" s="35"/>
      <c r="AO92" s="36"/>
      <c r="AP92" s="37"/>
      <c r="AQ92" s="33"/>
      <c r="AR92" s="38"/>
      <c r="AS92" s="39"/>
      <c r="AT92" s="40"/>
      <c r="AU92" s="48"/>
      <c r="AV92" s="49"/>
      <c r="AW92" s="41"/>
      <c r="AX92" s="47"/>
      <c r="AY92" s="33"/>
      <c r="AZ92" s="33"/>
      <c r="BA92" s="34"/>
      <c r="BB92" s="33"/>
      <c r="BC92" s="34"/>
      <c r="BD92" s="35"/>
      <c r="BE92" s="36"/>
      <c r="BF92" s="37"/>
      <c r="BG92" s="33"/>
      <c r="BH92" s="38"/>
      <c r="BI92" s="39"/>
      <c r="BJ92" s="40"/>
      <c r="BK92" s="48"/>
      <c r="BL92" s="49"/>
      <c r="BM92" s="41"/>
      <c r="BN92" s="47"/>
      <c r="BO92" s="33"/>
      <c r="BP92" s="33"/>
      <c r="BQ92" s="34"/>
      <c r="BR92" s="33"/>
      <c r="BS92" s="34"/>
      <c r="BT92" s="35"/>
      <c r="BU92" s="36"/>
      <c r="BV92" s="37"/>
      <c r="BW92" s="33"/>
      <c r="BX92" s="38"/>
      <c r="BY92" s="39"/>
      <c r="BZ92" s="40"/>
      <c r="CA92" s="48"/>
      <c r="CB92" s="49"/>
      <c r="CC92" s="41"/>
      <c r="CD92" s="47"/>
    </row>
    <row r="93" spans="1:82" s="32" customFormat="1" ht="110.25" customHeight="1" x14ac:dyDescent="0.25">
      <c r="A93" s="315">
        <f t="shared" si="3"/>
        <v>85</v>
      </c>
      <c r="B93" s="61" t="s">
        <v>67</v>
      </c>
      <c r="C93" s="61">
        <v>2021</v>
      </c>
      <c r="D93" s="61" t="s">
        <v>68</v>
      </c>
      <c r="E93" s="61"/>
      <c r="F93" s="61" t="s">
        <v>529</v>
      </c>
      <c r="G93" s="62" t="s">
        <v>530</v>
      </c>
      <c r="H93" s="310"/>
      <c r="I93" s="46" t="s">
        <v>531</v>
      </c>
      <c r="J93" s="64" t="s">
        <v>532</v>
      </c>
      <c r="K93" s="63" t="s">
        <v>73</v>
      </c>
      <c r="L93" s="87" t="s">
        <v>533</v>
      </c>
      <c r="M93" s="86" t="s">
        <v>534</v>
      </c>
      <c r="N93" s="87" t="s">
        <v>535</v>
      </c>
      <c r="O93" s="87">
        <v>1</v>
      </c>
      <c r="P93" s="88">
        <v>46023</v>
      </c>
      <c r="Q93" s="88">
        <v>46173</v>
      </c>
      <c r="R93" s="89">
        <f t="shared" si="2"/>
        <v>22.5</v>
      </c>
      <c r="S93" s="87" t="s">
        <v>131</v>
      </c>
      <c r="T93" s="90"/>
      <c r="U93" s="105">
        <f>+IFERROR(VLOOKUP($L93,ACTIVIDADES!$B$9:$X$493,10,0),"")</f>
        <v>1</v>
      </c>
      <c r="V93" s="167" t="str">
        <f>+IFERROR(VLOOKUP($L93,ACTIVIDADES!$B$9:$X$493,11,0)," ")</f>
        <v>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v>
      </c>
      <c r="W93" s="227" t="str">
        <f>+IFERROR(VLOOKUP($L93,ACTIVIDADES!$B$9:$X$493,12,0),"")</f>
        <v>https://dnbcgovco-my.sharepoint.com/:f:/g/personal/planeacion_dnbc_gov_co/IgDPgT4NJ4SAS7wh-FIhINwWAfHEn8Nkvw5wZ9iOQqb9PVM?e=sUmTmO</v>
      </c>
      <c r="X93" s="138">
        <f>+IFERROR(VLOOKUP($L93,ACTIVIDADES!$B$9:$X$493,13,0),"")</f>
        <v>46153</v>
      </c>
      <c r="Y93" s="164" t="str">
        <f>+IFERROR(VLOOKUP($L93,ACTIVIDADES!$B$9:$X$493,14,0),"")</f>
        <v xml:space="preserve">Se aporta formato de necesidad de RUE 2.0 </v>
      </c>
      <c r="Z93" s="105">
        <f>+IFERROR(VLOOKUP($L93,ACTIVIDADES!$B$9:$X$493,15,0),"")</f>
        <v>1</v>
      </c>
      <c r="AA93" s="165" t="str">
        <f>+IFERROR(VLOOKUP($L93,ACTIVIDADES!$B$9:$X$493,16,0),"")</f>
        <v>CUMPLIDO</v>
      </c>
      <c r="AB93" s="171">
        <v>46181</v>
      </c>
      <c r="AC93" s="105">
        <v>1</v>
      </c>
      <c r="AD93" s="105" t="s">
        <v>536</v>
      </c>
      <c r="AE93" s="170" t="s">
        <v>80</v>
      </c>
      <c r="AF93" s="105" t="s">
        <v>81</v>
      </c>
      <c r="AG93" s="105" t="s">
        <v>85</v>
      </c>
      <c r="AH93" s="105" t="s">
        <v>123</v>
      </c>
      <c r="AI93" s="33"/>
      <c r="AJ93" s="33"/>
      <c r="AK93" s="34"/>
      <c r="AL93" s="33"/>
      <c r="AM93" s="34"/>
      <c r="AN93" s="35"/>
      <c r="AO93" s="36"/>
      <c r="AP93" s="37"/>
      <c r="AQ93" s="33"/>
      <c r="AR93" s="38"/>
      <c r="AS93" s="39"/>
      <c r="AT93" s="40"/>
      <c r="AU93" s="48"/>
      <c r="AV93" s="49"/>
      <c r="AW93" s="41"/>
      <c r="AX93" s="47"/>
      <c r="AY93" s="33"/>
      <c r="AZ93" s="33"/>
      <c r="BA93" s="34"/>
      <c r="BB93" s="33"/>
      <c r="BC93" s="34"/>
      <c r="BD93" s="35"/>
      <c r="BE93" s="36"/>
      <c r="BF93" s="37"/>
      <c r="BG93" s="33"/>
      <c r="BH93" s="38"/>
      <c r="BI93" s="39"/>
      <c r="BJ93" s="40"/>
      <c r="BK93" s="48"/>
      <c r="BL93" s="49"/>
      <c r="BM93" s="41"/>
      <c r="BN93" s="47"/>
      <c r="BO93" s="33"/>
      <c r="BP93" s="33"/>
      <c r="BQ93" s="34"/>
      <c r="BR93" s="33"/>
      <c r="BS93" s="34"/>
      <c r="BT93" s="35"/>
      <c r="BU93" s="36"/>
      <c r="BV93" s="37"/>
      <c r="BW93" s="33"/>
      <c r="BX93" s="38"/>
      <c r="BY93" s="39"/>
      <c r="BZ93" s="40"/>
      <c r="CA93" s="48"/>
      <c r="CB93" s="49"/>
      <c r="CC93" s="41"/>
      <c r="CD93" s="47"/>
    </row>
    <row r="94" spans="1:82" s="32" customFormat="1" ht="90" customHeight="1" x14ac:dyDescent="0.25">
      <c r="A94" s="315">
        <f t="shared" si="3"/>
        <v>86</v>
      </c>
      <c r="B94" s="61" t="s">
        <v>67</v>
      </c>
      <c r="C94" s="61">
        <v>2021</v>
      </c>
      <c r="D94" s="61" t="s">
        <v>68</v>
      </c>
      <c r="E94" s="61"/>
      <c r="F94" s="61" t="s">
        <v>537</v>
      </c>
      <c r="G94" s="62" t="s">
        <v>538</v>
      </c>
      <c r="H94" s="310"/>
      <c r="I94" s="46" t="s">
        <v>539</v>
      </c>
      <c r="J94" s="64" t="s">
        <v>540</v>
      </c>
      <c r="K94" s="63" t="s">
        <v>73</v>
      </c>
      <c r="L94" s="87" t="s">
        <v>541</v>
      </c>
      <c r="M94" s="86" t="s">
        <v>542</v>
      </c>
      <c r="N94" s="87" t="s">
        <v>543</v>
      </c>
      <c r="O94" s="87">
        <v>1</v>
      </c>
      <c r="P94" s="88">
        <v>46023</v>
      </c>
      <c r="Q94" s="88">
        <v>46295</v>
      </c>
      <c r="R94" s="89">
        <f t="shared" si="2"/>
        <v>40.35</v>
      </c>
      <c r="S94" s="87" t="s">
        <v>131</v>
      </c>
      <c r="T94" s="90"/>
      <c r="U94" s="105">
        <f>+IFERROR(VLOOKUP($L94,ACTIVIDADES!$B$9:$X$493,10,0),"")</f>
        <v>0</v>
      </c>
      <c r="V94" s="167">
        <f>+IFERROR(VLOOKUP($L94,ACTIVIDADES!$B$9:$X$493,11,0)," ")</f>
        <v>0</v>
      </c>
      <c r="W94" s="227">
        <f>+IFERROR(VLOOKUP($L94,ACTIVIDADES!$B$9:$X$493,12,0),"")</f>
        <v>0</v>
      </c>
      <c r="X94" s="138">
        <f>+IFERROR(VLOOKUP($L94,ACTIVIDADES!$B$9:$X$493,13,0),"")</f>
        <v>46153</v>
      </c>
      <c r="Y94" s="164" t="str">
        <f>+IFERROR(VLOOKUP($L94,ACTIVIDADES!$B$9:$X$493,14,0),"")</f>
        <v>No se evidencia seguimiento</v>
      </c>
      <c r="Z94" s="105">
        <f>+IFERROR(VLOOKUP($L94,ACTIVIDADES!$B$9:$X$493,15,0),"")</f>
        <v>0</v>
      </c>
      <c r="AA94" s="165" t="str">
        <f>+IFERROR(VLOOKUP($L94,ACTIVIDADES!$B$9:$X$493,16,0),"")</f>
        <v>EJECUCIÓN</v>
      </c>
      <c r="AB94" s="171">
        <v>46181</v>
      </c>
      <c r="AC94" s="105">
        <v>0</v>
      </c>
      <c r="AD94" s="105" t="s">
        <v>93</v>
      </c>
      <c r="AE94" s="170" t="s">
        <v>83</v>
      </c>
      <c r="AF94" s="105" t="s">
        <v>81</v>
      </c>
      <c r="AG94" s="105" t="s">
        <v>81</v>
      </c>
      <c r="AH94" s="105" t="s">
        <v>81</v>
      </c>
      <c r="AI94" s="33"/>
      <c r="AJ94" s="33"/>
      <c r="AK94" s="34"/>
      <c r="AL94" s="33"/>
      <c r="AM94" s="34"/>
      <c r="AN94" s="35"/>
      <c r="AO94" s="36"/>
      <c r="AP94" s="37"/>
      <c r="AQ94" s="33"/>
      <c r="AR94" s="38"/>
      <c r="AS94" s="39"/>
      <c r="AT94" s="40"/>
      <c r="AU94" s="48"/>
      <c r="AV94" s="49"/>
      <c r="AW94" s="41"/>
      <c r="AX94" s="47"/>
      <c r="AY94" s="33"/>
      <c r="AZ94" s="33"/>
      <c r="BA94" s="34"/>
      <c r="BB94" s="33"/>
      <c r="BC94" s="34"/>
      <c r="BD94" s="35"/>
      <c r="BE94" s="36"/>
      <c r="BF94" s="37"/>
      <c r="BG94" s="33"/>
      <c r="BH94" s="38"/>
      <c r="BI94" s="39"/>
      <c r="BJ94" s="40"/>
      <c r="BK94" s="48"/>
      <c r="BL94" s="49"/>
      <c r="BM94" s="41"/>
      <c r="BN94" s="47"/>
      <c r="BO94" s="33"/>
      <c r="BP94" s="33"/>
      <c r="BQ94" s="34"/>
      <c r="BR94" s="33"/>
      <c r="BS94" s="34"/>
      <c r="BT94" s="35"/>
      <c r="BU94" s="36"/>
      <c r="BV94" s="37"/>
      <c r="BW94" s="33"/>
      <c r="BX94" s="38"/>
      <c r="BY94" s="39"/>
      <c r="BZ94" s="40"/>
      <c r="CA94" s="48"/>
      <c r="CB94" s="49"/>
      <c r="CC94" s="41"/>
      <c r="CD94" s="47"/>
    </row>
    <row r="95" spans="1:82" s="32" customFormat="1" ht="90" customHeight="1" x14ac:dyDescent="0.25">
      <c r="A95" s="315">
        <f t="shared" si="3"/>
        <v>87</v>
      </c>
      <c r="B95" s="61" t="s">
        <v>67</v>
      </c>
      <c r="C95" s="61">
        <v>2021</v>
      </c>
      <c r="D95" s="61" t="s">
        <v>68</v>
      </c>
      <c r="E95" s="61"/>
      <c r="F95" s="61" t="s">
        <v>544</v>
      </c>
      <c r="G95" s="62" t="s">
        <v>545</v>
      </c>
      <c r="H95" s="310"/>
      <c r="I95" s="46" t="s">
        <v>546</v>
      </c>
      <c r="J95" s="64" t="s">
        <v>547</v>
      </c>
      <c r="K95" s="63" t="s">
        <v>73</v>
      </c>
      <c r="L95" s="87" t="s">
        <v>548</v>
      </c>
      <c r="M95" s="86" t="s">
        <v>549</v>
      </c>
      <c r="N95" s="87" t="s">
        <v>550</v>
      </c>
      <c r="O95" s="87">
        <v>1</v>
      </c>
      <c r="P95" s="88">
        <v>46023</v>
      </c>
      <c r="Q95" s="88">
        <v>46173</v>
      </c>
      <c r="R95" s="89">
        <f t="shared" si="2"/>
        <v>22.5</v>
      </c>
      <c r="S95" s="87" t="s">
        <v>131</v>
      </c>
      <c r="T95" s="90"/>
      <c r="U95" s="105">
        <f>+IFERROR(VLOOKUP($L95,ACTIVIDADES!$B$9:$X$493,10,0),"")</f>
        <v>0</v>
      </c>
      <c r="V95" s="167">
        <f>+IFERROR(VLOOKUP($L95,ACTIVIDADES!$B$9:$X$493,11,0)," ")</f>
        <v>0</v>
      </c>
      <c r="W95" s="227">
        <f>+IFERROR(VLOOKUP($L95,ACTIVIDADES!$B$9:$X$493,12,0),"")</f>
        <v>0</v>
      </c>
      <c r="X95" s="138">
        <f>+IFERROR(VLOOKUP($L95,ACTIVIDADES!$B$9:$X$493,13,0),"")</f>
        <v>46153</v>
      </c>
      <c r="Y95" s="164" t="str">
        <f>+IFERROR(VLOOKUP($L95,ACTIVIDADES!$B$9:$X$493,14,0),"")</f>
        <v>No se evidencia seguimiento</v>
      </c>
      <c r="Z95" s="105">
        <f>+IFERROR(VLOOKUP($L95,ACTIVIDADES!$B$9:$X$493,15,0),"")</f>
        <v>0</v>
      </c>
      <c r="AA95" s="165" t="str">
        <f>+IFERROR(VLOOKUP($L95,ACTIVIDADES!$B$9:$X$493,16,0),"")</f>
        <v>EJECUCIÓN</v>
      </c>
      <c r="AB95" s="171">
        <v>46181</v>
      </c>
      <c r="AC95" s="105">
        <v>0</v>
      </c>
      <c r="AD95" s="105" t="s">
        <v>93</v>
      </c>
      <c r="AE95" s="170" t="s">
        <v>83</v>
      </c>
      <c r="AF95" s="105" t="s">
        <v>81</v>
      </c>
      <c r="AG95" s="105" t="s">
        <v>81</v>
      </c>
      <c r="AH95" s="105" t="s">
        <v>81</v>
      </c>
      <c r="AI95" s="33"/>
      <c r="AJ95" s="33"/>
      <c r="AK95" s="34"/>
      <c r="AL95" s="33"/>
      <c r="AM95" s="34"/>
      <c r="AN95" s="35"/>
      <c r="AO95" s="36"/>
      <c r="AP95" s="37"/>
      <c r="AQ95" s="33"/>
      <c r="AR95" s="38"/>
      <c r="AS95" s="39"/>
      <c r="AT95" s="40"/>
      <c r="AU95" s="48"/>
      <c r="AV95" s="49"/>
      <c r="AW95" s="41"/>
      <c r="AX95" s="47"/>
      <c r="AY95" s="33"/>
      <c r="AZ95" s="33"/>
      <c r="BA95" s="34"/>
      <c r="BB95" s="33"/>
      <c r="BC95" s="34"/>
      <c r="BD95" s="35"/>
      <c r="BE95" s="36"/>
      <c r="BF95" s="37"/>
      <c r="BG95" s="33"/>
      <c r="BH95" s="38"/>
      <c r="BI95" s="39"/>
      <c r="BJ95" s="40"/>
      <c r="BK95" s="48"/>
      <c r="BL95" s="49"/>
      <c r="BM95" s="41"/>
      <c r="BN95" s="47"/>
      <c r="BO95" s="33"/>
      <c r="BP95" s="33"/>
      <c r="BQ95" s="34"/>
      <c r="BR95" s="33"/>
      <c r="BS95" s="34"/>
      <c r="BT95" s="35"/>
      <c r="BU95" s="36"/>
      <c r="BV95" s="37"/>
      <c r="BW95" s="33"/>
      <c r="BX95" s="38"/>
      <c r="BY95" s="39"/>
      <c r="BZ95" s="40"/>
      <c r="CA95" s="48"/>
      <c r="CB95" s="49"/>
      <c r="CC95" s="41"/>
      <c r="CD95" s="47"/>
    </row>
    <row r="96" spans="1:82" s="32" customFormat="1" ht="90" customHeight="1" x14ac:dyDescent="0.25">
      <c r="A96" s="315">
        <f t="shared" si="3"/>
        <v>88</v>
      </c>
      <c r="B96" s="61" t="s">
        <v>67</v>
      </c>
      <c r="C96" s="61">
        <v>2021</v>
      </c>
      <c r="D96" s="61" t="s">
        <v>163</v>
      </c>
      <c r="E96" s="61"/>
      <c r="F96" s="61" t="s">
        <v>551</v>
      </c>
      <c r="G96" s="62" t="s">
        <v>552</v>
      </c>
      <c r="H96" s="310" t="s">
        <v>263</v>
      </c>
      <c r="I96" s="46" t="s">
        <v>553</v>
      </c>
      <c r="J96" s="64" t="s">
        <v>554</v>
      </c>
      <c r="K96" s="63" t="s">
        <v>73</v>
      </c>
      <c r="L96" s="87" t="s">
        <v>265</v>
      </c>
      <c r="M96" s="86" t="s">
        <v>266</v>
      </c>
      <c r="N96" s="87" t="s">
        <v>267</v>
      </c>
      <c r="O96" s="87">
        <v>1</v>
      </c>
      <c r="P96" s="88">
        <v>46023</v>
      </c>
      <c r="Q96" s="88">
        <v>46203</v>
      </c>
      <c r="R96" s="89">
        <f t="shared" si="2"/>
        <v>26.85</v>
      </c>
      <c r="S96" s="87" t="s">
        <v>268</v>
      </c>
      <c r="T96" s="90" t="s">
        <v>269</v>
      </c>
      <c r="U96" s="105">
        <f>+IFERROR(VLOOKUP($L96,ACTIVIDADES!$B$9:$X$493,10,0),"")</f>
        <v>1</v>
      </c>
      <c r="V96" s="167" t="str">
        <f>+IFERROR(VLOOKUP($L96,ACTIVIDADES!$B$9:$X$493,11,0)," ")</f>
        <v>Se realizó mesa de trabajo de acompañamientos  con los procesos  en temas de Indicadores, Riesgos de Gestión, Documentación SIGE, Plan de mejora, PAAC, Referentes Estratégicos, Plan de Acción</v>
      </c>
      <c r="W96" s="227" t="str">
        <f>+IFERROR(VLOOKUP($L96,ACTIVIDADES!$B$9:$X$493,12,0),"")</f>
        <v>https://dnbcgovco-my.sharepoint.com/:f:/g/personal/planeacion_dnbc_gov_co/IgDYe2GS_ayPSIaWtvQYv0qbAc8IxdnR2DbMxEMLmfk0p8A?e=smqHjg</v>
      </c>
      <c r="X96" s="138">
        <f>+IFERROR(VLOOKUP($L96,ACTIVIDADES!$B$9:$X$493,13,0),"")</f>
        <v>46153</v>
      </c>
      <c r="Y96" s="164" t="str">
        <f>+IFERROR(VLOOKUP($L96,ACTIVIDADES!$B$9:$X$493,14,0),"")</f>
        <v>Se adjuntan actas de acompañamiento primer trimestre</v>
      </c>
      <c r="Z96" s="105">
        <f>+IFERROR(VLOOKUP($L96,ACTIVIDADES!$B$9:$X$493,15,0),"")</f>
        <v>1</v>
      </c>
      <c r="AA96" s="165" t="str">
        <f>+IFERROR(VLOOKUP($L96,ACTIVIDADES!$B$9:$X$493,16,0),"")</f>
        <v>CUMPLIDO</v>
      </c>
      <c r="AB96" s="171">
        <v>46177</v>
      </c>
      <c r="AC96" s="105">
        <v>1</v>
      </c>
      <c r="AD96" s="105" t="s">
        <v>555</v>
      </c>
      <c r="AE96" s="170" t="s">
        <v>80</v>
      </c>
      <c r="AF96" s="105" t="s">
        <v>81</v>
      </c>
      <c r="AG96" s="105" t="s">
        <v>85</v>
      </c>
      <c r="AH96" s="105" t="s">
        <v>123</v>
      </c>
      <c r="AI96" s="33"/>
      <c r="AJ96" s="33"/>
      <c r="AK96" s="34"/>
      <c r="AL96" s="33"/>
      <c r="AM96" s="34"/>
      <c r="AN96" s="35"/>
      <c r="AO96" s="36"/>
      <c r="AP96" s="37"/>
      <c r="AQ96" s="33"/>
      <c r="AR96" s="38"/>
      <c r="AS96" s="39"/>
      <c r="AT96" s="40"/>
      <c r="AU96" s="48"/>
      <c r="AV96" s="49"/>
      <c r="AW96" s="41"/>
      <c r="AX96" s="47"/>
      <c r="AY96" s="33"/>
      <c r="AZ96" s="33"/>
      <c r="BA96" s="34"/>
      <c r="BB96" s="33"/>
      <c r="BC96" s="34"/>
      <c r="BD96" s="35"/>
      <c r="BE96" s="36"/>
      <c r="BF96" s="37"/>
      <c r="BG96" s="33"/>
      <c r="BH96" s="38"/>
      <c r="BI96" s="39"/>
      <c r="BJ96" s="40"/>
      <c r="BK96" s="48"/>
      <c r="BL96" s="49"/>
      <c r="BM96" s="41"/>
      <c r="BN96" s="47"/>
      <c r="BO96" s="33"/>
      <c r="BP96" s="33"/>
      <c r="BQ96" s="34"/>
      <c r="BR96" s="33"/>
      <c r="BS96" s="34"/>
      <c r="BT96" s="35"/>
      <c r="BU96" s="36"/>
      <c r="BV96" s="37"/>
      <c r="BW96" s="33"/>
      <c r="BX96" s="38"/>
      <c r="BY96" s="39"/>
      <c r="BZ96" s="40"/>
      <c r="CA96" s="48"/>
      <c r="CB96" s="49"/>
      <c r="CC96" s="41"/>
      <c r="CD96" s="47"/>
    </row>
    <row r="97" spans="1:82" s="32" customFormat="1" ht="90" customHeight="1" x14ac:dyDescent="0.25">
      <c r="A97" s="315">
        <f t="shared" si="3"/>
        <v>89</v>
      </c>
      <c r="B97" s="61" t="s">
        <v>67</v>
      </c>
      <c r="C97" s="61">
        <v>2021</v>
      </c>
      <c r="D97" s="61" t="s">
        <v>163</v>
      </c>
      <c r="E97" s="61"/>
      <c r="F97" s="61" t="s">
        <v>551</v>
      </c>
      <c r="G97" s="62" t="s">
        <v>552</v>
      </c>
      <c r="H97" s="310" t="s">
        <v>263</v>
      </c>
      <c r="I97" s="46" t="s">
        <v>554</v>
      </c>
      <c r="J97" s="64" t="s">
        <v>554</v>
      </c>
      <c r="K97" s="63" t="s">
        <v>73</v>
      </c>
      <c r="L97" s="87" t="s">
        <v>265</v>
      </c>
      <c r="M97" s="86" t="s">
        <v>266</v>
      </c>
      <c r="N97" s="87" t="s">
        <v>267</v>
      </c>
      <c r="O97" s="87">
        <v>1</v>
      </c>
      <c r="P97" s="88">
        <v>46023</v>
      </c>
      <c r="Q97" s="88">
        <v>46203</v>
      </c>
      <c r="R97" s="89">
        <f t="shared" si="2"/>
        <v>26.85</v>
      </c>
      <c r="S97" s="87" t="s">
        <v>268</v>
      </c>
      <c r="T97" s="90" t="s">
        <v>269</v>
      </c>
      <c r="U97" s="105">
        <f>+IFERROR(VLOOKUP($L97,ACTIVIDADES!$B$9:$X$493,10,0),"")</f>
        <v>1</v>
      </c>
      <c r="V97" s="167" t="str">
        <f>+IFERROR(VLOOKUP($L97,ACTIVIDADES!$B$9:$X$493,11,0)," ")</f>
        <v>Se realizó mesa de trabajo de acompañamientos  con los procesos  en temas de Indicadores, Riesgos de Gestión, Documentación SIGE, Plan de mejora, PAAC, Referentes Estratégicos, Plan de Acción</v>
      </c>
      <c r="W97" s="227" t="str">
        <f>+IFERROR(VLOOKUP($L97,ACTIVIDADES!$B$9:$X$493,12,0),"")</f>
        <v>https://dnbcgovco-my.sharepoint.com/:f:/g/personal/planeacion_dnbc_gov_co/IgDYe2GS_ayPSIaWtvQYv0qbAc8IxdnR2DbMxEMLmfk0p8A?e=smqHjg</v>
      </c>
      <c r="X97" s="138">
        <f>+IFERROR(VLOOKUP($L97,ACTIVIDADES!$B$9:$X$493,13,0),"")</f>
        <v>46153</v>
      </c>
      <c r="Y97" s="164" t="str">
        <f>+IFERROR(VLOOKUP($L97,ACTIVIDADES!$B$9:$X$493,14,0),"")</f>
        <v>Se adjuntan actas de acompañamiento primer trimestre</v>
      </c>
      <c r="Z97" s="105">
        <f>+IFERROR(VLOOKUP($L97,ACTIVIDADES!$B$9:$X$493,15,0),"")</f>
        <v>1</v>
      </c>
      <c r="AA97" s="165" t="str">
        <f>+IFERROR(VLOOKUP($L97,ACTIVIDADES!$B$9:$X$493,16,0),"")</f>
        <v>CUMPLIDO</v>
      </c>
      <c r="AB97" s="171">
        <v>46177</v>
      </c>
      <c r="AC97" s="105">
        <v>1</v>
      </c>
      <c r="AD97" s="105" t="s">
        <v>555</v>
      </c>
      <c r="AE97" s="170" t="s">
        <v>80</v>
      </c>
      <c r="AF97" s="105" t="s">
        <v>81</v>
      </c>
      <c r="AG97" s="105" t="s">
        <v>85</v>
      </c>
      <c r="AH97" s="105" t="s">
        <v>123</v>
      </c>
      <c r="AI97" s="33"/>
      <c r="AJ97" s="33"/>
      <c r="AK97" s="34"/>
      <c r="AL97" s="33"/>
      <c r="AM97" s="34"/>
      <c r="AN97" s="35"/>
      <c r="AO97" s="36"/>
      <c r="AP97" s="37"/>
      <c r="AQ97" s="33"/>
      <c r="AR97" s="38"/>
      <c r="AS97" s="39"/>
      <c r="AT97" s="40"/>
      <c r="AU97" s="48"/>
      <c r="AV97" s="49"/>
      <c r="AW97" s="41"/>
      <c r="AX97" s="47"/>
      <c r="AY97" s="33"/>
      <c r="AZ97" s="33"/>
      <c r="BA97" s="34"/>
      <c r="BB97" s="33"/>
      <c r="BC97" s="34"/>
      <c r="BD97" s="35"/>
      <c r="BE97" s="36"/>
      <c r="BF97" s="37"/>
      <c r="BG97" s="33"/>
      <c r="BH97" s="38"/>
      <c r="BI97" s="39"/>
      <c r="BJ97" s="40"/>
      <c r="BK97" s="48"/>
      <c r="BL97" s="49"/>
      <c r="BM97" s="41"/>
      <c r="BN97" s="47"/>
      <c r="BO97" s="33"/>
      <c r="BP97" s="33"/>
      <c r="BQ97" s="34"/>
      <c r="BR97" s="33"/>
      <c r="BS97" s="34"/>
      <c r="BT97" s="35"/>
      <c r="BU97" s="36"/>
      <c r="BV97" s="37"/>
      <c r="BW97" s="33"/>
      <c r="BX97" s="38"/>
      <c r="BY97" s="39"/>
      <c r="BZ97" s="40"/>
      <c r="CA97" s="48"/>
      <c r="CB97" s="49"/>
      <c r="CC97" s="41"/>
      <c r="CD97" s="47"/>
    </row>
    <row r="98" spans="1:82" s="32" customFormat="1" ht="90" customHeight="1" x14ac:dyDescent="0.25">
      <c r="A98" s="315">
        <f t="shared" si="3"/>
        <v>90</v>
      </c>
      <c r="B98" s="61" t="s">
        <v>67</v>
      </c>
      <c r="C98" s="61">
        <v>2021</v>
      </c>
      <c r="D98" s="61" t="s">
        <v>68</v>
      </c>
      <c r="E98" s="61"/>
      <c r="F98" s="61" t="s">
        <v>556</v>
      </c>
      <c r="G98" s="62" t="s">
        <v>557</v>
      </c>
      <c r="H98" s="310"/>
      <c r="I98" s="46" t="s">
        <v>558</v>
      </c>
      <c r="J98" s="64" t="s">
        <v>558</v>
      </c>
      <c r="K98" s="63" t="s">
        <v>73</v>
      </c>
      <c r="L98" s="87" t="s">
        <v>250</v>
      </c>
      <c r="M98" s="86" t="s">
        <v>251</v>
      </c>
      <c r="N98" s="87" t="s">
        <v>252</v>
      </c>
      <c r="O98" s="87">
        <v>1</v>
      </c>
      <c r="P98" s="88">
        <v>46143</v>
      </c>
      <c r="Q98" s="88">
        <v>46387</v>
      </c>
      <c r="R98" s="89">
        <f t="shared" si="2"/>
        <v>36</v>
      </c>
      <c r="S98" s="87" t="s">
        <v>131</v>
      </c>
      <c r="T98" s="90"/>
      <c r="U98" s="105">
        <f>+IFERROR(VLOOKUP($L98,ACTIVIDADES!$B$9:$X$493,10,0),"")</f>
        <v>0.7</v>
      </c>
      <c r="V98" s="167" t="str">
        <f>+IFERROR(VLOOKUP($L98,ACTIVIDADES!$B$9:$X$493,11,0),"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W98" s="227" t="str">
        <f>+IFERROR(VLOOKUP($L98,ACTIVIDADES!$B$9:$X$493,12,0),"")</f>
        <v>https://dnbcgovco-my.sharepoint.com/:f:/g/personal/planeacion_dnbc_gov_co/IgC3xOsSNj8IRIL11vaiFWcgAUu6Fkz2uB8R8KlqPRMkdhk?e=pJDNvr</v>
      </c>
      <c r="X98" s="138">
        <f>+IFERROR(VLOOKUP($L98,ACTIVIDADES!$B$9:$X$493,13,0),"")</f>
        <v>46153</v>
      </c>
      <c r="Y98" s="164" t="str">
        <f>+IFERROR(VLOOKUP($L98,ACTIVIDADES!$B$9:$X$493,14,0),"")</f>
        <v>Se incluye documento de necesidad RUE y borrador de actualización del PETI</v>
      </c>
      <c r="Z98" s="105">
        <f>+IFERROR(VLOOKUP($L98,ACTIVIDADES!$B$9:$X$493,15,0),"")</f>
        <v>0.5</v>
      </c>
      <c r="AA98" s="165" t="str">
        <f>+IFERROR(VLOOKUP($L98,ACTIVIDADES!$B$9:$X$493,16,0),"")</f>
        <v>EJECUCIÓN</v>
      </c>
      <c r="AB98" s="171">
        <v>46181</v>
      </c>
      <c r="AC98" s="105">
        <v>0.5</v>
      </c>
      <c r="AD98" s="105" t="s">
        <v>559</v>
      </c>
      <c r="AE98" s="105" t="s">
        <v>108</v>
      </c>
      <c r="AF98" s="105" t="s">
        <v>81</v>
      </c>
      <c r="AG98" s="105" t="s">
        <v>81</v>
      </c>
      <c r="AH98" s="105" t="s">
        <v>81</v>
      </c>
      <c r="AI98" s="33"/>
      <c r="AJ98" s="33"/>
      <c r="AK98" s="34"/>
      <c r="AL98" s="33"/>
      <c r="AM98" s="34"/>
      <c r="AN98" s="35"/>
      <c r="AO98" s="36"/>
      <c r="AP98" s="37"/>
      <c r="AQ98" s="33"/>
      <c r="AR98" s="38"/>
      <c r="AS98" s="39"/>
      <c r="AT98" s="40"/>
      <c r="AU98" s="48"/>
      <c r="AV98" s="49"/>
      <c r="AW98" s="41"/>
      <c r="AX98" s="47"/>
      <c r="AY98" s="33"/>
      <c r="AZ98" s="33"/>
      <c r="BA98" s="34"/>
      <c r="BB98" s="33"/>
      <c r="BC98" s="34"/>
      <c r="BD98" s="35"/>
      <c r="BE98" s="36"/>
      <c r="BF98" s="37"/>
      <c r="BG98" s="33"/>
      <c r="BH98" s="38"/>
      <c r="BI98" s="39"/>
      <c r="BJ98" s="40"/>
      <c r="BK98" s="48"/>
      <c r="BL98" s="49"/>
      <c r="BM98" s="41"/>
      <c r="BN98" s="47"/>
      <c r="BO98" s="33"/>
      <c r="BP98" s="33"/>
      <c r="BQ98" s="34"/>
      <c r="BR98" s="33"/>
      <c r="BS98" s="34"/>
      <c r="BT98" s="35"/>
      <c r="BU98" s="36"/>
      <c r="BV98" s="37"/>
      <c r="BW98" s="33"/>
      <c r="BX98" s="38"/>
      <c r="BY98" s="39"/>
      <c r="BZ98" s="40"/>
      <c r="CA98" s="48"/>
      <c r="CB98" s="49"/>
      <c r="CC98" s="41"/>
      <c r="CD98" s="47"/>
    </row>
    <row r="99" spans="1:82" s="32" customFormat="1" ht="90" customHeight="1" x14ac:dyDescent="0.25">
      <c r="A99" s="315">
        <f t="shared" si="3"/>
        <v>91</v>
      </c>
      <c r="B99" s="61" t="s">
        <v>67</v>
      </c>
      <c r="C99" s="61">
        <v>2021</v>
      </c>
      <c r="D99" s="61" t="s">
        <v>163</v>
      </c>
      <c r="E99" s="61"/>
      <c r="F99" s="61" t="s">
        <v>560</v>
      </c>
      <c r="G99" s="62" t="s">
        <v>561</v>
      </c>
      <c r="H99" s="310" t="s">
        <v>263</v>
      </c>
      <c r="I99" s="46" t="s">
        <v>273</v>
      </c>
      <c r="J99" s="64" t="s">
        <v>273</v>
      </c>
      <c r="K99" s="63" t="s">
        <v>73</v>
      </c>
      <c r="L99" s="87" t="s">
        <v>274</v>
      </c>
      <c r="M99" s="86" t="s">
        <v>275</v>
      </c>
      <c r="N99" s="87" t="s">
        <v>276</v>
      </c>
      <c r="O99" s="87">
        <v>1</v>
      </c>
      <c r="P99" s="88">
        <v>46023</v>
      </c>
      <c r="Q99" s="88">
        <v>46112</v>
      </c>
      <c r="R99" s="89">
        <f t="shared" si="2"/>
        <v>13.5</v>
      </c>
      <c r="S99" s="87" t="s">
        <v>268</v>
      </c>
      <c r="T99" s="90" t="s">
        <v>269</v>
      </c>
      <c r="U99" s="105">
        <f>+IFERROR(VLOOKUP($L99,ACTIVIDADES!$B$9:$X$493,10,0),"")</f>
        <v>1</v>
      </c>
      <c r="V99" s="167" t="str">
        <f>+IFERROR(VLOOKUP($L99,ACTIVIDADES!$B$9:$X$493,11,0)," ")</f>
        <v>Durante el primer trimestre de la vigencia 2026 se actualizó el procedimiento y se socializó</v>
      </c>
      <c r="W99" s="227" t="str">
        <f>+IFERROR(VLOOKUP($L99,ACTIVIDADES!$B$9:$X$493,12,0),"")</f>
        <v>https://dnbcgovco-my.sharepoint.com/:f:/g/personal/planeacion_dnbc_gov_co/IgDYe2GS_ayPSIaWtvQYv0qbAc8IxdnR2DbMxEMLmfk0p8A?e=smqHjg</v>
      </c>
      <c r="X99" s="138">
        <f>+IFERROR(VLOOKUP($L99,ACTIVIDADES!$B$9:$X$493,13,0),"")</f>
        <v>46153</v>
      </c>
      <c r="Y99" s="164" t="str">
        <f>+IFERROR(VLOOKUP($L99,ACTIVIDADES!$B$9:$X$493,14,0),"")</f>
        <v>Se evidencia socialización del 6 de marzo de 2026</v>
      </c>
      <c r="Z99" s="105">
        <f>+IFERROR(VLOOKUP($L99,ACTIVIDADES!$B$9:$X$493,15,0),"")</f>
        <v>1</v>
      </c>
      <c r="AA99" s="165" t="str">
        <f>+IFERROR(VLOOKUP($L99,ACTIVIDADES!$B$9:$X$493,16,0),"")</f>
        <v>CUMPLIDO</v>
      </c>
      <c r="AB99" s="171">
        <v>46177</v>
      </c>
      <c r="AC99" s="105">
        <v>1</v>
      </c>
      <c r="AD99" s="105" t="s">
        <v>562</v>
      </c>
      <c r="AE99" s="105" t="s">
        <v>146</v>
      </c>
      <c r="AF99" s="105" t="s">
        <v>81</v>
      </c>
      <c r="AG99" s="105" t="s">
        <v>85</v>
      </c>
      <c r="AH99" s="105" t="s">
        <v>123</v>
      </c>
      <c r="AI99" s="33"/>
      <c r="AJ99" s="33"/>
      <c r="AK99" s="34"/>
      <c r="AL99" s="33"/>
      <c r="AM99" s="34"/>
      <c r="AN99" s="35"/>
      <c r="AO99" s="36"/>
      <c r="AP99" s="37"/>
      <c r="AQ99" s="33"/>
      <c r="AR99" s="38"/>
      <c r="AS99" s="39"/>
      <c r="AT99" s="40"/>
      <c r="AU99" s="48"/>
      <c r="AV99" s="49"/>
      <c r="AW99" s="41"/>
      <c r="AX99" s="47"/>
      <c r="AY99" s="33"/>
      <c r="AZ99" s="33"/>
      <c r="BA99" s="34"/>
      <c r="BB99" s="33"/>
      <c r="BC99" s="34"/>
      <c r="BD99" s="35"/>
      <c r="BE99" s="36"/>
      <c r="BF99" s="37"/>
      <c r="BG99" s="33"/>
      <c r="BH99" s="38"/>
      <c r="BI99" s="39"/>
      <c r="BJ99" s="40"/>
      <c r="BK99" s="48"/>
      <c r="BL99" s="49"/>
      <c r="BM99" s="41"/>
      <c r="BN99" s="47"/>
      <c r="BO99" s="33"/>
      <c r="BP99" s="33"/>
      <c r="BQ99" s="34"/>
      <c r="BR99" s="33"/>
      <c r="BS99" s="34"/>
      <c r="BT99" s="35"/>
      <c r="BU99" s="36"/>
      <c r="BV99" s="37"/>
      <c r="BW99" s="33"/>
      <c r="BX99" s="38"/>
      <c r="BY99" s="39"/>
      <c r="BZ99" s="40"/>
      <c r="CA99" s="48"/>
      <c r="CB99" s="49"/>
      <c r="CC99" s="41"/>
      <c r="CD99" s="47"/>
    </row>
    <row r="100" spans="1:82" s="32" customFormat="1" ht="90" customHeight="1" x14ac:dyDescent="0.25">
      <c r="A100" s="315">
        <f t="shared" si="3"/>
        <v>92</v>
      </c>
      <c r="B100" s="61" t="s">
        <v>67</v>
      </c>
      <c r="C100" s="61">
        <v>2021</v>
      </c>
      <c r="D100" s="61" t="s">
        <v>163</v>
      </c>
      <c r="E100" s="61"/>
      <c r="F100" s="61" t="s">
        <v>560</v>
      </c>
      <c r="G100" s="62" t="s">
        <v>561</v>
      </c>
      <c r="H100" s="310" t="s">
        <v>263</v>
      </c>
      <c r="I100" s="46" t="s">
        <v>273</v>
      </c>
      <c r="J100" s="64" t="s">
        <v>273</v>
      </c>
      <c r="K100" s="63" t="s">
        <v>73</v>
      </c>
      <c r="L100" s="87" t="s">
        <v>279</v>
      </c>
      <c r="M100" s="86" t="s">
        <v>280</v>
      </c>
      <c r="N100" s="87" t="s">
        <v>281</v>
      </c>
      <c r="O100" s="87">
        <v>2</v>
      </c>
      <c r="P100" s="88">
        <v>46023</v>
      </c>
      <c r="Q100" s="88">
        <v>46387</v>
      </c>
      <c r="R100" s="89">
        <f t="shared" si="2"/>
        <v>54</v>
      </c>
      <c r="S100" s="87" t="s">
        <v>268</v>
      </c>
      <c r="T100" s="90" t="s">
        <v>269</v>
      </c>
      <c r="U100" s="105">
        <f>+IFERROR(VLOOKUP($L100,ACTIVIDADES!$B$9:$X$493,10,0),"")</f>
        <v>0</v>
      </c>
      <c r="V100" s="167" t="str">
        <f>+IFERROR(VLOOKUP($L100,ACTIVIDADES!$B$9:$X$493,11,0)," ")</f>
        <v>Actividad reformulada con periodicidad semestral</v>
      </c>
      <c r="W100" s="227">
        <f>+IFERROR(VLOOKUP($L100,ACTIVIDADES!$B$9:$X$493,12,0),"")</f>
        <v>0</v>
      </c>
      <c r="X100" s="138">
        <f>+IFERROR(VLOOKUP($L100,ACTIVIDADES!$B$9:$X$493,13,0),"")</f>
        <v>46153</v>
      </c>
      <c r="Y100" s="164" t="str">
        <f>+IFERROR(VLOOKUP($L100,ACTIVIDADES!$B$9:$X$493,14,0),"")</f>
        <v>Pendiente de inicio de ejecución</v>
      </c>
      <c r="Z100" s="105">
        <f>+IFERROR(VLOOKUP($L100,ACTIVIDADES!$B$9:$X$493,15,0),"")</f>
        <v>0</v>
      </c>
      <c r="AA100" s="165" t="str">
        <f>+IFERROR(VLOOKUP($L100,ACTIVIDADES!$B$9:$X$493,16,0),"")</f>
        <v>EJECUCIÓN</v>
      </c>
      <c r="AB100" s="171">
        <v>46177</v>
      </c>
      <c r="AC100" s="170">
        <v>0</v>
      </c>
      <c r="AD100" s="105" t="s">
        <v>93</v>
      </c>
      <c r="AE100" s="170" t="s">
        <v>83</v>
      </c>
      <c r="AF100" s="105" t="s">
        <v>81</v>
      </c>
      <c r="AG100" s="105" t="s">
        <v>81</v>
      </c>
      <c r="AH100" s="105" t="s">
        <v>81</v>
      </c>
      <c r="AI100" s="33"/>
      <c r="AJ100" s="33"/>
      <c r="AK100" s="34"/>
      <c r="AL100" s="33"/>
      <c r="AM100" s="34"/>
      <c r="AN100" s="35"/>
      <c r="AO100" s="36"/>
      <c r="AP100" s="37"/>
      <c r="AQ100" s="33"/>
      <c r="AR100" s="38"/>
      <c r="AS100" s="39"/>
      <c r="AT100" s="40"/>
      <c r="AU100" s="48"/>
      <c r="AV100" s="49"/>
      <c r="AW100" s="41"/>
      <c r="AX100" s="47"/>
      <c r="AY100" s="33"/>
      <c r="AZ100" s="33"/>
      <c r="BA100" s="34"/>
      <c r="BB100" s="33"/>
      <c r="BC100" s="34"/>
      <c r="BD100" s="35"/>
      <c r="BE100" s="36"/>
      <c r="BF100" s="37"/>
      <c r="BG100" s="33"/>
      <c r="BH100" s="38"/>
      <c r="BI100" s="39"/>
      <c r="BJ100" s="40"/>
      <c r="BK100" s="48"/>
      <c r="BL100" s="49"/>
      <c r="BM100" s="41"/>
      <c r="BN100" s="47"/>
      <c r="BO100" s="33"/>
      <c r="BP100" s="33"/>
      <c r="BQ100" s="34"/>
      <c r="BR100" s="33"/>
      <c r="BS100" s="34"/>
      <c r="BT100" s="35"/>
      <c r="BU100" s="36"/>
      <c r="BV100" s="37"/>
      <c r="BW100" s="33"/>
      <c r="BX100" s="38"/>
      <c r="BY100" s="39"/>
      <c r="BZ100" s="40"/>
      <c r="CA100" s="48"/>
      <c r="CB100" s="49"/>
      <c r="CC100" s="41"/>
      <c r="CD100" s="47"/>
    </row>
    <row r="101" spans="1:82" s="32" customFormat="1" ht="90" customHeight="1" x14ac:dyDescent="0.25">
      <c r="A101" s="315">
        <f t="shared" si="3"/>
        <v>93</v>
      </c>
      <c r="B101" s="61" t="s">
        <v>67</v>
      </c>
      <c r="C101" s="61">
        <v>2021</v>
      </c>
      <c r="D101" s="61" t="s">
        <v>68</v>
      </c>
      <c r="E101" s="61"/>
      <c r="F101" s="61" t="s">
        <v>563</v>
      </c>
      <c r="G101" s="62" t="s">
        <v>564</v>
      </c>
      <c r="H101" s="310"/>
      <c r="I101" s="46" t="s">
        <v>565</v>
      </c>
      <c r="J101" s="64" t="s">
        <v>565</v>
      </c>
      <c r="K101" s="63" t="s">
        <v>73</v>
      </c>
      <c r="L101" s="87" t="s">
        <v>310</v>
      </c>
      <c r="M101" s="86" t="s">
        <v>311</v>
      </c>
      <c r="N101" s="87" t="s">
        <v>312</v>
      </c>
      <c r="O101" s="87">
        <v>1</v>
      </c>
      <c r="P101" s="88">
        <v>46023</v>
      </c>
      <c r="Q101" s="88">
        <v>46173</v>
      </c>
      <c r="R101" s="89">
        <f t="shared" si="2"/>
        <v>22.5</v>
      </c>
      <c r="S101" s="87" t="s">
        <v>131</v>
      </c>
      <c r="T101" s="90"/>
      <c r="U101" s="105">
        <f>+IFERROR(VLOOKUP($L101,ACTIVIDADES!$B$9:$X$493,10,0),"")</f>
        <v>0</v>
      </c>
      <c r="V101" s="167">
        <f>+IFERROR(VLOOKUP($L101,ACTIVIDADES!$B$9:$X$493,11,0)," ")</f>
        <v>0</v>
      </c>
      <c r="W101" s="227">
        <f>+IFERROR(VLOOKUP($L101,ACTIVIDADES!$B$9:$X$493,12,0),"")</f>
        <v>0</v>
      </c>
      <c r="X101" s="138">
        <f>+IFERROR(VLOOKUP($L101,ACTIVIDADES!$B$9:$X$493,13,0),"")</f>
        <v>46153</v>
      </c>
      <c r="Y101" s="164" t="str">
        <f>+IFERROR(VLOOKUP($L101,ACTIVIDADES!$B$9:$X$493,14,0),"")</f>
        <v>No se evidencia seguimiento</v>
      </c>
      <c r="Z101" s="105">
        <f>+IFERROR(VLOOKUP($L101,ACTIVIDADES!$B$9:$X$493,15,0),"")</f>
        <v>0</v>
      </c>
      <c r="AA101" s="165" t="str">
        <f>+IFERROR(VLOOKUP($L101,ACTIVIDADES!$B$9:$X$493,16,0),"")</f>
        <v>EJECUCIÓN</v>
      </c>
      <c r="AB101" s="171">
        <v>46181</v>
      </c>
      <c r="AC101" s="105">
        <v>0</v>
      </c>
      <c r="AD101" s="105" t="s">
        <v>93</v>
      </c>
      <c r="AE101" s="170" t="s">
        <v>83</v>
      </c>
      <c r="AF101" s="105" t="s">
        <v>81</v>
      </c>
      <c r="AG101" s="105" t="s">
        <v>81</v>
      </c>
      <c r="AH101" s="105" t="s">
        <v>81</v>
      </c>
      <c r="AI101" s="33"/>
      <c r="AJ101" s="33"/>
      <c r="AK101" s="34"/>
      <c r="AL101" s="33"/>
      <c r="AM101" s="34"/>
      <c r="AN101" s="35"/>
      <c r="AO101" s="36"/>
      <c r="AP101" s="37"/>
      <c r="AQ101" s="33"/>
      <c r="AR101" s="38"/>
      <c r="AS101" s="39"/>
      <c r="AT101" s="40"/>
      <c r="AU101" s="48"/>
      <c r="AV101" s="49"/>
      <c r="AW101" s="41"/>
      <c r="AX101" s="47"/>
      <c r="AY101" s="33"/>
      <c r="AZ101" s="33"/>
      <c r="BA101" s="34"/>
      <c r="BB101" s="33"/>
      <c r="BC101" s="34"/>
      <c r="BD101" s="35"/>
      <c r="BE101" s="36"/>
      <c r="BF101" s="37"/>
      <c r="BG101" s="33"/>
      <c r="BH101" s="38"/>
      <c r="BI101" s="39"/>
      <c r="BJ101" s="40"/>
      <c r="BK101" s="48"/>
      <c r="BL101" s="49"/>
      <c r="BM101" s="41"/>
      <c r="BN101" s="47"/>
      <c r="BO101" s="33"/>
      <c r="BP101" s="33"/>
      <c r="BQ101" s="34"/>
      <c r="BR101" s="33"/>
      <c r="BS101" s="34"/>
      <c r="BT101" s="35"/>
      <c r="BU101" s="36"/>
      <c r="BV101" s="37"/>
      <c r="BW101" s="33"/>
      <c r="BX101" s="38"/>
      <c r="BY101" s="39"/>
      <c r="BZ101" s="40"/>
      <c r="CA101" s="48"/>
      <c r="CB101" s="49"/>
      <c r="CC101" s="41"/>
      <c r="CD101" s="47"/>
    </row>
    <row r="102" spans="1:82" s="32" customFormat="1" ht="90" customHeight="1" x14ac:dyDescent="0.25">
      <c r="A102" s="315">
        <f t="shared" si="3"/>
        <v>94</v>
      </c>
      <c r="B102" s="61" t="s">
        <v>67</v>
      </c>
      <c r="C102" s="61">
        <v>2021</v>
      </c>
      <c r="D102" s="61" t="s">
        <v>163</v>
      </c>
      <c r="E102" s="61"/>
      <c r="F102" s="61" t="s">
        <v>566</v>
      </c>
      <c r="G102" s="62" t="s">
        <v>567</v>
      </c>
      <c r="H102" s="310" t="s">
        <v>263</v>
      </c>
      <c r="I102" s="46" t="s">
        <v>273</v>
      </c>
      <c r="J102" s="64" t="s">
        <v>273</v>
      </c>
      <c r="K102" s="63" t="s">
        <v>73</v>
      </c>
      <c r="L102" s="87" t="s">
        <v>274</v>
      </c>
      <c r="M102" s="86" t="s">
        <v>275</v>
      </c>
      <c r="N102" s="87" t="s">
        <v>276</v>
      </c>
      <c r="O102" s="87">
        <v>1</v>
      </c>
      <c r="P102" s="88">
        <v>46023</v>
      </c>
      <c r="Q102" s="88">
        <v>46112</v>
      </c>
      <c r="R102" s="89">
        <f t="shared" si="2"/>
        <v>13.5</v>
      </c>
      <c r="S102" s="87" t="s">
        <v>268</v>
      </c>
      <c r="T102" s="90" t="s">
        <v>269</v>
      </c>
      <c r="U102" s="105">
        <f>+IFERROR(VLOOKUP($L102,ACTIVIDADES!$B$9:$X$493,10,0),"")</f>
        <v>1</v>
      </c>
      <c r="V102" s="167" t="str">
        <f>+IFERROR(VLOOKUP($L102,ACTIVIDADES!$B$9:$X$493,11,0)," ")</f>
        <v>Durante el primer trimestre de la vigencia 2026 se actualizó el procedimiento y se socializó</v>
      </c>
      <c r="W102" s="227" t="str">
        <f>+IFERROR(VLOOKUP($L102,ACTIVIDADES!$B$9:$X$493,12,0),"")</f>
        <v>https://dnbcgovco-my.sharepoint.com/:f:/g/personal/planeacion_dnbc_gov_co/IgDYe2GS_ayPSIaWtvQYv0qbAc8IxdnR2DbMxEMLmfk0p8A?e=smqHjg</v>
      </c>
      <c r="X102" s="138">
        <f>+IFERROR(VLOOKUP($L102,ACTIVIDADES!$B$9:$X$493,13,0),"")</f>
        <v>46153</v>
      </c>
      <c r="Y102" s="164" t="str">
        <f>+IFERROR(VLOOKUP($L102,ACTIVIDADES!$B$9:$X$493,14,0),"")</f>
        <v>Se evidencia socialización del 6 de marzo de 2026</v>
      </c>
      <c r="Z102" s="105">
        <f>+IFERROR(VLOOKUP($L102,ACTIVIDADES!$B$9:$X$493,15,0),"")</f>
        <v>1</v>
      </c>
      <c r="AA102" s="165" t="str">
        <f>+IFERROR(VLOOKUP($L102,ACTIVIDADES!$B$9:$X$493,16,0),"")</f>
        <v>CUMPLIDO</v>
      </c>
      <c r="AB102" s="171">
        <v>46177</v>
      </c>
      <c r="AC102" s="105">
        <v>1</v>
      </c>
      <c r="AD102" s="105" t="s">
        <v>568</v>
      </c>
      <c r="AE102" s="105" t="s">
        <v>146</v>
      </c>
      <c r="AF102" s="105" t="s">
        <v>81</v>
      </c>
      <c r="AG102" s="105" t="s">
        <v>85</v>
      </c>
      <c r="AH102" s="105" t="s">
        <v>123</v>
      </c>
      <c r="AI102" s="33"/>
      <c r="AJ102" s="33"/>
      <c r="AK102" s="34"/>
      <c r="AL102" s="33"/>
      <c r="AM102" s="34"/>
      <c r="AN102" s="35"/>
      <c r="AO102" s="36"/>
      <c r="AP102" s="37"/>
      <c r="AQ102" s="33"/>
      <c r="AR102" s="38"/>
      <c r="AS102" s="39"/>
      <c r="AT102" s="40"/>
      <c r="AU102" s="48"/>
      <c r="AV102" s="49"/>
      <c r="AW102" s="41"/>
      <c r="AX102" s="47"/>
      <c r="AY102" s="33"/>
      <c r="AZ102" s="33"/>
      <c r="BA102" s="34"/>
      <c r="BB102" s="33"/>
      <c r="BC102" s="34"/>
      <c r="BD102" s="35"/>
      <c r="BE102" s="36"/>
      <c r="BF102" s="37"/>
      <c r="BG102" s="33"/>
      <c r="BH102" s="38"/>
      <c r="BI102" s="39"/>
      <c r="BJ102" s="40"/>
      <c r="BK102" s="48"/>
      <c r="BL102" s="49"/>
      <c r="BM102" s="41"/>
      <c r="BN102" s="47"/>
      <c r="BO102" s="33"/>
      <c r="BP102" s="33"/>
      <c r="BQ102" s="34"/>
      <c r="BR102" s="33"/>
      <c r="BS102" s="34"/>
      <c r="BT102" s="35"/>
      <c r="BU102" s="36"/>
      <c r="BV102" s="37"/>
      <c r="BW102" s="33"/>
      <c r="BX102" s="38"/>
      <c r="BY102" s="39"/>
      <c r="BZ102" s="40"/>
      <c r="CA102" s="48"/>
      <c r="CB102" s="49"/>
      <c r="CC102" s="41"/>
      <c r="CD102" s="47"/>
    </row>
    <row r="103" spans="1:82" s="32" customFormat="1" ht="90" customHeight="1" x14ac:dyDescent="0.25">
      <c r="A103" s="315">
        <f t="shared" si="3"/>
        <v>95</v>
      </c>
      <c r="B103" s="61" t="s">
        <v>67</v>
      </c>
      <c r="C103" s="61">
        <v>2021</v>
      </c>
      <c r="D103" s="61" t="s">
        <v>163</v>
      </c>
      <c r="E103" s="61"/>
      <c r="F103" s="61" t="s">
        <v>566</v>
      </c>
      <c r="G103" s="62" t="s">
        <v>567</v>
      </c>
      <c r="H103" s="310" t="s">
        <v>263</v>
      </c>
      <c r="I103" s="46" t="s">
        <v>273</v>
      </c>
      <c r="J103" s="64" t="s">
        <v>273</v>
      </c>
      <c r="K103" s="63" t="s">
        <v>73</v>
      </c>
      <c r="L103" s="87" t="s">
        <v>569</v>
      </c>
      <c r="M103" s="86" t="s">
        <v>570</v>
      </c>
      <c r="N103" s="87" t="s">
        <v>571</v>
      </c>
      <c r="O103" s="87">
        <v>2</v>
      </c>
      <c r="P103" s="88">
        <v>46023</v>
      </c>
      <c r="Q103" s="88">
        <v>46387</v>
      </c>
      <c r="R103" s="89">
        <f t="shared" si="2"/>
        <v>54</v>
      </c>
      <c r="S103" s="87" t="s">
        <v>268</v>
      </c>
      <c r="T103" s="90" t="s">
        <v>269</v>
      </c>
      <c r="U103" s="105">
        <f>+IFERROR(VLOOKUP($L103,ACTIVIDADES!$B$9:$X$493,10,0),"")</f>
        <v>0</v>
      </c>
      <c r="V103" s="167" t="str">
        <f>+IFERROR(VLOOKUP($L103,ACTIVIDADES!$B$9:$X$493,11,0)," ")</f>
        <v>Actividad reformulada con periodicidad semestral</v>
      </c>
      <c r="W103" s="227">
        <f>+IFERROR(VLOOKUP($L103,ACTIVIDADES!$B$9:$X$493,12,0),"")</f>
        <v>0</v>
      </c>
      <c r="X103" s="138">
        <f>+IFERROR(VLOOKUP($L103,ACTIVIDADES!$B$9:$X$493,13,0),"")</f>
        <v>46153</v>
      </c>
      <c r="Y103" s="164" t="str">
        <f>+IFERROR(VLOOKUP($L103,ACTIVIDADES!$B$9:$X$493,14,0),"")</f>
        <v>Pendiente de inicio de ejecución</v>
      </c>
      <c r="Z103" s="105">
        <f>+IFERROR(VLOOKUP($L103,ACTIVIDADES!$B$9:$X$493,15,0),"")</f>
        <v>0</v>
      </c>
      <c r="AA103" s="165" t="str">
        <f>+IFERROR(VLOOKUP($L103,ACTIVIDADES!$B$9:$X$493,16,0),"")</f>
        <v>EJECUCIÓN</v>
      </c>
      <c r="AB103" s="171">
        <v>46177</v>
      </c>
      <c r="AC103" s="170">
        <v>0</v>
      </c>
      <c r="AD103" s="105" t="s">
        <v>93</v>
      </c>
      <c r="AE103" s="170" t="s">
        <v>83</v>
      </c>
      <c r="AF103" s="105" t="s">
        <v>81</v>
      </c>
      <c r="AG103" s="105" t="s">
        <v>81</v>
      </c>
      <c r="AH103" s="105" t="s">
        <v>81</v>
      </c>
      <c r="AI103" s="33"/>
      <c r="AJ103" s="33"/>
      <c r="AK103" s="34"/>
      <c r="AL103" s="33"/>
      <c r="AM103" s="34"/>
      <c r="AN103" s="35"/>
      <c r="AO103" s="36"/>
      <c r="AP103" s="37"/>
      <c r="AQ103" s="33"/>
      <c r="AR103" s="38"/>
      <c r="AS103" s="39"/>
      <c r="AT103" s="40"/>
      <c r="AU103" s="48"/>
      <c r="AV103" s="49"/>
      <c r="AW103" s="41"/>
      <c r="AX103" s="47"/>
      <c r="AY103" s="33"/>
      <c r="AZ103" s="33"/>
      <c r="BA103" s="34"/>
      <c r="BB103" s="33"/>
      <c r="BC103" s="34"/>
      <c r="BD103" s="35"/>
      <c r="BE103" s="36"/>
      <c r="BF103" s="37"/>
      <c r="BG103" s="33"/>
      <c r="BH103" s="38"/>
      <c r="BI103" s="39"/>
      <c r="BJ103" s="40"/>
      <c r="BK103" s="48"/>
      <c r="BL103" s="49"/>
      <c r="BM103" s="41"/>
      <c r="BN103" s="47"/>
      <c r="BO103" s="33"/>
      <c r="BP103" s="33"/>
      <c r="BQ103" s="34"/>
      <c r="BR103" s="33"/>
      <c r="BS103" s="34"/>
      <c r="BT103" s="35"/>
      <c r="BU103" s="36"/>
      <c r="BV103" s="37"/>
      <c r="BW103" s="33"/>
      <c r="BX103" s="38"/>
      <c r="BY103" s="39"/>
      <c r="BZ103" s="40"/>
      <c r="CA103" s="48"/>
      <c r="CB103" s="49"/>
      <c r="CC103" s="41"/>
      <c r="CD103" s="47"/>
    </row>
    <row r="104" spans="1:82" s="32" customFormat="1" ht="90" customHeight="1" x14ac:dyDescent="0.25">
      <c r="A104" s="315">
        <f t="shared" si="3"/>
        <v>96</v>
      </c>
      <c r="B104" s="61" t="s">
        <v>67</v>
      </c>
      <c r="C104" s="61">
        <v>2021</v>
      </c>
      <c r="D104" s="61" t="s">
        <v>163</v>
      </c>
      <c r="E104" s="61"/>
      <c r="F104" s="61" t="s">
        <v>572</v>
      </c>
      <c r="G104" s="62" t="s">
        <v>573</v>
      </c>
      <c r="H104" s="310" t="s">
        <v>263</v>
      </c>
      <c r="I104" s="46" t="s">
        <v>284</v>
      </c>
      <c r="J104" s="64" t="s">
        <v>284</v>
      </c>
      <c r="K104" s="63" t="s">
        <v>73</v>
      </c>
      <c r="L104" s="87" t="s">
        <v>279</v>
      </c>
      <c r="M104" s="86" t="s">
        <v>280</v>
      </c>
      <c r="N104" s="87" t="s">
        <v>281</v>
      </c>
      <c r="O104" s="87">
        <v>2</v>
      </c>
      <c r="P104" s="88">
        <v>46023</v>
      </c>
      <c r="Q104" s="88">
        <v>46387</v>
      </c>
      <c r="R104" s="89">
        <f t="shared" si="2"/>
        <v>54</v>
      </c>
      <c r="S104" s="87" t="s">
        <v>268</v>
      </c>
      <c r="T104" s="90" t="s">
        <v>269</v>
      </c>
      <c r="U104" s="105">
        <f>+IFERROR(VLOOKUP($L104,ACTIVIDADES!$B$9:$X$493,10,0),"")</f>
        <v>0</v>
      </c>
      <c r="V104" s="167" t="str">
        <f>+IFERROR(VLOOKUP($L104,ACTIVIDADES!$B$9:$X$493,11,0)," ")</f>
        <v>Actividad reformulada con periodicidad semestral</v>
      </c>
      <c r="W104" s="227">
        <f>+IFERROR(VLOOKUP($L104,ACTIVIDADES!$B$9:$X$493,12,0),"")</f>
        <v>0</v>
      </c>
      <c r="X104" s="138">
        <f>+IFERROR(VLOOKUP($L104,ACTIVIDADES!$B$9:$X$493,13,0),"")</f>
        <v>46153</v>
      </c>
      <c r="Y104" s="164" t="str">
        <f>+IFERROR(VLOOKUP($L104,ACTIVIDADES!$B$9:$X$493,14,0),"")</f>
        <v>Pendiente de inicio de ejecución</v>
      </c>
      <c r="Z104" s="105">
        <f>+IFERROR(VLOOKUP($L104,ACTIVIDADES!$B$9:$X$493,15,0),"")</f>
        <v>0</v>
      </c>
      <c r="AA104" s="165" t="str">
        <f>+IFERROR(VLOOKUP($L104,ACTIVIDADES!$B$9:$X$493,16,0),"")</f>
        <v>EJECUCIÓN</v>
      </c>
      <c r="AB104" s="171">
        <v>46177</v>
      </c>
      <c r="AC104" s="170">
        <v>0</v>
      </c>
      <c r="AD104" s="105" t="s">
        <v>93</v>
      </c>
      <c r="AE104" s="170" t="s">
        <v>83</v>
      </c>
      <c r="AF104" s="105" t="s">
        <v>81</v>
      </c>
      <c r="AG104" s="105" t="s">
        <v>81</v>
      </c>
      <c r="AH104" s="105" t="s">
        <v>81</v>
      </c>
      <c r="AI104" s="33"/>
      <c r="AJ104" s="33"/>
      <c r="AK104" s="34"/>
      <c r="AL104" s="33"/>
      <c r="AM104" s="34"/>
      <c r="AN104" s="35"/>
      <c r="AO104" s="36"/>
      <c r="AP104" s="37"/>
      <c r="AQ104" s="33"/>
      <c r="AR104" s="38"/>
      <c r="AS104" s="39"/>
      <c r="AT104" s="40"/>
      <c r="AU104" s="48"/>
      <c r="AV104" s="49"/>
      <c r="AW104" s="41"/>
      <c r="AX104" s="47"/>
      <c r="AY104" s="33"/>
      <c r="AZ104" s="33"/>
      <c r="BA104" s="34"/>
      <c r="BB104" s="33"/>
      <c r="BC104" s="34"/>
      <c r="BD104" s="35"/>
      <c r="BE104" s="36"/>
      <c r="BF104" s="37"/>
      <c r="BG104" s="33"/>
      <c r="BH104" s="38"/>
      <c r="BI104" s="39"/>
      <c r="BJ104" s="40"/>
      <c r="BK104" s="48"/>
      <c r="BL104" s="49"/>
      <c r="BM104" s="41"/>
      <c r="BN104" s="47"/>
      <c r="BO104" s="33"/>
      <c r="BP104" s="33"/>
      <c r="BQ104" s="34"/>
      <c r="BR104" s="33"/>
      <c r="BS104" s="34"/>
      <c r="BT104" s="35"/>
      <c r="BU104" s="36"/>
      <c r="BV104" s="37"/>
      <c r="BW104" s="33"/>
      <c r="BX104" s="38"/>
      <c r="BY104" s="39"/>
      <c r="BZ104" s="40"/>
      <c r="CA104" s="48"/>
      <c r="CB104" s="49"/>
      <c r="CC104" s="41"/>
      <c r="CD104" s="47"/>
    </row>
    <row r="105" spans="1:82" s="32" customFormat="1" ht="90" customHeight="1" x14ac:dyDescent="0.25">
      <c r="A105" s="315">
        <f t="shared" si="3"/>
        <v>97</v>
      </c>
      <c r="B105" s="61" t="s">
        <v>67</v>
      </c>
      <c r="C105" s="61">
        <v>2021</v>
      </c>
      <c r="D105" s="61" t="s">
        <v>163</v>
      </c>
      <c r="E105" s="61"/>
      <c r="F105" s="61" t="s">
        <v>572</v>
      </c>
      <c r="G105" s="62" t="s">
        <v>573</v>
      </c>
      <c r="H105" s="310" t="s">
        <v>263</v>
      </c>
      <c r="I105" s="46" t="s">
        <v>284</v>
      </c>
      <c r="J105" s="64" t="s">
        <v>284</v>
      </c>
      <c r="K105" s="63" t="s">
        <v>73</v>
      </c>
      <c r="L105" s="87" t="s">
        <v>279</v>
      </c>
      <c r="M105" s="86" t="s">
        <v>280</v>
      </c>
      <c r="N105" s="87" t="s">
        <v>281</v>
      </c>
      <c r="O105" s="87">
        <v>2</v>
      </c>
      <c r="P105" s="88">
        <v>46023</v>
      </c>
      <c r="Q105" s="88">
        <v>46387</v>
      </c>
      <c r="R105" s="89">
        <f t="shared" si="2"/>
        <v>54</v>
      </c>
      <c r="S105" s="87" t="s">
        <v>268</v>
      </c>
      <c r="T105" s="90" t="s">
        <v>269</v>
      </c>
      <c r="U105" s="105">
        <f>+IFERROR(VLOOKUP($L105,ACTIVIDADES!$B$9:$X$493,10,0),"")</f>
        <v>0</v>
      </c>
      <c r="V105" s="167" t="str">
        <f>+IFERROR(VLOOKUP($L105,ACTIVIDADES!$B$9:$X$493,11,0)," ")</f>
        <v>Actividad reformulada con periodicidad semestral</v>
      </c>
      <c r="W105" s="227">
        <f>+IFERROR(VLOOKUP($L105,ACTIVIDADES!$B$9:$X$493,12,0),"")</f>
        <v>0</v>
      </c>
      <c r="X105" s="138">
        <f>+IFERROR(VLOOKUP($L105,ACTIVIDADES!$B$9:$X$493,13,0),"")</f>
        <v>46153</v>
      </c>
      <c r="Y105" s="164" t="str">
        <f>+IFERROR(VLOOKUP($L105,ACTIVIDADES!$B$9:$X$493,14,0),"")</f>
        <v>Pendiente de inicio de ejecución</v>
      </c>
      <c r="Z105" s="105">
        <f>+IFERROR(VLOOKUP($L105,ACTIVIDADES!$B$9:$X$493,15,0),"")</f>
        <v>0</v>
      </c>
      <c r="AA105" s="165" t="str">
        <f>+IFERROR(VLOOKUP($L105,ACTIVIDADES!$B$9:$X$493,16,0),"")</f>
        <v>EJECUCIÓN</v>
      </c>
      <c r="AB105" s="171">
        <v>46177</v>
      </c>
      <c r="AC105" s="170">
        <v>0</v>
      </c>
      <c r="AD105" s="105" t="s">
        <v>93</v>
      </c>
      <c r="AE105" s="170" t="s">
        <v>83</v>
      </c>
      <c r="AF105" s="105" t="s">
        <v>81</v>
      </c>
      <c r="AG105" s="105" t="s">
        <v>81</v>
      </c>
      <c r="AH105" s="105" t="s">
        <v>81</v>
      </c>
      <c r="AI105" s="33"/>
      <c r="AJ105" s="33"/>
      <c r="AK105" s="34"/>
      <c r="AL105" s="33"/>
      <c r="AM105" s="34"/>
      <c r="AN105" s="35"/>
      <c r="AO105" s="36"/>
      <c r="AP105" s="37"/>
      <c r="AQ105" s="33"/>
      <c r="AR105" s="38"/>
      <c r="AS105" s="39"/>
      <c r="AT105" s="40"/>
      <c r="AU105" s="48"/>
      <c r="AV105" s="49"/>
      <c r="AW105" s="41"/>
      <c r="AX105" s="47"/>
      <c r="AY105" s="33"/>
      <c r="AZ105" s="33"/>
      <c r="BA105" s="34"/>
      <c r="BB105" s="33"/>
      <c r="BC105" s="34"/>
      <c r="BD105" s="35"/>
      <c r="BE105" s="36"/>
      <c r="BF105" s="37"/>
      <c r="BG105" s="33"/>
      <c r="BH105" s="38"/>
      <c r="BI105" s="39"/>
      <c r="BJ105" s="40"/>
      <c r="BK105" s="48"/>
      <c r="BL105" s="49"/>
      <c r="BM105" s="41"/>
      <c r="BN105" s="47"/>
      <c r="BO105" s="33"/>
      <c r="BP105" s="33"/>
      <c r="BQ105" s="34"/>
      <c r="BR105" s="33"/>
      <c r="BS105" s="34"/>
      <c r="BT105" s="35"/>
      <c r="BU105" s="36"/>
      <c r="BV105" s="37"/>
      <c r="BW105" s="33"/>
      <c r="BX105" s="38"/>
      <c r="BY105" s="39"/>
      <c r="BZ105" s="40"/>
      <c r="CA105" s="48"/>
      <c r="CB105" s="49"/>
      <c r="CC105" s="41"/>
      <c r="CD105" s="47"/>
    </row>
    <row r="106" spans="1:82" s="32" customFormat="1" ht="152.25" customHeight="1" x14ac:dyDescent="0.25">
      <c r="A106" s="315">
        <f t="shared" si="3"/>
        <v>98</v>
      </c>
      <c r="B106" s="61" t="s">
        <v>67</v>
      </c>
      <c r="C106" s="61">
        <v>2021</v>
      </c>
      <c r="D106" s="61" t="s">
        <v>68</v>
      </c>
      <c r="E106" s="61"/>
      <c r="F106" s="61" t="s">
        <v>574</v>
      </c>
      <c r="G106" s="62" t="s">
        <v>575</v>
      </c>
      <c r="H106" s="310" t="s">
        <v>315</v>
      </c>
      <c r="I106" s="46" t="s">
        <v>576</v>
      </c>
      <c r="J106" s="64" t="s">
        <v>577</v>
      </c>
      <c r="K106" s="63" t="s">
        <v>73</v>
      </c>
      <c r="L106" s="87" t="s">
        <v>578</v>
      </c>
      <c r="M106" s="86" t="s">
        <v>579</v>
      </c>
      <c r="N106" s="87" t="s">
        <v>580</v>
      </c>
      <c r="O106" s="87">
        <v>1</v>
      </c>
      <c r="P106" s="88">
        <v>44459</v>
      </c>
      <c r="Q106" s="88">
        <v>44561</v>
      </c>
      <c r="R106" s="89">
        <f t="shared" si="2"/>
        <v>15.15</v>
      </c>
      <c r="S106" s="87" t="s">
        <v>321</v>
      </c>
      <c r="T106" s="90"/>
      <c r="U106" s="105">
        <f>+IFERROR(VLOOKUP($L106,ACTIVIDADES!$B$9:$X$493,10,0),"")</f>
        <v>1</v>
      </c>
      <c r="V106" s="167" t="str">
        <f>+IFERROR(VLOOKUP($L106,ACTIVIDADES!$B$9:$X$493,11,0)," ")</f>
        <v xml:space="preserve">Esta acción registrada en el año 2021, se ejecutó en la vigencia 2025, parametrizando en el Sistema de gestión documental ORFEO el tipo de documento que ingresa, así como el tipo de PQRSD y sus tiempos de respuesta. </v>
      </c>
      <c r="W106" s="227" t="str">
        <f>+IFERROR(VLOOKUP($L106,ACTIVIDADES!$B$9:$X$493,12,0),"")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06" s="138">
        <f>+IFERROR(VLOOKUP($L106,ACTIVIDADES!$B$9:$X$493,13,0),"")</f>
        <v>46153</v>
      </c>
      <c r="Y106" s="164" t="str">
        <f>+IFERROR(VLOOKUP($L106,ACTIVIDADES!$B$9:$X$493,14,0),"")</f>
        <v>ORFEO ya se encuentra parametrizado</v>
      </c>
      <c r="Z106" s="105">
        <f>+IFERROR(VLOOKUP($L106,ACTIVIDADES!$B$9:$X$493,15,0),"")</f>
        <v>1</v>
      </c>
      <c r="AA106" s="165" t="str">
        <f>+IFERROR(VLOOKUP($L106,ACTIVIDADES!$B$9:$X$493,16,0),"")</f>
        <v>CUMPLIDO</v>
      </c>
      <c r="AB106" s="138">
        <v>46157</v>
      </c>
      <c r="AC106" s="170">
        <v>1</v>
      </c>
      <c r="AD106" s="215" t="s">
        <v>581</v>
      </c>
      <c r="AE106" s="105" t="s">
        <v>80</v>
      </c>
      <c r="AF106" s="105" t="s">
        <v>81</v>
      </c>
      <c r="AG106" s="105" t="s">
        <v>85</v>
      </c>
      <c r="AH106" s="105" t="s">
        <v>123</v>
      </c>
      <c r="AI106" s="33"/>
      <c r="AJ106" s="33"/>
      <c r="AK106" s="34"/>
      <c r="AL106" s="33"/>
      <c r="AM106" s="34"/>
      <c r="AN106" s="35"/>
      <c r="AO106" s="36"/>
      <c r="AP106" s="37"/>
      <c r="AQ106" s="33"/>
      <c r="AR106" s="38"/>
      <c r="AS106" s="39"/>
      <c r="AT106" s="40"/>
      <c r="AU106" s="48"/>
      <c r="AV106" s="49"/>
      <c r="AW106" s="41"/>
      <c r="AX106" s="47"/>
      <c r="AY106" s="33"/>
      <c r="AZ106" s="33"/>
      <c r="BA106" s="34"/>
      <c r="BB106" s="33"/>
      <c r="BC106" s="34"/>
      <c r="BD106" s="35"/>
      <c r="BE106" s="36"/>
      <c r="BF106" s="37"/>
      <c r="BG106" s="33"/>
      <c r="BH106" s="38"/>
      <c r="BI106" s="39"/>
      <c r="BJ106" s="40"/>
      <c r="BK106" s="48"/>
      <c r="BL106" s="49"/>
      <c r="BM106" s="41"/>
      <c r="BN106" s="47"/>
      <c r="BO106" s="33"/>
      <c r="BP106" s="33"/>
      <c r="BQ106" s="34"/>
      <c r="BR106" s="33"/>
      <c r="BS106" s="34"/>
      <c r="BT106" s="35"/>
      <c r="BU106" s="36"/>
      <c r="BV106" s="37"/>
      <c r="BW106" s="33"/>
      <c r="BX106" s="38"/>
      <c r="BY106" s="39"/>
      <c r="BZ106" s="40"/>
      <c r="CA106" s="48"/>
      <c r="CB106" s="49"/>
      <c r="CC106" s="41"/>
      <c r="CD106" s="47"/>
    </row>
    <row r="107" spans="1:82" s="32" customFormat="1" ht="90" customHeight="1" x14ac:dyDescent="0.25">
      <c r="A107" s="315">
        <f t="shared" si="3"/>
        <v>99</v>
      </c>
      <c r="B107" s="61" t="s">
        <v>67</v>
      </c>
      <c r="C107" s="61">
        <v>2021</v>
      </c>
      <c r="D107" s="61" t="s">
        <v>68</v>
      </c>
      <c r="E107" s="61"/>
      <c r="F107" s="61" t="s">
        <v>582</v>
      </c>
      <c r="G107" s="62" t="s">
        <v>583</v>
      </c>
      <c r="H107" s="310" t="s">
        <v>315</v>
      </c>
      <c r="I107" s="46" t="s">
        <v>584</v>
      </c>
      <c r="J107" s="64" t="s">
        <v>584</v>
      </c>
      <c r="K107" s="63" t="s">
        <v>73</v>
      </c>
      <c r="L107" s="87" t="s">
        <v>585</v>
      </c>
      <c r="M107" s="86" t="s">
        <v>586</v>
      </c>
      <c r="N107" s="87" t="s">
        <v>587</v>
      </c>
      <c r="O107" s="87">
        <v>1</v>
      </c>
      <c r="P107" s="88">
        <v>44470</v>
      </c>
      <c r="Q107" s="88">
        <v>44592</v>
      </c>
      <c r="R107" s="89">
        <f t="shared" si="2"/>
        <v>18</v>
      </c>
      <c r="S107" s="87" t="s">
        <v>321</v>
      </c>
      <c r="T107" s="90"/>
      <c r="U107" s="105">
        <f>+IFERROR(VLOOKUP($L107,ACTIVIDADES!$B$9:$X$493,10,0),"")</f>
        <v>1</v>
      </c>
      <c r="V107" s="167" t="str">
        <f>+IFERROR(VLOOKUP($L107,ACTIVIDADES!$B$9:$X$493,11,0)," ")</f>
        <v>Se informaron alertas e informes mensuales a través de correo electrónico a los líderes de procesos indicando el estado de las PQRSD</v>
      </c>
      <c r="W107" s="227" t="str">
        <f>+IFERROR(VLOOKUP($L107,ACTIVIDADES!$B$9:$X$493,12,0),"")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07" s="138">
        <f>+IFERROR(VLOOKUP($L107,ACTIVIDADES!$B$9:$X$493,13,0),"")</f>
        <v>46153</v>
      </c>
      <c r="Y107" s="164" t="str">
        <f>+IFERROR(VLOOKUP($L107,ACTIVIDADES!$B$9:$X$493,14,0),"")</f>
        <v>Se evidencian reportes del primer trimestre del año</v>
      </c>
      <c r="Z107" s="105">
        <f>+IFERROR(VLOOKUP($L107,ACTIVIDADES!$B$9:$X$493,15,0),"")</f>
        <v>1</v>
      </c>
      <c r="AA107" s="165" t="str">
        <f>+IFERROR(VLOOKUP($L107,ACTIVIDADES!$B$9:$X$493,16,0),"")</f>
        <v>CUMPLIDO</v>
      </c>
      <c r="AB107" s="138">
        <v>46157</v>
      </c>
      <c r="AC107" s="174">
        <v>0.25</v>
      </c>
      <c r="AD107" s="181" t="s">
        <v>322</v>
      </c>
      <c r="AE107" s="105" t="s">
        <v>118</v>
      </c>
      <c r="AF107" s="105" t="s">
        <v>81</v>
      </c>
      <c r="AG107" s="105" t="s">
        <v>85</v>
      </c>
      <c r="AH107" s="105" t="s">
        <v>123</v>
      </c>
      <c r="AI107" s="33"/>
      <c r="AJ107" s="33"/>
      <c r="AK107" s="34"/>
      <c r="AL107" s="33"/>
      <c r="AM107" s="34"/>
      <c r="AN107" s="35"/>
      <c r="AO107" s="36"/>
      <c r="AP107" s="37"/>
      <c r="AQ107" s="33"/>
      <c r="AR107" s="38"/>
      <c r="AS107" s="39"/>
      <c r="AT107" s="40"/>
      <c r="AU107" s="48"/>
      <c r="AV107" s="49"/>
      <c r="AW107" s="41"/>
      <c r="AX107" s="47"/>
      <c r="AY107" s="33"/>
      <c r="AZ107" s="33"/>
      <c r="BA107" s="34"/>
      <c r="BB107" s="33"/>
      <c r="BC107" s="34"/>
      <c r="BD107" s="35"/>
      <c r="BE107" s="36"/>
      <c r="BF107" s="37"/>
      <c r="BG107" s="33"/>
      <c r="BH107" s="38"/>
      <c r="BI107" s="39"/>
      <c r="BJ107" s="40"/>
      <c r="BK107" s="48"/>
      <c r="BL107" s="49"/>
      <c r="BM107" s="41"/>
      <c r="BN107" s="47"/>
      <c r="BO107" s="33"/>
      <c r="BP107" s="33"/>
      <c r="BQ107" s="34"/>
      <c r="BR107" s="33"/>
      <c r="BS107" s="34"/>
      <c r="BT107" s="35"/>
      <c r="BU107" s="36"/>
      <c r="BV107" s="37"/>
      <c r="BW107" s="33"/>
      <c r="BX107" s="38"/>
      <c r="BY107" s="39"/>
      <c r="BZ107" s="40"/>
      <c r="CA107" s="48"/>
      <c r="CB107" s="49"/>
      <c r="CC107" s="41"/>
      <c r="CD107" s="47"/>
    </row>
    <row r="108" spans="1:82" s="32" customFormat="1" ht="90" customHeight="1" x14ac:dyDescent="0.25">
      <c r="A108" s="315">
        <f t="shared" si="3"/>
        <v>100</v>
      </c>
      <c r="B108" s="61" t="s">
        <v>67</v>
      </c>
      <c r="C108" s="61">
        <v>2021</v>
      </c>
      <c r="D108" s="61" t="s">
        <v>68</v>
      </c>
      <c r="E108" s="61"/>
      <c r="F108" s="61" t="s">
        <v>588</v>
      </c>
      <c r="G108" s="62" t="s">
        <v>589</v>
      </c>
      <c r="H108" s="310" t="s">
        <v>315</v>
      </c>
      <c r="I108" s="46" t="s">
        <v>590</v>
      </c>
      <c r="J108" s="64" t="s">
        <v>590</v>
      </c>
      <c r="K108" s="63" t="s">
        <v>73</v>
      </c>
      <c r="L108" s="87" t="s">
        <v>591</v>
      </c>
      <c r="M108" s="86" t="s">
        <v>592</v>
      </c>
      <c r="N108" s="87" t="s">
        <v>593</v>
      </c>
      <c r="O108" s="87">
        <v>2</v>
      </c>
      <c r="P108" s="88">
        <v>44470</v>
      </c>
      <c r="Q108" s="88">
        <v>44561</v>
      </c>
      <c r="R108" s="89">
        <f t="shared" si="2"/>
        <v>13.5</v>
      </c>
      <c r="S108" s="87" t="s">
        <v>321</v>
      </c>
      <c r="T108" s="90"/>
      <c r="U108" s="105">
        <f>+IFERROR(VLOOKUP($L108,ACTIVIDADES!$B$9:$X$493,10,0),"")</f>
        <v>0</v>
      </c>
      <c r="V108" s="167" t="str">
        <f>+IFERROR(VLOOKUP($L108,ACTIVIDADES!$B$9:$X$493,11,0)," ")</f>
        <v>Actualmente se envían los informes semestrales a la Oficina de Control Interno</v>
      </c>
      <c r="W108" s="227" t="str">
        <f>+IFERROR(VLOOKUP($L108,ACTIVIDADES!$B$9:$X$493,12,0),"")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08" s="138">
        <f>+IFERROR(VLOOKUP($L108,ACTIVIDADES!$B$9:$X$493,13,0),"")</f>
        <v>46153</v>
      </c>
      <c r="Y108" s="164" t="str">
        <f>+IFERROR(VLOOKUP($L108,ACTIVIDADES!$B$9:$X$493,14,0),"")</f>
        <v>Se incluye borrador de informe. No obstante, no se evidencia su suscripción por parte del lider de proceso, ni evidencia de remisión a la oficina de control interno</v>
      </c>
      <c r="Z108" s="105">
        <f>+IFERROR(VLOOKUP($L108,ACTIVIDADES!$B$9:$X$493,15,0),"")</f>
        <v>0</v>
      </c>
      <c r="AA108" s="165" t="str">
        <f>+IFERROR(VLOOKUP($L108,ACTIVIDADES!$B$9:$X$493,16,0),"")</f>
        <v>VENCIDO</v>
      </c>
      <c r="AB108" s="138">
        <v>46157</v>
      </c>
      <c r="AC108" s="105">
        <v>0</v>
      </c>
      <c r="AD108" s="105" t="s">
        <v>93</v>
      </c>
      <c r="AE108" s="105" t="s">
        <v>118</v>
      </c>
      <c r="AF108" s="105" t="s">
        <v>81</v>
      </c>
      <c r="AG108" s="105" t="s">
        <v>81</v>
      </c>
      <c r="AH108" s="105" t="s">
        <v>81</v>
      </c>
      <c r="AI108" s="33"/>
      <c r="AJ108" s="33"/>
      <c r="AK108" s="34"/>
      <c r="AL108" s="33"/>
      <c r="AM108" s="34"/>
      <c r="AN108" s="35"/>
      <c r="AO108" s="36"/>
      <c r="AP108" s="37"/>
      <c r="AQ108" s="33"/>
      <c r="AR108" s="38"/>
      <c r="AS108" s="39"/>
      <c r="AT108" s="40"/>
      <c r="AU108" s="48"/>
      <c r="AV108" s="49"/>
      <c r="AW108" s="41"/>
      <c r="AX108" s="47"/>
      <c r="AY108" s="33"/>
      <c r="AZ108" s="33"/>
      <c r="BA108" s="34"/>
      <c r="BB108" s="33"/>
      <c r="BC108" s="34"/>
      <c r="BD108" s="35"/>
      <c r="BE108" s="36"/>
      <c r="BF108" s="37"/>
      <c r="BG108" s="33"/>
      <c r="BH108" s="38"/>
      <c r="BI108" s="39"/>
      <c r="BJ108" s="40"/>
      <c r="BK108" s="48"/>
      <c r="BL108" s="49"/>
      <c r="BM108" s="41"/>
      <c r="BN108" s="47"/>
      <c r="BO108" s="33"/>
      <c r="BP108" s="33"/>
      <c r="BQ108" s="34"/>
      <c r="BR108" s="33"/>
      <c r="BS108" s="34"/>
      <c r="BT108" s="35"/>
      <c r="BU108" s="36"/>
      <c r="BV108" s="37"/>
      <c r="BW108" s="33"/>
      <c r="BX108" s="38"/>
      <c r="BY108" s="39"/>
      <c r="BZ108" s="40"/>
      <c r="CA108" s="48"/>
      <c r="CB108" s="49"/>
      <c r="CC108" s="41"/>
      <c r="CD108" s="47"/>
    </row>
    <row r="109" spans="1:82" s="32" customFormat="1" ht="90" customHeight="1" x14ac:dyDescent="0.25">
      <c r="A109" s="315">
        <f t="shared" si="3"/>
        <v>101</v>
      </c>
      <c r="B109" s="61" t="s">
        <v>67</v>
      </c>
      <c r="C109" s="61">
        <v>2021</v>
      </c>
      <c r="D109" s="61" t="s">
        <v>68</v>
      </c>
      <c r="E109" s="61"/>
      <c r="F109" s="61" t="s">
        <v>594</v>
      </c>
      <c r="G109" s="62" t="s">
        <v>595</v>
      </c>
      <c r="H109" s="310" t="s">
        <v>233</v>
      </c>
      <c r="I109" s="46" t="s">
        <v>596</v>
      </c>
      <c r="J109" s="64" t="s">
        <v>597</v>
      </c>
      <c r="K109" s="63" t="s">
        <v>73</v>
      </c>
      <c r="L109" s="87" t="s">
        <v>598</v>
      </c>
      <c r="M109" s="86" t="s">
        <v>599</v>
      </c>
      <c r="N109" s="87" t="s">
        <v>600</v>
      </c>
      <c r="O109" s="87">
        <v>2</v>
      </c>
      <c r="P109" s="88">
        <v>46023</v>
      </c>
      <c r="Q109" s="88">
        <v>46387</v>
      </c>
      <c r="R109" s="89">
        <f t="shared" si="2"/>
        <v>54</v>
      </c>
      <c r="S109" s="87" t="s">
        <v>238</v>
      </c>
      <c r="T109" s="90"/>
      <c r="U109" s="105">
        <f>+IFERROR(VLOOKUP($L109,ACTIVIDADES!$B$9:$X$493,10,0),"")</f>
        <v>0</v>
      </c>
      <c r="V109" s="167">
        <f>+IFERROR(VLOOKUP($L109,ACTIVIDADES!$B$9:$X$493,11,0)," ")</f>
        <v>0</v>
      </c>
      <c r="W109" s="227">
        <f>+IFERROR(VLOOKUP($L109,ACTIVIDADES!$B$9:$X$493,12,0),"")</f>
        <v>0</v>
      </c>
      <c r="X109" s="138">
        <f>+IFERROR(VLOOKUP($L109,ACTIVIDADES!$B$9:$X$493,13,0),"")</f>
        <v>46153</v>
      </c>
      <c r="Y109" s="164" t="str">
        <f>+IFERROR(VLOOKUP($L109,ACTIVIDADES!$B$9:$X$493,14,0),"")</f>
        <v>Se recibió información antigua por parte del proceso y no se evidencian soportes en la carpeta compartida por planeación</v>
      </c>
      <c r="Z109" s="105">
        <f>+IFERROR(VLOOKUP($L109,ACTIVIDADES!$B$9:$X$493,15,0),"")</f>
        <v>0</v>
      </c>
      <c r="AA109" s="165" t="str">
        <f>+IFERROR(VLOOKUP($L109,ACTIVIDADES!$B$9:$X$493,16,0),"")</f>
        <v>EJECUCIÓN</v>
      </c>
      <c r="AB109" s="138">
        <v>46177</v>
      </c>
      <c r="AC109" s="105">
        <v>0</v>
      </c>
      <c r="AD109" s="105" t="s">
        <v>239</v>
      </c>
      <c r="AE109" s="170" t="s">
        <v>83</v>
      </c>
      <c r="AF109" s="105" t="s">
        <v>81</v>
      </c>
      <c r="AG109" s="105" t="s">
        <v>81</v>
      </c>
      <c r="AH109" s="105" t="s">
        <v>81</v>
      </c>
      <c r="AI109" s="33"/>
      <c r="AJ109" s="33"/>
      <c r="AK109" s="34"/>
      <c r="AL109" s="33"/>
      <c r="AM109" s="34"/>
      <c r="AN109" s="35"/>
      <c r="AO109" s="36"/>
      <c r="AP109" s="37"/>
      <c r="AQ109" s="33"/>
      <c r="AR109" s="38"/>
      <c r="AS109" s="39"/>
      <c r="AT109" s="40"/>
      <c r="AU109" s="48"/>
      <c r="AV109" s="49"/>
      <c r="AW109" s="41"/>
      <c r="AX109" s="47"/>
      <c r="AY109" s="33"/>
      <c r="AZ109" s="33"/>
      <c r="BA109" s="34"/>
      <c r="BB109" s="33"/>
      <c r="BC109" s="34"/>
      <c r="BD109" s="35"/>
      <c r="BE109" s="36"/>
      <c r="BF109" s="37"/>
      <c r="BG109" s="33"/>
      <c r="BH109" s="38"/>
      <c r="BI109" s="39"/>
      <c r="BJ109" s="40"/>
      <c r="BK109" s="48"/>
      <c r="BL109" s="49"/>
      <c r="BM109" s="41"/>
      <c r="BN109" s="47"/>
      <c r="BO109" s="33"/>
      <c r="BP109" s="33"/>
      <c r="BQ109" s="34"/>
      <c r="BR109" s="33"/>
      <c r="BS109" s="34"/>
      <c r="BT109" s="35"/>
      <c r="BU109" s="36"/>
      <c r="BV109" s="37"/>
      <c r="BW109" s="33"/>
      <c r="BX109" s="38"/>
      <c r="BY109" s="39"/>
      <c r="BZ109" s="40"/>
      <c r="CA109" s="48"/>
      <c r="CB109" s="49"/>
      <c r="CC109" s="41"/>
      <c r="CD109" s="47"/>
    </row>
    <row r="110" spans="1:82" s="32" customFormat="1" ht="90" customHeight="1" x14ac:dyDescent="0.25">
      <c r="A110" s="315">
        <f t="shared" si="3"/>
        <v>102</v>
      </c>
      <c r="B110" s="61" t="s">
        <v>67</v>
      </c>
      <c r="C110" s="61">
        <v>2021</v>
      </c>
      <c r="D110" s="61" t="s">
        <v>68</v>
      </c>
      <c r="E110" s="61"/>
      <c r="F110" s="61" t="s">
        <v>601</v>
      </c>
      <c r="G110" s="62" t="s">
        <v>602</v>
      </c>
      <c r="H110" s="310" t="s">
        <v>233</v>
      </c>
      <c r="I110" s="46" t="s">
        <v>603</v>
      </c>
      <c r="J110" s="64" t="s">
        <v>604</v>
      </c>
      <c r="K110" s="63" t="s">
        <v>73</v>
      </c>
      <c r="L110" s="87" t="s">
        <v>605</v>
      </c>
      <c r="M110" s="86" t="s">
        <v>606</v>
      </c>
      <c r="N110" s="87" t="s">
        <v>607</v>
      </c>
      <c r="O110" s="87">
        <v>3</v>
      </c>
      <c r="P110" s="88">
        <v>44477</v>
      </c>
      <c r="Q110" s="88">
        <v>44530</v>
      </c>
      <c r="R110" s="89">
        <f t="shared" si="2"/>
        <v>7.7999999999999989</v>
      </c>
      <c r="S110" s="87" t="s">
        <v>238</v>
      </c>
      <c r="T110" s="90"/>
      <c r="U110" s="105">
        <f>+IFERROR(VLOOKUP($L110,ACTIVIDADES!$B$9:$X$493,10,0),"")</f>
        <v>0</v>
      </c>
      <c r="V110" s="167">
        <f>+IFERROR(VLOOKUP($L110,ACTIVIDADES!$B$9:$X$493,11,0)," ")</f>
        <v>0</v>
      </c>
      <c r="W110" s="227">
        <f>+IFERROR(VLOOKUP($L110,ACTIVIDADES!$B$9:$X$493,12,0),"")</f>
        <v>0</v>
      </c>
      <c r="X110" s="138">
        <f>+IFERROR(VLOOKUP($L110,ACTIVIDADES!$B$9:$X$493,13,0),"")</f>
        <v>46153</v>
      </c>
      <c r="Y110" s="164" t="str">
        <f>+IFERROR(VLOOKUP($L110,ACTIVIDADES!$B$9:$X$493,14,0),"")</f>
        <v>Se recibió información antigua por parte del proceso y no se evidencian soportes en la carpeta compartida por planeación</v>
      </c>
      <c r="Z110" s="105">
        <f>+IFERROR(VLOOKUP($L110,ACTIVIDADES!$B$9:$X$493,15,0),"")</f>
        <v>0</v>
      </c>
      <c r="AA110" s="165" t="str">
        <f>+IFERROR(VLOOKUP($L110,ACTIVIDADES!$B$9:$X$493,16,0),"")</f>
        <v>EJECUCIÓN</v>
      </c>
      <c r="AB110" s="138">
        <v>46177</v>
      </c>
      <c r="AC110" s="105">
        <v>0</v>
      </c>
      <c r="AD110" s="105" t="s">
        <v>239</v>
      </c>
      <c r="AE110" s="105" t="s">
        <v>118</v>
      </c>
      <c r="AF110" s="105" t="s">
        <v>81</v>
      </c>
      <c r="AG110" s="105" t="s">
        <v>81</v>
      </c>
      <c r="AH110" s="105" t="s">
        <v>81</v>
      </c>
      <c r="AI110" s="33"/>
      <c r="AJ110" s="33"/>
      <c r="AK110" s="34"/>
      <c r="AL110" s="33"/>
      <c r="AM110" s="34"/>
      <c r="AN110" s="35"/>
      <c r="AO110" s="36"/>
      <c r="AP110" s="37"/>
      <c r="AQ110" s="33"/>
      <c r="AR110" s="38"/>
      <c r="AS110" s="39"/>
      <c r="AT110" s="40"/>
      <c r="AU110" s="48"/>
      <c r="AV110" s="49"/>
      <c r="AW110" s="41"/>
      <c r="AX110" s="47"/>
      <c r="AY110" s="33"/>
      <c r="AZ110" s="33"/>
      <c r="BA110" s="34"/>
      <c r="BB110" s="33"/>
      <c r="BC110" s="34"/>
      <c r="BD110" s="35"/>
      <c r="BE110" s="36"/>
      <c r="BF110" s="37"/>
      <c r="BG110" s="33"/>
      <c r="BH110" s="38"/>
      <c r="BI110" s="39"/>
      <c r="BJ110" s="40"/>
      <c r="BK110" s="48"/>
      <c r="BL110" s="49"/>
      <c r="BM110" s="41"/>
      <c r="BN110" s="47"/>
      <c r="BO110" s="33"/>
      <c r="BP110" s="33"/>
      <c r="BQ110" s="34"/>
      <c r="BR110" s="33"/>
      <c r="BS110" s="34"/>
      <c r="BT110" s="35"/>
      <c r="BU110" s="36"/>
      <c r="BV110" s="37"/>
      <c r="BW110" s="33"/>
      <c r="BX110" s="38"/>
      <c r="BY110" s="39"/>
      <c r="BZ110" s="40"/>
      <c r="CA110" s="48"/>
      <c r="CB110" s="49"/>
      <c r="CC110" s="41"/>
      <c r="CD110" s="47"/>
    </row>
    <row r="111" spans="1:82" s="32" customFormat="1" ht="90" customHeight="1" x14ac:dyDescent="0.25">
      <c r="A111" s="315">
        <f t="shared" si="3"/>
        <v>103</v>
      </c>
      <c r="B111" s="61" t="s">
        <v>67</v>
      </c>
      <c r="C111" s="61">
        <v>2021</v>
      </c>
      <c r="D111" s="61" t="s">
        <v>68</v>
      </c>
      <c r="E111" s="61"/>
      <c r="F111" s="61" t="s">
        <v>608</v>
      </c>
      <c r="G111" s="62" t="s">
        <v>609</v>
      </c>
      <c r="H111" s="310"/>
      <c r="I111" s="46" t="s">
        <v>610</v>
      </c>
      <c r="J111" s="64" t="s">
        <v>611</v>
      </c>
      <c r="K111" s="63" t="s">
        <v>73</v>
      </c>
      <c r="L111" s="87" t="s">
        <v>612</v>
      </c>
      <c r="M111" s="86" t="s">
        <v>613</v>
      </c>
      <c r="N111" s="87" t="s">
        <v>614</v>
      </c>
      <c r="O111" s="87">
        <v>1</v>
      </c>
      <c r="P111" s="88">
        <v>46023</v>
      </c>
      <c r="Q111" s="88">
        <v>46173</v>
      </c>
      <c r="R111" s="89">
        <f t="shared" si="2"/>
        <v>22.5</v>
      </c>
      <c r="S111" s="87" t="s">
        <v>131</v>
      </c>
      <c r="T111" s="90" t="s">
        <v>615</v>
      </c>
      <c r="U111" s="105">
        <f>+IFERROR(VLOOKUP($L111,ACTIVIDADES!$B$9:$X$493,10,0),"")</f>
        <v>0</v>
      </c>
      <c r="V111" s="167">
        <f>+IFERROR(VLOOKUP($L111,ACTIVIDADES!$B$9:$X$493,11,0)," ")</f>
        <v>0</v>
      </c>
      <c r="W111" s="227">
        <f>+IFERROR(VLOOKUP($L111,ACTIVIDADES!$B$9:$X$493,12,0),"")</f>
        <v>0</v>
      </c>
      <c r="X111" s="138">
        <f>+IFERROR(VLOOKUP($L111,ACTIVIDADES!$B$9:$X$493,13,0),"")</f>
        <v>46153</v>
      </c>
      <c r="Y111" s="164" t="str">
        <f>+IFERROR(VLOOKUP($L111,ACTIVIDADES!$B$9:$X$493,14,0),"")</f>
        <v>No se evidencia seguimiento</v>
      </c>
      <c r="Z111" s="105">
        <f>+IFERROR(VLOOKUP($L111,ACTIVIDADES!$B$9:$X$493,15,0),"")</f>
        <v>0</v>
      </c>
      <c r="AA111" s="165" t="str">
        <f>+IFERROR(VLOOKUP($L111,ACTIVIDADES!$B$9:$X$493,16,0),"")</f>
        <v>EJECUCIÓN</v>
      </c>
      <c r="AB111" s="171">
        <v>46181</v>
      </c>
      <c r="AC111" s="105">
        <v>0</v>
      </c>
      <c r="AD111" s="105" t="s">
        <v>93</v>
      </c>
      <c r="AE111" s="170" t="s">
        <v>83</v>
      </c>
      <c r="AF111" s="105" t="s">
        <v>81</v>
      </c>
      <c r="AG111" s="105" t="s">
        <v>81</v>
      </c>
      <c r="AH111" s="105" t="s">
        <v>81</v>
      </c>
      <c r="AI111" s="33"/>
      <c r="AJ111" s="33"/>
      <c r="AK111" s="34"/>
      <c r="AL111" s="33"/>
      <c r="AM111" s="34"/>
      <c r="AN111" s="35"/>
      <c r="AO111" s="36"/>
      <c r="AP111" s="37"/>
      <c r="AQ111" s="33"/>
      <c r="AR111" s="38"/>
      <c r="AS111" s="39"/>
      <c r="AT111" s="40"/>
      <c r="AU111" s="48"/>
      <c r="AV111" s="49"/>
      <c r="AW111" s="41"/>
      <c r="AX111" s="47"/>
      <c r="AY111" s="33"/>
      <c r="AZ111" s="33"/>
      <c r="BA111" s="34"/>
      <c r="BB111" s="33"/>
      <c r="BC111" s="34"/>
      <c r="BD111" s="35"/>
      <c r="BE111" s="36"/>
      <c r="BF111" s="37"/>
      <c r="BG111" s="33"/>
      <c r="BH111" s="38"/>
      <c r="BI111" s="39"/>
      <c r="BJ111" s="40"/>
      <c r="BK111" s="48"/>
      <c r="BL111" s="49"/>
      <c r="BM111" s="41"/>
      <c r="BN111" s="47"/>
      <c r="BO111" s="33"/>
      <c r="BP111" s="33"/>
      <c r="BQ111" s="34"/>
      <c r="BR111" s="33"/>
      <c r="BS111" s="34"/>
      <c r="BT111" s="35"/>
      <c r="BU111" s="36"/>
      <c r="BV111" s="37"/>
      <c r="BW111" s="33"/>
      <c r="BX111" s="38"/>
      <c r="BY111" s="39"/>
      <c r="BZ111" s="40"/>
      <c r="CA111" s="48"/>
      <c r="CB111" s="49"/>
      <c r="CC111" s="41"/>
      <c r="CD111" s="47"/>
    </row>
    <row r="112" spans="1:82" s="32" customFormat="1" ht="90" customHeight="1" x14ac:dyDescent="0.25">
      <c r="A112" s="315">
        <f t="shared" si="3"/>
        <v>104</v>
      </c>
      <c r="B112" s="61" t="s">
        <v>67</v>
      </c>
      <c r="C112" s="61">
        <v>2021</v>
      </c>
      <c r="D112" s="61" t="s">
        <v>68</v>
      </c>
      <c r="E112" s="61"/>
      <c r="F112" s="61" t="s">
        <v>616</v>
      </c>
      <c r="G112" s="62" t="s">
        <v>617</v>
      </c>
      <c r="H112" s="310" t="s">
        <v>233</v>
      </c>
      <c r="I112" s="46" t="s">
        <v>618</v>
      </c>
      <c r="J112" s="64" t="s">
        <v>619</v>
      </c>
      <c r="K112" s="63" t="s">
        <v>73</v>
      </c>
      <c r="L112" s="87" t="s">
        <v>620</v>
      </c>
      <c r="M112" s="86" t="s">
        <v>621</v>
      </c>
      <c r="N112" s="87" t="s">
        <v>622</v>
      </c>
      <c r="O112" s="87">
        <v>1</v>
      </c>
      <c r="P112" s="88">
        <v>46023</v>
      </c>
      <c r="Q112" s="88">
        <v>46203</v>
      </c>
      <c r="R112" s="89">
        <f t="shared" si="2"/>
        <v>26.85</v>
      </c>
      <c r="S112" s="87" t="s">
        <v>238</v>
      </c>
      <c r="T112" s="90"/>
      <c r="U112" s="105">
        <f>+IFERROR(VLOOKUP($L112,ACTIVIDADES!$B$9:$X$493,10,0),"")</f>
        <v>0</v>
      </c>
      <c r="V112" s="167">
        <f>+IFERROR(VLOOKUP($L112,ACTIVIDADES!$B$9:$X$493,11,0)," ")</f>
        <v>0</v>
      </c>
      <c r="W112" s="227">
        <f>+IFERROR(VLOOKUP($L112,ACTIVIDADES!$B$9:$X$493,12,0),"")</f>
        <v>0</v>
      </c>
      <c r="X112" s="138">
        <f>+IFERROR(VLOOKUP($L112,ACTIVIDADES!$B$9:$X$493,13,0),"")</f>
        <v>46153</v>
      </c>
      <c r="Y112" s="164" t="str">
        <f>+IFERROR(VLOOKUP($L112,ACTIVIDADES!$B$9:$X$493,14,0),"")</f>
        <v>Se recibió información antigua por parte del proceso y no se evidencian soportes en la carpeta compartida por planeación</v>
      </c>
      <c r="Z112" s="105">
        <f>+IFERROR(VLOOKUP($L112,ACTIVIDADES!$B$9:$X$493,15,0),"")</f>
        <v>0</v>
      </c>
      <c r="AA112" s="165" t="str">
        <f>+IFERROR(VLOOKUP($L112,ACTIVIDADES!$B$9:$X$493,16,0),"")</f>
        <v>EJECUCIÓN</v>
      </c>
      <c r="AB112" s="138">
        <v>46177</v>
      </c>
      <c r="AC112" s="105">
        <v>0</v>
      </c>
      <c r="AD112" s="105" t="s">
        <v>239</v>
      </c>
      <c r="AE112" s="170" t="s">
        <v>83</v>
      </c>
      <c r="AF112" s="105" t="s">
        <v>81</v>
      </c>
      <c r="AG112" s="105" t="s">
        <v>81</v>
      </c>
      <c r="AH112" s="105" t="s">
        <v>81</v>
      </c>
      <c r="AI112" s="33"/>
      <c r="AJ112" s="33"/>
      <c r="AK112" s="34"/>
      <c r="AL112" s="33"/>
      <c r="AM112" s="34"/>
      <c r="AN112" s="35"/>
      <c r="AO112" s="36"/>
      <c r="AP112" s="37"/>
      <c r="AQ112" s="33"/>
      <c r="AR112" s="38"/>
      <c r="AS112" s="39"/>
      <c r="AT112" s="40"/>
      <c r="AU112" s="48"/>
      <c r="AV112" s="49"/>
      <c r="AW112" s="41"/>
      <c r="AX112" s="47"/>
      <c r="AY112" s="33"/>
      <c r="AZ112" s="33"/>
      <c r="BA112" s="34"/>
      <c r="BB112" s="33"/>
      <c r="BC112" s="34"/>
      <c r="BD112" s="35"/>
      <c r="BE112" s="36"/>
      <c r="BF112" s="37"/>
      <c r="BG112" s="33"/>
      <c r="BH112" s="38"/>
      <c r="BI112" s="39"/>
      <c r="BJ112" s="40"/>
      <c r="BK112" s="48"/>
      <c r="BL112" s="49"/>
      <c r="BM112" s="41"/>
      <c r="BN112" s="47"/>
      <c r="BO112" s="33"/>
      <c r="BP112" s="33"/>
      <c r="BQ112" s="34"/>
      <c r="BR112" s="33"/>
      <c r="BS112" s="34"/>
      <c r="BT112" s="35"/>
      <c r="BU112" s="36"/>
      <c r="BV112" s="37"/>
      <c r="BW112" s="33"/>
      <c r="BX112" s="38"/>
      <c r="BY112" s="39"/>
      <c r="BZ112" s="40"/>
      <c r="CA112" s="48"/>
      <c r="CB112" s="49"/>
      <c r="CC112" s="41"/>
      <c r="CD112" s="47"/>
    </row>
    <row r="113" spans="1:82" s="32" customFormat="1" ht="90" customHeight="1" x14ac:dyDescent="0.25">
      <c r="A113" s="315">
        <f t="shared" si="3"/>
        <v>105</v>
      </c>
      <c r="B113" s="61" t="s">
        <v>67</v>
      </c>
      <c r="C113" s="61">
        <v>2021</v>
      </c>
      <c r="D113" s="61" t="s">
        <v>68</v>
      </c>
      <c r="E113" s="61"/>
      <c r="F113" s="61" t="s">
        <v>623</v>
      </c>
      <c r="G113" s="62" t="s">
        <v>624</v>
      </c>
      <c r="H113" s="310" t="s">
        <v>233</v>
      </c>
      <c r="I113" s="46" t="s">
        <v>625</v>
      </c>
      <c r="J113" s="64" t="s">
        <v>626</v>
      </c>
      <c r="K113" s="63" t="s">
        <v>73</v>
      </c>
      <c r="L113" s="87" t="s">
        <v>627</v>
      </c>
      <c r="M113" s="86" t="s">
        <v>628</v>
      </c>
      <c r="N113" s="87" t="s">
        <v>629</v>
      </c>
      <c r="O113" s="87">
        <v>1</v>
      </c>
      <c r="P113" s="88">
        <v>46023</v>
      </c>
      <c r="Q113" s="88">
        <v>46387</v>
      </c>
      <c r="R113" s="89">
        <f t="shared" si="2"/>
        <v>54</v>
      </c>
      <c r="S113" s="87" t="s">
        <v>238</v>
      </c>
      <c r="T113" s="90"/>
      <c r="U113" s="105">
        <f>+IFERROR(VLOOKUP($L113,ACTIVIDADES!$B$9:$X$493,10,0),"")</f>
        <v>0</v>
      </c>
      <c r="V113" s="167">
        <f>+IFERROR(VLOOKUP($L113,ACTIVIDADES!$B$9:$X$493,11,0)," ")</f>
        <v>0</v>
      </c>
      <c r="W113" s="227">
        <f>+IFERROR(VLOOKUP($L113,ACTIVIDADES!$B$9:$X$493,12,0),"")</f>
        <v>0</v>
      </c>
      <c r="X113" s="138">
        <f>+IFERROR(VLOOKUP($L113,ACTIVIDADES!$B$9:$X$493,13,0),"")</f>
        <v>46153</v>
      </c>
      <c r="Y113" s="164" t="str">
        <f>+IFERROR(VLOOKUP($L113,ACTIVIDADES!$B$9:$X$493,14,0),"")</f>
        <v>Se recibió información antigua por parte del proceso y no se evidencian soportes en la carpeta compartida por planeación</v>
      </c>
      <c r="Z113" s="105">
        <f>+IFERROR(VLOOKUP($L113,ACTIVIDADES!$B$9:$X$493,15,0),"")</f>
        <v>0</v>
      </c>
      <c r="AA113" s="165" t="str">
        <f>+IFERROR(VLOOKUP($L113,ACTIVIDADES!$B$9:$X$493,16,0),"")</f>
        <v>EJECUCIÓN</v>
      </c>
      <c r="AB113" s="138">
        <v>46177</v>
      </c>
      <c r="AC113" s="105">
        <v>0</v>
      </c>
      <c r="AD113" s="105" t="s">
        <v>239</v>
      </c>
      <c r="AE113" s="170" t="s">
        <v>83</v>
      </c>
      <c r="AF113" s="105" t="s">
        <v>81</v>
      </c>
      <c r="AG113" s="105" t="s">
        <v>81</v>
      </c>
      <c r="AH113" s="105" t="s">
        <v>81</v>
      </c>
      <c r="AI113" s="33"/>
      <c r="AJ113" s="33"/>
      <c r="AK113" s="34"/>
      <c r="AL113" s="33"/>
      <c r="AM113" s="34"/>
      <c r="AN113" s="35"/>
      <c r="AO113" s="36"/>
      <c r="AP113" s="37"/>
      <c r="AQ113" s="33"/>
      <c r="AR113" s="38"/>
      <c r="AS113" s="39"/>
      <c r="AT113" s="40"/>
      <c r="AU113" s="48"/>
      <c r="AV113" s="49"/>
      <c r="AW113" s="41"/>
      <c r="AX113" s="47"/>
      <c r="AY113" s="33"/>
      <c r="AZ113" s="33"/>
      <c r="BA113" s="34"/>
      <c r="BB113" s="33"/>
      <c r="BC113" s="34"/>
      <c r="BD113" s="35"/>
      <c r="BE113" s="36"/>
      <c r="BF113" s="37"/>
      <c r="BG113" s="33"/>
      <c r="BH113" s="38"/>
      <c r="BI113" s="39"/>
      <c r="BJ113" s="40"/>
      <c r="BK113" s="48"/>
      <c r="BL113" s="49"/>
      <c r="BM113" s="41"/>
      <c r="BN113" s="47"/>
      <c r="BO113" s="33"/>
      <c r="BP113" s="33"/>
      <c r="BQ113" s="34"/>
      <c r="BR113" s="33"/>
      <c r="BS113" s="34"/>
      <c r="BT113" s="35"/>
      <c r="BU113" s="36"/>
      <c r="BV113" s="37"/>
      <c r="BW113" s="33"/>
      <c r="BX113" s="38"/>
      <c r="BY113" s="39"/>
      <c r="BZ113" s="40"/>
      <c r="CA113" s="48"/>
      <c r="CB113" s="49"/>
      <c r="CC113" s="41"/>
      <c r="CD113" s="47"/>
    </row>
    <row r="114" spans="1:82" s="32" customFormat="1" ht="90" customHeight="1" x14ac:dyDescent="0.25">
      <c r="A114" s="315">
        <f t="shared" si="3"/>
        <v>106</v>
      </c>
      <c r="B114" s="61" t="s">
        <v>67</v>
      </c>
      <c r="C114" s="61">
        <v>2021</v>
      </c>
      <c r="D114" s="61" t="s">
        <v>68</v>
      </c>
      <c r="E114" s="61"/>
      <c r="F114" s="61" t="s">
        <v>630</v>
      </c>
      <c r="G114" s="62" t="s">
        <v>631</v>
      </c>
      <c r="H114" s="310" t="s">
        <v>233</v>
      </c>
      <c r="I114" s="46" t="s">
        <v>632</v>
      </c>
      <c r="J114" s="64" t="s">
        <v>633</v>
      </c>
      <c r="K114" s="63" t="s">
        <v>73</v>
      </c>
      <c r="L114" s="87" t="s">
        <v>634</v>
      </c>
      <c r="M114" s="86" t="s">
        <v>635</v>
      </c>
      <c r="N114" s="87" t="s">
        <v>636</v>
      </c>
      <c r="O114" s="87">
        <v>1</v>
      </c>
      <c r="P114" s="88">
        <v>46023</v>
      </c>
      <c r="Q114" s="88">
        <v>46203</v>
      </c>
      <c r="R114" s="89">
        <f t="shared" si="2"/>
        <v>26.85</v>
      </c>
      <c r="S114" s="87" t="s">
        <v>238</v>
      </c>
      <c r="T114" s="90"/>
      <c r="U114" s="105">
        <f>+IFERROR(VLOOKUP($L114,ACTIVIDADES!$B$9:$X$493,10,0),"")</f>
        <v>0</v>
      </c>
      <c r="V114" s="167">
        <f>+IFERROR(VLOOKUP($L114,ACTIVIDADES!$B$9:$X$493,11,0)," ")</f>
        <v>0</v>
      </c>
      <c r="W114" s="227">
        <f>+IFERROR(VLOOKUP($L114,ACTIVIDADES!$B$9:$X$493,12,0),"")</f>
        <v>0</v>
      </c>
      <c r="X114" s="138">
        <f>+IFERROR(VLOOKUP($L114,ACTIVIDADES!$B$9:$X$493,13,0),"")</f>
        <v>46153</v>
      </c>
      <c r="Y114" s="164" t="str">
        <f>+IFERROR(VLOOKUP($L114,ACTIVIDADES!$B$9:$X$493,14,0),"")</f>
        <v>Se recibió información antigua por parte del proceso y no se evidencian soportes en la carpeta compartida por planeación</v>
      </c>
      <c r="Z114" s="105">
        <f>+IFERROR(VLOOKUP($L114,ACTIVIDADES!$B$9:$X$493,15,0),"")</f>
        <v>0</v>
      </c>
      <c r="AA114" s="165" t="str">
        <f>+IFERROR(VLOOKUP($L114,ACTIVIDADES!$B$9:$X$493,16,0),"")</f>
        <v>EJECUCIÓN</v>
      </c>
      <c r="AB114" s="138">
        <v>46177</v>
      </c>
      <c r="AC114" s="105">
        <v>0</v>
      </c>
      <c r="AD114" s="105" t="s">
        <v>239</v>
      </c>
      <c r="AE114" s="170" t="s">
        <v>83</v>
      </c>
      <c r="AF114" s="105" t="s">
        <v>81</v>
      </c>
      <c r="AG114" s="105" t="s">
        <v>81</v>
      </c>
      <c r="AH114" s="105" t="s">
        <v>81</v>
      </c>
      <c r="AI114" s="33"/>
      <c r="AJ114" s="33"/>
      <c r="AK114" s="34"/>
      <c r="AL114" s="33"/>
      <c r="AM114" s="34"/>
      <c r="AN114" s="35"/>
      <c r="AO114" s="36"/>
      <c r="AP114" s="37"/>
      <c r="AQ114" s="33"/>
      <c r="AR114" s="38"/>
      <c r="AS114" s="39"/>
      <c r="AT114" s="40"/>
      <c r="AU114" s="48"/>
      <c r="AV114" s="49"/>
      <c r="AW114" s="41"/>
      <c r="AX114" s="47"/>
      <c r="AY114" s="33"/>
      <c r="AZ114" s="33"/>
      <c r="BA114" s="34"/>
      <c r="BB114" s="33"/>
      <c r="BC114" s="34"/>
      <c r="BD114" s="35"/>
      <c r="BE114" s="36"/>
      <c r="BF114" s="37"/>
      <c r="BG114" s="33"/>
      <c r="BH114" s="38"/>
      <c r="BI114" s="39"/>
      <c r="BJ114" s="40"/>
      <c r="BK114" s="48"/>
      <c r="BL114" s="49"/>
      <c r="BM114" s="41"/>
      <c r="BN114" s="47"/>
      <c r="BO114" s="33"/>
      <c r="BP114" s="33"/>
      <c r="BQ114" s="34"/>
      <c r="BR114" s="33"/>
      <c r="BS114" s="34"/>
      <c r="BT114" s="35"/>
      <c r="BU114" s="36"/>
      <c r="BV114" s="37"/>
      <c r="BW114" s="33"/>
      <c r="BX114" s="38"/>
      <c r="BY114" s="39"/>
      <c r="BZ114" s="40"/>
      <c r="CA114" s="48"/>
      <c r="CB114" s="49"/>
      <c r="CC114" s="41"/>
      <c r="CD114" s="47"/>
    </row>
    <row r="115" spans="1:82" s="32" customFormat="1" ht="90" customHeight="1" x14ac:dyDescent="0.25">
      <c r="A115" s="315">
        <f t="shared" si="3"/>
        <v>107</v>
      </c>
      <c r="B115" s="61" t="s">
        <v>67</v>
      </c>
      <c r="C115" s="61">
        <v>2021</v>
      </c>
      <c r="D115" s="61" t="s">
        <v>68</v>
      </c>
      <c r="E115" s="61"/>
      <c r="F115" s="61" t="s">
        <v>637</v>
      </c>
      <c r="G115" s="62" t="s">
        <v>638</v>
      </c>
      <c r="H115" s="310" t="s">
        <v>233</v>
      </c>
      <c r="I115" s="46" t="s">
        <v>639</v>
      </c>
      <c r="J115" s="64" t="s">
        <v>640</v>
      </c>
      <c r="K115" s="63" t="s">
        <v>73</v>
      </c>
      <c r="L115" s="87" t="s">
        <v>641</v>
      </c>
      <c r="M115" s="86" t="s">
        <v>642</v>
      </c>
      <c r="N115" s="87" t="s">
        <v>643</v>
      </c>
      <c r="O115" s="87">
        <v>1</v>
      </c>
      <c r="P115" s="88">
        <v>46023</v>
      </c>
      <c r="Q115" s="88">
        <v>46387</v>
      </c>
      <c r="R115" s="89">
        <f t="shared" si="2"/>
        <v>54</v>
      </c>
      <c r="S115" s="87" t="s">
        <v>238</v>
      </c>
      <c r="T115" s="90"/>
      <c r="U115" s="105">
        <f>+IFERROR(VLOOKUP($L115,ACTIVIDADES!$B$9:$X$493,10,0),"")</f>
        <v>0</v>
      </c>
      <c r="V115" s="167">
        <f>+IFERROR(VLOOKUP($L115,ACTIVIDADES!$B$9:$X$493,11,0)," ")</f>
        <v>0</v>
      </c>
      <c r="W115" s="227">
        <f>+IFERROR(VLOOKUP($L115,ACTIVIDADES!$B$9:$X$493,12,0),"")</f>
        <v>0</v>
      </c>
      <c r="X115" s="138">
        <f>+IFERROR(VLOOKUP($L115,ACTIVIDADES!$B$9:$X$493,13,0),"")</f>
        <v>46153</v>
      </c>
      <c r="Y115" s="164" t="str">
        <f>+IFERROR(VLOOKUP($L115,ACTIVIDADES!$B$9:$X$493,14,0),"")</f>
        <v>Se recibió información antigua por parte del proceso y no se evidencian soportes en la carpeta compartida por planeación</v>
      </c>
      <c r="Z115" s="105">
        <f>+IFERROR(VLOOKUP($L115,ACTIVIDADES!$B$9:$X$493,15,0),"")</f>
        <v>0</v>
      </c>
      <c r="AA115" s="165" t="str">
        <f>+IFERROR(VLOOKUP($L115,ACTIVIDADES!$B$9:$X$493,16,0),"")</f>
        <v>EJECUCIÓN</v>
      </c>
      <c r="AB115" s="138">
        <v>46177</v>
      </c>
      <c r="AC115" s="105">
        <v>0</v>
      </c>
      <c r="AD115" s="105" t="s">
        <v>239</v>
      </c>
      <c r="AE115" s="170" t="s">
        <v>83</v>
      </c>
      <c r="AF115" s="105" t="s">
        <v>81</v>
      </c>
      <c r="AG115" s="105" t="s">
        <v>81</v>
      </c>
      <c r="AH115" s="105" t="s">
        <v>81</v>
      </c>
      <c r="AI115" s="33"/>
      <c r="AJ115" s="33"/>
      <c r="AK115" s="34"/>
      <c r="AL115" s="33"/>
      <c r="AM115" s="34"/>
      <c r="AN115" s="35"/>
      <c r="AO115" s="36"/>
      <c r="AP115" s="37"/>
      <c r="AQ115" s="33"/>
      <c r="AR115" s="38"/>
      <c r="AS115" s="39"/>
      <c r="AT115" s="40"/>
      <c r="AU115" s="48"/>
      <c r="AV115" s="49"/>
      <c r="AW115" s="41"/>
      <c r="AX115" s="47"/>
      <c r="AY115" s="33"/>
      <c r="AZ115" s="33"/>
      <c r="BA115" s="34"/>
      <c r="BB115" s="33"/>
      <c r="BC115" s="34"/>
      <c r="BD115" s="35"/>
      <c r="BE115" s="36"/>
      <c r="BF115" s="37"/>
      <c r="BG115" s="33"/>
      <c r="BH115" s="38"/>
      <c r="BI115" s="39"/>
      <c r="BJ115" s="40"/>
      <c r="BK115" s="48"/>
      <c r="BL115" s="49"/>
      <c r="BM115" s="41"/>
      <c r="BN115" s="47"/>
      <c r="BO115" s="33"/>
      <c r="BP115" s="33"/>
      <c r="BQ115" s="34"/>
      <c r="BR115" s="33"/>
      <c r="BS115" s="34"/>
      <c r="BT115" s="35"/>
      <c r="BU115" s="36"/>
      <c r="BV115" s="37"/>
      <c r="BW115" s="33"/>
      <c r="BX115" s="38"/>
      <c r="BY115" s="39"/>
      <c r="BZ115" s="40"/>
      <c r="CA115" s="48"/>
      <c r="CB115" s="49"/>
      <c r="CC115" s="41"/>
      <c r="CD115" s="47"/>
    </row>
    <row r="116" spans="1:82" s="32" customFormat="1" ht="90" customHeight="1" x14ac:dyDescent="0.25">
      <c r="A116" s="315">
        <f t="shared" si="3"/>
        <v>108</v>
      </c>
      <c r="B116" s="61" t="s">
        <v>67</v>
      </c>
      <c r="C116" s="61">
        <v>2021</v>
      </c>
      <c r="D116" s="61" t="s">
        <v>68</v>
      </c>
      <c r="E116" s="61"/>
      <c r="F116" s="61" t="s">
        <v>644</v>
      </c>
      <c r="G116" s="62" t="s">
        <v>645</v>
      </c>
      <c r="H116" s="310" t="s">
        <v>233</v>
      </c>
      <c r="I116" s="46" t="s">
        <v>646</v>
      </c>
      <c r="J116" s="64" t="s">
        <v>647</v>
      </c>
      <c r="K116" s="63" t="s">
        <v>73</v>
      </c>
      <c r="L116" s="87" t="s">
        <v>648</v>
      </c>
      <c r="M116" s="86" t="s">
        <v>649</v>
      </c>
      <c r="N116" s="87" t="s">
        <v>650</v>
      </c>
      <c r="O116" s="87">
        <v>1</v>
      </c>
      <c r="P116" s="88">
        <v>46023</v>
      </c>
      <c r="Q116" s="88">
        <v>46387</v>
      </c>
      <c r="R116" s="89">
        <f t="shared" si="2"/>
        <v>54</v>
      </c>
      <c r="S116" s="87" t="s">
        <v>238</v>
      </c>
      <c r="T116" s="90"/>
      <c r="U116" s="105">
        <f>+IFERROR(VLOOKUP($L116,ACTIVIDADES!$B$9:$X$493,10,0),"")</f>
        <v>0</v>
      </c>
      <c r="V116" s="167">
        <f>+IFERROR(VLOOKUP($L116,ACTIVIDADES!$B$9:$X$493,11,0)," ")</f>
        <v>0</v>
      </c>
      <c r="W116" s="227">
        <f>+IFERROR(VLOOKUP($L116,ACTIVIDADES!$B$9:$X$493,12,0),"")</f>
        <v>0</v>
      </c>
      <c r="X116" s="138">
        <f>+IFERROR(VLOOKUP($L116,ACTIVIDADES!$B$9:$X$493,13,0),"")</f>
        <v>46153</v>
      </c>
      <c r="Y116" s="164" t="str">
        <f>+IFERROR(VLOOKUP($L116,ACTIVIDADES!$B$9:$X$493,14,0),"")</f>
        <v>Se recibió información antigua por parte del proceso y no se evidencian soportes en la carpeta compartida por planeación</v>
      </c>
      <c r="Z116" s="105">
        <f>+IFERROR(VLOOKUP($L116,ACTIVIDADES!$B$9:$X$493,15,0),"")</f>
        <v>0</v>
      </c>
      <c r="AA116" s="165" t="str">
        <f>+IFERROR(VLOOKUP($L116,ACTIVIDADES!$B$9:$X$493,16,0),"")</f>
        <v>EJECUCIÓN</v>
      </c>
      <c r="AB116" s="138">
        <v>46177</v>
      </c>
      <c r="AC116" s="105">
        <v>0</v>
      </c>
      <c r="AD116" s="105" t="s">
        <v>239</v>
      </c>
      <c r="AE116" s="170" t="s">
        <v>83</v>
      </c>
      <c r="AF116" s="105" t="s">
        <v>81</v>
      </c>
      <c r="AG116" s="105" t="s">
        <v>81</v>
      </c>
      <c r="AH116" s="105" t="s">
        <v>81</v>
      </c>
      <c r="AI116" s="33"/>
      <c r="AJ116" s="33"/>
      <c r="AK116" s="34"/>
      <c r="AL116" s="33"/>
      <c r="AM116" s="34"/>
      <c r="AN116" s="35"/>
      <c r="AO116" s="36"/>
      <c r="AP116" s="37"/>
      <c r="AQ116" s="33"/>
      <c r="AR116" s="38"/>
      <c r="AS116" s="39"/>
      <c r="AT116" s="40"/>
      <c r="AU116" s="48"/>
      <c r="AV116" s="49"/>
      <c r="AW116" s="41"/>
      <c r="AX116" s="47"/>
      <c r="AY116" s="33"/>
      <c r="AZ116" s="33"/>
      <c r="BA116" s="34"/>
      <c r="BB116" s="33"/>
      <c r="BC116" s="34"/>
      <c r="BD116" s="35"/>
      <c r="BE116" s="36"/>
      <c r="BF116" s="37"/>
      <c r="BG116" s="33"/>
      <c r="BH116" s="38"/>
      <c r="BI116" s="39"/>
      <c r="BJ116" s="40"/>
      <c r="BK116" s="48"/>
      <c r="BL116" s="49"/>
      <c r="BM116" s="41"/>
      <c r="BN116" s="47"/>
      <c r="BO116" s="33"/>
      <c r="BP116" s="33"/>
      <c r="BQ116" s="34"/>
      <c r="BR116" s="33"/>
      <c r="BS116" s="34"/>
      <c r="BT116" s="35"/>
      <c r="BU116" s="36"/>
      <c r="BV116" s="37"/>
      <c r="BW116" s="33"/>
      <c r="BX116" s="38"/>
      <c r="BY116" s="39"/>
      <c r="BZ116" s="40"/>
      <c r="CA116" s="48"/>
      <c r="CB116" s="49"/>
      <c r="CC116" s="41"/>
      <c r="CD116" s="47"/>
    </row>
    <row r="117" spans="1:82" s="32" customFormat="1" ht="90" customHeight="1" x14ac:dyDescent="0.25">
      <c r="A117" s="315">
        <f t="shared" si="3"/>
        <v>109</v>
      </c>
      <c r="B117" s="61" t="s">
        <v>67</v>
      </c>
      <c r="C117" s="61">
        <v>2021</v>
      </c>
      <c r="D117" s="61" t="s">
        <v>68</v>
      </c>
      <c r="E117" s="61"/>
      <c r="F117" s="61" t="s">
        <v>651</v>
      </c>
      <c r="G117" s="62" t="s">
        <v>652</v>
      </c>
      <c r="H117" s="310" t="s">
        <v>233</v>
      </c>
      <c r="I117" s="46" t="s">
        <v>653</v>
      </c>
      <c r="J117" s="64" t="s">
        <v>654</v>
      </c>
      <c r="K117" s="63" t="s">
        <v>73</v>
      </c>
      <c r="L117" s="87" t="s">
        <v>340</v>
      </c>
      <c r="M117" s="86" t="s">
        <v>341</v>
      </c>
      <c r="N117" s="87" t="s">
        <v>342</v>
      </c>
      <c r="O117" s="87">
        <v>4</v>
      </c>
      <c r="P117" s="88">
        <v>46023</v>
      </c>
      <c r="Q117" s="88">
        <v>46387</v>
      </c>
      <c r="R117" s="89">
        <v>54</v>
      </c>
      <c r="S117" s="87" t="s">
        <v>268</v>
      </c>
      <c r="T117" s="90"/>
      <c r="U117" s="105">
        <f>+IFERROR(VLOOKUP($L117,ACTIVIDADES!$B$9:$X$493,10,0),"")</f>
        <v>0.25</v>
      </c>
      <c r="V117" s="167" t="str">
        <f>+IFERROR(VLOOKUP($L117,ACTIVIDADES!$B$9:$X$493,11,0)," ")</f>
        <v>Se realiza durante el mes de abril el primer monitoreo de planes de mejora, así como la aprobación de su reformulación en Comité de Control Interno</v>
      </c>
      <c r="W117" s="227" t="str">
        <f>+IFERROR(VLOOKUP($L117,ACTIVIDADES!$B$9:$X$493,12,0),"")</f>
        <v>https://dnbcgovco-my.sharepoint.com/:f:/g/personal/planeacion_dnbc_gov_co/IgDKtjIGM6TQRZiRK4q944amAfUlNwm8Q9aLRceFhhl58t8?e=gvQ8Yn</v>
      </c>
      <c r="X117" s="138">
        <f>+IFERROR(VLOOKUP($L117,ACTIVIDADES!$B$9:$X$493,13,0),"")</f>
        <v>46153</v>
      </c>
      <c r="Y117" s="164" t="str">
        <f>+IFERROR(VLOOKUP($L117,ACTIVIDADES!$B$9:$X$493,14,0),"")</f>
        <v>Se realiza durante el mes de abril el primer monitoreo de planes de mejora, así como la aprobación de su reformulación en Comité de Control Interno</v>
      </c>
      <c r="Z117" s="105">
        <f>+IFERROR(VLOOKUP($L117,ACTIVIDADES!$B$9:$X$493,15,0),"")</f>
        <v>0.25</v>
      </c>
      <c r="AA117" s="165" t="str">
        <f>+IFERROR(VLOOKUP($L117,ACTIVIDADES!$B$9:$X$493,16,0),"")</f>
        <v>EJECUCIÓN</v>
      </c>
      <c r="AB117" s="171">
        <v>46177</v>
      </c>
      <c r="AC117" s="105">
        <v>0.25</v>
      </c>
      <c r="AD117" s="105" t="s">
        <v>655</v>
      </c>
      <c r="AE117" s="105" t="s">
        <v>108</v>
      </c>
      <c r="AF117" s="105" t="s">
        <v>81</v>
      </c>
      <c r="AG117" s="105" t="s">
        <v>81</v>
      </c>
      <c r="AH117" s="105" t="s">
        <v>81</v>
      </c>
      <c r="AI117" s="33"/>
      <c r="AJ117" s="33"/>
      <c r="AK117" s="34"/>
      <c r="AL117" s="33"/>
      <c r="AM117" s="34"/>
      <c r="AN117" s="35"/>
      <c r="AO117" s="36"/>
      <c r="AP117" s="37"/>
      <c r="AQ117" s="33"/>
      <c r="AR117" s="38"/>
      <c r="AS117" s="39"/>
      <c r="AT117" s="40"/>
      <c r="AU117" s="48"/>
      <c r="AV117" s="49"/>
      <c r="AW117" s="41"/>
      <c r="AX117" s="47"/>
      <c r="AY117" s="33"/>
      <c r="AZ117" s="33"/>
      <c r="BA117" s="34"/>
      <c r="BB117" s="33"/>
      <c r="BC117" s="34"/>
      <c r="BD117" s="35"/>
      <c r="BE117" s="36"/>
      <c r="BF117" s="37"/>
      <c r="BG117" s="33"/>
      <c r="BH117" s="38"/>
      <c r="BI117" s="39"/>
      <c r="BJ117" s="40"/>
      <c r="BK117" s="48"/>
      <c r="BL117" s="49"/>
      <c r="BM117" s="41"/>
      <c r="BN117" s="47"/>
      <c r="BO117" s="33"/>
      <c r="BP117" s="33"/>
      <c r="BQ117" s="34"/>
      <c r="BR117" s="33"/>
      <c r="BS117" s="34"/>
      <c r="BT117" s="35"/>
      <c r="BU117" s="36"/>
      <c r="BV117" s="37"/>
      <c r="BW117" s="33"/>
      <c r="BX117" s="38"/>
      <c r="BY117" s="39"/>
      <c r="BZ117" s="40"/>
      <c r="CA117" s="48"/>
      <c r="CB117" s="49"/>
      <c r="CC117" s="41"/>
      <c r="CD117" s="47"/>
    </row>
    <row r="118" spans="1:82" s="32" customFormat="1" ht="90" customHeight="1" x14ac:dyDescent="0.25">
      <c r="A118" s="315">
        <f t="shared" si="3"/>
        <v>110</v>
      </c>
      <c r="B118" s="61" t="s">
        <v>67</v>
      </c>
      <c r="C118" s="61">
        <v>2021</v>
      </c>
      <c r="D118" s="61" t="s">
        <v>68</v>
      </c>
      <c r="E118" s="61"/>
      <c r="F118" s="61" t="s">
        <v>656</v>
      </c>
      <c r="G118" s="62" t="s">
        <v>657</v>
      </c>
      <c r="H118" s="310" t="s">
        <v>233</v>
      </c>
      <c r="I118" s="46" t="s">
        <v>658</v>
      </c>
      <c r="J118" s="64" t="s">
        <v>659</v>
      </c>
      <c r="K118" s="63" t="s">
        <v>73</v>
      </c>
      <c r="L118" s="87" t="s">
        <v>660</v>
      </c>
      <c r="M118" s="86" t="s">
        <v>661</v>
      </c>
      <c r="N118" s="87" t="s">
        <v>662</v>
      </c>
      <c r="O118" s="87">
        <v>4</v>
      </c>
      <c r="P118" s="88">
        <v>46023</v>
      </c>
      <c r="Q118" s="88">
        <v>46387</v>
      </c>
      <c r="R118" s="89">
        <f t="shared" ref="R118:R119" si="4">DAYS360(P118,Q118)/360*54</f>
        <v>54</v>
      </c>
      <c r="S118" s="87" t="s">
        <v>238</v>
      </c>
      <c r="T118" s="90"/>
      <c r="U118" s="105">
        <f>+IFERROR(VLOOKUP($L118,ACTIVIDADES!$B$9:$X$493,10,0),"")</f>
        <v>0</v>
      </c>
      <c r="V118" s="167">
        <f>+IFERROR(VLOOKUP($L118,ACTIVIDADES!$B$9:$X$493,11,0)," ")</f>
        <v>0</v>
      </c>
      <c r="W118" s="227">
        <f>+IFERROR(VLOOKUP($L118,ACTIVIDADES!$B$9:$X$493,12,0),"")</f>
        <v>0</v>
      </c>
      <c r="X118" s="138">
        <f>+IFERROR(VLOOKUP($L118,ACTIVIDADES!$B$9:$X$493,13,0),"")</f>
        <v>46153</v>
      </c>
      <c r="Y118" s="164" t="str">
        <f>+IFERROR(VLOOKUP($L118,ACTIVIDADES!$B$9:$X$493,14,0),"")</f>
        <v>Se recibió información antigua por parte del proceso y no se evidencian soportes en la carpeta compartida por planeación</v>
      </c>
      <c r="Z118" s="105">
        <f>+IFERROR(VLOOKUP($L118,ACTIVIDADES!$B$9:$X$493,15,0),"")</f>
        <v>0</v>
      </c>
      <c r="AA118" s="165" t="str">
        <f>+IFERROR(VLOOKUP($L118,ACTIVIDADES!$B$9:$X$493,16,0),"")</f>
        <v>EJECUCIÓN</v>
      </c>
      <c r="AB118" s="138">
        <v>46177</v>
      </c>
      <c r="AC118" s="105">
        <v>0</v>
      </c>
      <c r="AD118" s="105" t="s">
        <v>239</v>
      </c>
      <c r="AE118" s="170" t="s">
        <v>83</v>
      </c>
      <c r="AF118" s="105" t="s">
        <v>81</v>
      </c>
      <c r="AG118" s="105" t="s">
        <v>81</v>
      </c>
      <c r="AH118" s="105" t="s">
        <v>81</v>
      </c>
      <c r="AI118" s="33"/>
      <c r="AJ118" s="33"/>
      <c r="AK118" s="34"/>
      <c r="AL118" s="33"/>
      <c r="AM118" s="34"/>
      <c r="AN118" s="35"/>
      <c r="AO118" s="36"/>
      <c r="AP118" s="37"/>
      <c r="AQ118" s="33"/>
      <c r="AR118" s="38"/>
      <c r="AS118" s="39"/>
      <c r="AT118" s="40"/>
      <c r="AU118" s="48"/>
      <c r="AV118" s="49"/>
      <c r="AW118" s="41"/>
      <c r="AX118" s="47"/>
      <c r="AY118" s="33"/>
      <c r="AZ118" s="33"/>
      <c r="BA118" s="34"/>
      <c r="BB118" s="33"/>
      <c r="BC118" s="34"/>
      <c r="BD118" s="35"/>
      <c r="BE118" s="36"/>
      <c r="BF118" s="37"/>
      <c r="BG118" s="33"/>
      <c r="BH118" s="38"/>
      <c r="BI118" s="39"/>
      <c r="BJ118" s="40"/>
      <c r="BK118" s="48"/>
      <c r="BL118" s="49"/>
      <c r="BM118" s="41"/>
      <c r="BN118" s="47"/>
      <c r="BO118" s="33"/>
      <c r="BP118" s="33"/>
      <c r="BQ118" s="34"/>
      <c r="BR118" s="33"/>
      <c r="BS118" s="34"/>
      <c r="BT118" s="35"/>
      <c r="BU118" s="36"/>
      <c r="BV118" s="37"/>
      <c r="BW118" s="33"/>
      <c r="BX118" s="38"/>
      <c r="BY118" s="39"/>
      <c r="BZ118" s="40"/>
      <c r="CA118" s="48"/>
      <c r="CB118" s="49"/>
      <c r="CC118" s="41"/>
      <c r="CD118" s="47"/>
    </row>
    <row r="119" spans="1:82" s="32" customFormat="1" ht="90" customHeight="1" x14ac:dyDescent="0.25">
      <c r="A119" s="315">
        <f t="shared" si="3"/>
        <v>111</v>
      </c>
      <c r="B119" s="61" t="s">
        <v>67</v>
      </c>
      <c r="C119" s="61">
        <v>2021</v>
      </c>
      <c r="D119" s="61" t="s">
        <v>68</v>
      </c>
      <c r="E119" s="61"/>
      <c r="F119" s="61" t="s">
        <v>663</v>
      </c>
      <c r="G119" s="62" t="s">
        <v>664</v>
      </c>
      <c r="H119" s="310" t="s">
        <v>233</v>
      </c>
      <c r="I119" s="46" t="s">
        <v>665</v>
      </c>
      <c r="J119" s="64" t="s">
        <v>597</v>
      </c>
      <c r="K119" s="63" t="s">
        <v>73</v>
      </c>
      <c r="L119" s="87" t="s">
        <v>598</v>
      </c>
      <c r="M119" s="86" t="s">
        <v>599</v>
      </c>
      <c r="N119" s="87" t="s">
        <v>600</v>
      </c>
      <c r="O119" s="87">
        <v>2</v>
      </c>
      <c r="P119" s="88">
        <v>46023</v>
      </c>
      <c r="Q119" s="88">
        <v>46387</v>
      </c>
      <c r="R119" s="89">
        <f t="shared" si="4"/>
        <v>54</v>
      </c>
      <c r="S119" s="87" t="s">
        <v>238</v>
      </c>
      <c r="T119" s="90"/>
      <c r="U119" s="105">
        <f>+IFERROR(VLOOKUP($L119,ACTIVIDADES!$B$9:$X$493,10,0),"")</f>
        <v>0</v>
      </c>
      <c r="V119" s="167">
        <f>+IFERROR(VLOOKUP($L119,ACTIVIDADES!$B$9:$X$493,11,0)," ")</f>
        <v>0</v>
      </c>
      <c r="W119" s="227">
        <f>+IFERROR(VLOOKUP($L119,ACTIVIDADES!$B$9:$X$493,12,0),"")</f>
        <v>0</v>
      </c>
      <c r="X119" s="138">
        <f>+IFERROR(VLOOKUP($L119,ACTIVIDADES!$B$9:$X$493,13,0),"")</f>
        <v>46153</v>
      </c>
      <c r="Y119" s="164" t="str">
        <f>+IFERROR(VLOOKUP($L119,ACTIVIDADES!$B$9:$X$493,14,0),"")</f>
        <v>Se recibió información antigua por parte del proceso y no se evidencian soportes en la carpeta compartida por planeación</v>
      </c>
      <c r="Z119" s="105">
        <f>+IFERROR(VLOOKUP($L119,ACTIVIDADES!$B$9:$X$493,15,0),"")</f>
        <v>0</v>
      </c>
      <c r="AA119" s="165" t="str">
        <f>+IFERROR(VLOOKUP($L119,ACTIVIDADES!$B$9:$X$493,16,0),"")</f>
        <v>EJECUCIÓN</v>
      </c>
      <c r="AB119" s="138">
        <v>46177</v>
      </c>
      <c r="AC119" s="105">
        <v>0</v>
      </c>
      <c r="AD119" s="105" t="s">
        <v>239</v>
      </c>
      <c r="AE119" s="170" t="s">
        <v>83</v>
      </c>
      <c r="AF119" s="105" t="s">
        <v>81</v>
      </c>
      <c r="AG119" s="105" t="s">
        <v>81</v>
      </c>
      <c r="AH119" s="105" t="s">
        <v>81</v>
      </c>
      <c r="AI119" s="33"/>
      <c r="AJ119" s="33"/>
      <c r="AK119" s="34"/>
      <c r="AL119" s="33"/>
      <c r="AM119" s="34"/>
      <c r="AN119" s="35"/>
      <c r="AO119" s="36"/>
      <c r="AP119" s="37"/>
      <c r="AQ119" s="33"/>
      <c r="AR119" s="38"/>
      <c r="AS119" s="39"/>
      <c r="AT119" s="40"/>
      <c r="AU119" s="48"/>
      <c r="AV119" s="49"/>
      <c r="AW119" s="41"/>
      <c r="AX119" s="47"/>
      <c r="AY119" s="33"/>
      <c r="AZ119" s="33"/>
      <c r="BA119" s="34"/>
      <c r="BB119" s="33"/>
      <c r="BC119" s="34"/>
      <c r="BD119" s="35"/>
      <c r="BE119" s="36"/>
      <c r="BF119" s="37"/>
      <c r="BG119" s="33"/>
      <c r="BH119" s="38"/>
      <c r="BI119" s="39"/>
      <c r="BJ119" s="40"/>
      <c r="BK119" s="48"/>
      <c r="BL119" s="49"/>
      <c r="BM119" s="41"/>
      <c r="BN119" s="47"/>
      <c r="BO119" s="33"/>
      <c r="BP119" s="33"/>
      <c r="BQ119" s="34"/>
      <c r="BR119" s="33"/>
      <c r="BS119" s="34"/>
      <c r="BT119" s="35"/>
      <c r="BU119" s="36"/>
      <c r="BV119" s="37"/>
      <c r="BW119" s="33"/>
      <c r="BX119" s="38"/>
      <c r="BY119" s="39"/>
      <c r="BZ119" s="40"/>
      <c r="CA119" s="48"/>
      <c r="CB119" s="49"/>
      <c r="CC119" s="41"/>
      <c r="CD119" s="47"/>
    </row>
    <row r="120" spans="1:82" s="32" customFormat="1" ht="90" customHeight="1" x14ac:dyDescent="0.25">
      <c r="A120" s="315">
        <f t="shared" si="3"/>
        <v>112</v>
      </c>
      <c r="B120" s="61" t="s">
        <v>67</v>
      </c>
      <c r="C120" s="61">
        <v>2021</v>
      </c>
      <c r="D120" s="61" t="s">
        <v>68</v>
      </c>
      <c r="E120" s="61"/>
      <c r="F120" s="61" t="s">
        <v>666</v>
      </c>
      <c r="G120" s="62" t="s">
        <v>667</v>
      </c>
      <c r="H120" s="310"/>
      <c r="I120" s="46" t="s">
        <v>668</v>
      </c>
      <c r="J120" s="64" t="s">
        <v>669</v>
      </c>
      <c r="K120" s="63" t="s">
        <v>73</v>
      </c>
      <c r="L120" s="87" t="s">
        <v>670</v>
      </c>
      <c r="M120" s="86" t="s">
        <v>671</v>
      </c>
      <c r="N120" s="87" t="s">
        <v>672</v>
      </c>
      <c r="O120" s="87">
        <v>1</v>
      </c>
      <c r="P120" s="88">
        <v>46143</v>
      </c>
      <c r="Q120" s="88">
        <v>46387</v>
      </c>
      <c r="R120" s="89">
        <f t="shared" ref="R120:R161" si="5">DAYS360(P120,Q120)/360*54</f>
        <v>36</v>
      </c>
      <c r="S120" s="87" t="s">
        <v>673</v>
      </c>
      <c r="T120" s="90"/>
      <c r="U120" s="105">
        <f>+IFERROR(VLOOKUP($L120,ACTIVIDADES!$B$9:$X$493,10,0),"")</f>
        <v>0</v>
      </c>
      <c r="V120" s="167" t="str">
        <f>+IFERROR(VLOOKUP($L120,ACTIVIDADES!$B$9:$X$493,11,0)," ")</f>
        <v xml:space="preserve">En proceso de autorización de espacio </v>
      </c>
      <c r="W120" s="227" t="str">
        <f>+IFERROR(VLOOKUP($L120,ACTIVIDADES!$B$9:$X$493,12,0),"")</f>
        <v>https://dnbcgovco-my.sharepoint.com/:f:/g/personal/planeacion_dnbc_gov_co/IgBNCQFqI1L_TKrLQDIGiy7lAY8q51gtOs_K7D5VQJijXpk?e=7eTYoW</v>
      </c>
      <c r="X120" s="138">
        <f>+IFERROR(VLOOKUP($L120,ACTIVIDADES!$B$9:$X$493,13,0),"")</f>
        <v>46153</v>
      </c>
      <c r="Y120" s="164" t="str">
        <f>+IFERROR(VLOOKUP($L120,ACTIVIDADES!$B$9:$X$493,14,0),"")</f>
        <v>Se recibió información antigua por parte del proceso y no se evidencian soportes en la carpeta compartida por planeación</v>
      </c>
      <c r="Z120" s="105">
        <f>+IFERROR(VLOOKUP($L120,ACTIVIDADES!$B$9:$X$493,15,0),"")</f>
        <v>0</v>
      </c>
      <c r="AA120" s="165" t="str">
        <f>+IFERROR(VLOOKUP($L120,ACTIVIDADES!$B$9:$X$493,16,0),"")</f>
        <v>EJECUCIÓN</v>
      </c>
      <c r="AB120" s="138">
        <v>46170</v>
      </c>
      <c r="AC120" s="105">
        <v>0</v>
      </c>
      <c r="AD120" s="105" t="s">
        <v>93</v>
      </c>
      <c r="AE120" s="170" t="s">
        <v>83</v>
      </c>
      <c r="AF120" s="105" t="s">
        <v>81</v>
      </c>
      <c r="AG120" s="105" t="s">
        <v>81</v>
      </c>
      <c r="AH120" s="105" t="s">
        <v>81</v>
      </c>
      <c r="AI120" s="33"/>
      <c r="AJ120" s="33"/>
      <c r="AK120" s="34"/>
      <c r="AL120" s="33"/>
      <c r="AM120" s="34"/>
      <c r="AN120" s="35"/>
      <c r="AO120" s="36"/>
      <c r="AP120" s="37"/>
      <c r="AQ120" s="33"/>
      <c r="AR120" s="38"/>
      <c r="AS120" s="39"/>
      <c r="AT120" s="40"/>
      <c r="AU120" s="48"/>
      <c r="AV120" s="49"/>
      <c r="AW120" s="41"/>
      <c r="AX120" s="47"/>
      <c r="AY120" s="33"/>
      <c r="AZ120" s="33"/>
      <c r="BA120" s="34"/>
      <c r="BB120" s="33"/>
      <c r="BC120" s="34"/>
      <c r="BD120" s="35"/>
      <c r="BE120" s="36"/>
      <c r="BF120" s="37"/>
      <c r="BG120" s="33"/>
      <c r="BH120" s="38"/>
      <c r="BI120" s="39"/>
      <c r="BJ120" s="40"/>
      <c r="BK120" s="48"/>
      <c r="BL120" s="49"/>
      <c r="BM120" s="41"/>
      <c r="BN120" s="47"/>
      <c r="BO120" s="33"/>
      <c r="BP120" s="33"/>
      <c r="BQ120" s="34"/>
      <c r="BR120" s="33"/>
      <c r="BS120" s="34"/>
      <c r="BT120" s="35"/>
      <c r="BU120" s="36"/>
      <c r="BV120" s="37"/>
      <c r="BW120" s="33"/>
      <c r="BX120" s="38"/>
      <c r="BY120" s="39"/>
      <c r="BZ120" s="40"/>
      <c r="CA120" s="48"/>
      <c r="CB120" s="49"/>
      <c r="CC120" s="41"/>
      <c r="CD120" s="47"/>
    </row>
    <row r="121" spans="1:82" s="32" customFormat="1" ht="90" customHeight="1" x14ac:dyDescent="0.25">
      <c r="A121" s="315">
        <f t="shared" si="3"/>
        <v>113</v>
      </c>
      <c r="B121" s="61" t="s">
        <v>67</v>
      </c>
      <c r="C121" s="61">
        <v>2021</v>
      </c>
      <c r="D121" s="61" t="s">
        <v>68</v>
      </c>
      <c r="E121" s="61"/>
      <c r="F121" s="61" t="s">
        <v>674</v>
      </c>
      <c r="G121" s="62" t="s">
        <v>675</v>
      </c>
      <c r="H121" s="310"/>
      <c r="I121" s="46" t="s">
        <v>676</v>
      </c>
      <c r="J121" s="64" t="s">
        <v>677</v>
      </c>
      <c r="K121" s="63" t="s">
        <v>73</v>
      </c>
      <c r="L121" s="87" t="s">
        <v>413</v>
      </c>
      <c r="M121" s="86" t="s">
        <v>414</v>
      </c>
      <c r="N121" s="87" t="s">
        <v>415</v>
      </c>
      <c r="O121" s="87">
        <v>12</v>
      </c>
      <c r="P121" s="88">
        <v>46023</v>
      </c>
      <c r="Q121" s="88">
        <v>46387</v>
      </c>
      <c r="R121" s="89">
        <f t="shared" si="5"/>
        <v>54</v>
      </c>
      <c r="S121" s="87" t="s">
        <v>161</v>
      </c>
      <c r="T121" s="90" t="s">
        <v>416</v>
      </c>
      <c r="U121" s="105">
        <f>+IFERROR(VLOOKUP($L121,ACTIVIDADES!$B$9:$X$493,10,0),"")</f>
        <v>0</v>
      </c>
      <c r="V121" s="167">
        <f>+IFERROR(VLOOKUP($L121,ACTIVIDADES!$B$9:$X$493,11,0)," ")</f>
        <v>0</v>
      </c>
      <c r="W121" s="227">
        <f>+IFERROR(VLOOKUP($L121,ACTIVIDADES!$B$9:$X$493,12,0),"")</f>
        <v>0</v>
      </c>
      <c r="X121" s="138">
        <f>+IFERROR(VLOOKUP($L121,ACTIVIDADES!$B$9:$X$493,13,0),"")</f>
        <v>46153</v>
      </c>
      <c r="Y121" s="164" t="str">
        <f>+IFERROR(VLOOKUP($L121,ACTIVIDADES!$B$9:$X$493,14,0),"")</f>
        <v>No se evidencia seguimiento</v>
      </c>
      <c r="Z121" s="105">
        <f>+IFERROR(VLOOKUP($L121,ACTIVIDADES!$B$9:$X$493,15,0),"")</f>
        <v>0</v>
      </c>
      <c r="AA121" s="165" t="str">
        <f>+IFERROR(VLOOKUP($L121,ACTIVIDADES!$B$9:$X$493,16,0),"")</f>
        <v>EJECUCIÓN</v>
      </c>
      <c r="AB121" s="138">
        <v>46157</v>
      </c>
      <c r="AC121" s="105">
        <v>0</v>
      </c>
      <c r="AD121" s="105" t="s">
        <v>93</v>
      </c>
      <c r="AE121" s="170" t="s">
        <v>83</v>
      </c>
      <c r="AF121" s="105" t="s">
        <v>81</v>
      </c>
      <c r="AG121" s="105" t="s">
        <v>81</v>
      </c>
      <c r="AH121" s="105" t="s">
        <v>81</v>
      </c>
      <c r="AI121" s="33"/>
      <c r="AJ121" s="33"/>
      <c r="AK121" s="34"/>
      <c r="AL121" s="33"/>
      <c r="AM121" s="34"/>
      <c r="AN121" s="35"/>
      <c r="AO121" s="36"/>
      <c r="AP121" s="37"/>
      <c r="AQ121" s="33"/>
      <c r="AR121" s="38"/>
      <c r="AS121" s="39"/>
      <c r="AT121" s="40"/>
      <c r="AU121" s="48"/>
      <c r="AV121" s="49"/>
      <c r="AW121" s="41"/>
      <c r="AX121" s="47"/>
      <c r="AY121" s="33"/>
      <c r="AZ121" s="33"/>
      <c r="BA121" s="34"/>
      <c r="BB121" s="33"/>
      <c r="BC121" s="34"/>
      <c r="BD121" s="35"/>
      <c r="BE121" s="36"/>
      <c r="BF121" s="37"/>
      <c r="BG121" s="33"/>
      <c r="BH121" s="38"/>
      <c r="BI121" s="39"/>
      <c r="BJ121" s="40"/>
      <c r="BK121" s="48"/>
      <c r="BL121" s="49"/>
      <c r="BM121" s="41"/>
      <c r="BN121" s="47"/>
      <c r="BO121" s="33"/>
      <c r="BP121" s="33"/>
      <c r="BQ121" s="34"/>
      <c r="BR121" s="33"/>
      <c r="BS121" s="34"/>
      <c r="BT121" s="35"/>
      <c r="BU121" s="36"/>
      <c r="BV121" s="37"/>
      <c r="BW121" s="33"/>
      <c r="BX121" s="38"/>
      <c r="BY121" s="39"/>
      <c r="BZ121" s="40"/>
      <c r="CA121" s="48"/>
      <c r="CB121" s="49"/>
      <c r="CC121" s="41"/>
      <c r="CD121" s="47"/>
    </row>
    <row r="122" spans="1:82" s="32" customFormat="1" ht="90" customHeight="1" x14ac:dyDescent="0.25">
      <c r="A122" s="315">
        <f t="shared" si="3"/>
        <v>114</v>
      </c>
      <c r="B122" s="61" t="s">
        <v>67</v>
      </c>
      <c r="C122" s="61">
        <v>2021</v>
      </c>
      <c r="D122" s="61" t="s">
        <v>68</v>
      </c>
      <c r="E122" s="61"/>
      <c r="F122" s="61" t="s">
        <v>674</v>
      </c>
      <c r="G122" s="62" t="s">
        <v>675</v>
      </c>
      <c r="H122" s="310" t="s">
        <v>99</v>
      </c>
      <c r="I122" s="46" t="s">
        <v>676</v>
      </c>
      <c r="J122" s="64" t="s">
        <v>677</v>
      </c>
      <c r="K122" s="63" t="s">
        <v>73</v>
      </c>
      <c r="L122" s="87" t="s">
        <v>678</v>
      </c>
      <c r="M122" s="86" t="s">
        <v>679</v>
      </c>
      <c r="N122" s="87" t="s">
        <v>680</v>
      </c>
      <c r="O122" s="87">
        <v>1</v>
      </c>
      <c r="P122" s="88">
        <v>44480</v>
      </c>
      <c r="Q122" s="88">
        <v>44500</v>
      </c>
      <c r="R122" s="89">
        <f t="shared" si="5"/>
        <v>3</v>
      </c>
      <c r="S122" s="87" t="s">
        <v>293</v>
      </c>
      <c r="T122" s="90"/>
      <c r="U122" s="105">
        <f>+IFERROR(VLOOKUP($L122,ACTIVIDADES!$B$9:$X$493,10,0),"")</f>
        <v>1</v>
      </c>
      <c r="V122" s="167" t="str">
        <f>+IFERROR(VLOOKUP($L122,ACTIVIDADES!$B$9:$X$493,11,0)," ")</f>
        <v>Se deja en evidencia las solicitudes, un archivo de control de tokens y la orden de compra (Adquisición de los Tokens para los  pérfiles gestor y aprobador de Módulo de Viaticos SIIF )</v>
      </c>
      <c r="W122" s="227" t="str">
        <f>+IFERROR(VLOOKUP($L122,ACTIVIDADES!$B$9:$X$493,12,0),"")</f>
        <v>https://dnbcgovco-my.sharepoint.com/:f:/g/personal/planeacion_dnbc_gov_co/IgAKPZEalRp3T7O44VwZjBLlARF86VpmllJA36VR9-2qDG8?e=W6XaGX</v>
      </c>
      <c r="X122" s="138">
        <f>+IFERROR(VLOOKUP($L122,ACTIVIDADES!$B$9:$X$493,13,0),"")</f>
        <v>46153</v>
      </c>
      <c r="Y122" s="164" t="str">
        <f>+IFERROR(VLOOKUP($L122,ACTIVIDADES!$B$9:$X$493,14,0),"")</f>
        <v>Se incluye información de orden de compra 2025. Tokens vigentes al primer trimestre del 2026</v>
      </c>
      <c r="Z122" s="105">
        <f>+IFERROR(VLOOKUP($L122,ACTIVIDADES!$B$9:$X$493,15,0),"")</f>
        <v>1</v>
      </c>
      <c r="AA122" s="165" t="str">
        <f>+IFERROR(VLOOKUP($L122,ACTIVIDADES!$B$9:$X$493,16,0),"")</f>
        <v>CUMPLIDO</v>
      </c>
      <c r="AB122" s="138">
        <v>46170</v>
      </c>
      <c r="AC122" s="174">
        <v>1</v>
      </c>
      <c r="AD122" s="167" t="s">
        <v>681</v>
      </c>
      <c r="AE122" s="170" t="s">
        <v>118</v>
      </c>
      <c r="AF122" s="105" t="s">
        <v>81</v>
      </c>
      <c r="AG122" s="105" t="s">
        <v>85</v>
      </c>
      <c r="AH122" s="105" t="s">
        <v>123</v>
      </c>
      <c r="AI122" s="33"/>
      <c r="AJ122" s="33"/>
      <c r="AK122" s="34"/>
      <c r="AL122" s="33"/>
      <c r="AM122" s="34"/>
      <c r="AN122" s="35"/>
      <c r="AO122" s="36"/>
      <c r="AP122" s="37"/>
      <c r="AQ122" s="33"/>
      <c r="AR122" s="38"/>
      <c r="AS122" s="39"/>
      <c r="AT122" s="40"/>
      <c r="AU122" s="48"/>
      <c r="AV122" s="49"/>
      <c r="AW122" s="41"/>
      <c r="AX122" s="47"/>
      <c r="AY122" s="33"/>
      <c r="AZ122" s="33"/>
      <c r="BA122" s="34"/>
      <c r="BB122" s="33"/>
      <c r="BC122" s="34"/>
      <c r="BD122" s="35"/>
      <c r="BE122" s="36"/>
      <c r="BF122" s="37"/>
      <c r="BG122" s="33"/>
      <c r="BH122" s="38"/>
      <c r="BI122" s="39"/>
      <c r="BJ122" s="40"/>
      <c r="BK122" s="48"/>
      <c r="BL122" s="49"/>
      <c r="BM122" s="41"/>
      <c r="BN122" s="47"/>
      <c r="BO122" s="33"/>
      <c r="BP122" s="33"/>
      <c r="BQ122" s="34"/>
      <c r="BR122" s="33"/>
      <c r="BS122" s="34"/>
      <c r="BT122" s="35"/>
      <c r="BU122" s="36"/>
      <c r="BV122" s="37"/>
      <c r="BW122" s="33"/>
      <c r="BX122" s="38"/>
      <c r="BY122" s="39"/>
      <c r="BZ122" s="40"/>
      <c r="CA122" s="48"/>
      <c r="CB122" s="49"/>
      <c r="CC122" s="41"/>
      <c r="CD122" s="47"/>
    </row>
    <row r="123" spans="1:82" s="32" customFormat="1" ht="90" customHeight="1" x14ac:dyDescent="0.25">
      <c r="A123" s="315">
        <f t="shared" si="3"/>
        <v>115</v>
      </c>
      <c r="B123" s="61" t="s">
        <v>67</v>
      </c>
      <c r="C123" s="61">
        <v>2021</v>
      </c>
      <c r="D123" s="61" t="s">
        <v>68</v>
      </c>
      <c r="E123" s="61"/>
      <c r="F123" s="61" t="s">
        <v>674</v>
      </c>
      <c r="G123" s="62" t="s">
        <v>675</v>
      </c>
      <c r="H123" s="310"/>
      <c r="I123" s="46" t="s">
        <v>676</v>
      </c>
      <c r="J123" s="64" t="s">
        <v>677</v>
      </c>
      <c r="K123" s="63" t="s">
        <v>73</v>
      </c>
      <c r="L123" s="87" t="s">
        <v>419</v>
      </c>
      <c r="M123" s="86" t="s">
        <v>682</v>
      </c>
      <c r="N123" s="87" t="s">
        <v>683</v>
      </c>
      <c r="O123" s="87">
        <v>1</v>
      </c>
      <c r="P123" s="88">
        <v>44480</v>
      </c>
      <c r="Q123" s="88">
        <v>44530</v>
      </c>
      <c r="R123" s="89">
        <f t="shared" si="5"/>
        <v>7.35</v>
      </c>
      <c r="S123" s="87" t="s">
        <v>161</v>
      </c>
      <c r="T123" s="90" t="s">
        <v>416</v>
      </c>
      <c r="U123" s="105">
        <f>+IFERROR(VLOOKUP($L123,ACTIVIDADES!$B$9:$X$493,10,0),"")</f>
        <v>0</v>
      </c>
      <c r="V123" s="167">
        <f>+IFERROR(VLOOKUP($L123,ACTIVIDADES!$B$9:$X$493,11,0)," ")</f>
        <v>0</v>
      </c>
      <c r="W123" s="227">
        <f>+IFERROR(VLOOKUP($L123,ACTIVIDADES!$B$9:$X$493,12,0),"")</f>
        <v>0</v>
      </c>
      <c r="X123" s="138">
        <f>+IFERROR(VLOOKUP($L123,ACTIVIDADES!$B$9:$X$493,13,0),"")</f>
        <v>46153</v>
      </c>
      <c r="Y123" s="164" t="str">
        <f>+IFERROR(VLOOKUP($L123,ACTIVIDADES!$B$9:$X$493,14,0),"")</f>
        <v>No se evidencia seguimiento</v>
      </c>
      <c r="Z123" s="105">
        <f>+IFERROR(VLOOKUP($L123,ACTIVIDADES!$B$9:$X$493,15,0),"")</f>
        <v>0</v>
      </c>
      <c r="AA123" s="165" t="str">
        <f>+IFERROR(VLOOKUP($L123,ACTIVIDADES!$B$9:$X$493,16,0),"")</f>
        <v>VENCIDO</v>
      </c>
      <c r="AB123" s="138">
        <v>46157</v>
      </c>
      <c r="AC123" s="105">
        <v>0</v>
      </c>
      <c r="AD123" s="105" t="s">
        <v>230</v>
      </c>
      <c r="AE123" s="105" t="s">
        <v>118</v>
      </c>
      <c r="AF123" s="105" t="s">
        <v>81</v>
      </c>
      <c r="AG123" s="105" t="s">
        <v>81</v>
      </c>
      <c r="AH123" s="105" t="s">
        <v>81</v>
      </c>
      <c r="AI123" s="33"/>
      <c r="AJ123" s="33"/>
      <c r="AK123" s="34"/>
      <c r="AL123" s="33"/>
      <c r="AM123" s="34"/>
      <c r="AN123" s="35"/>
      <c r="AO123" s="36"/>
      <c r="AP123" s="37"/>
      <c r="AQ123" s="33"/>
      <c r="AR123" s="38"/>
      <c r="AS123" s="39"/>
      <c r="AT123" s="40"/>
      <c r="AU123" s="48"/>
      <c r="AV123" s="49"/>
      <c r="AW123" s="41"/>
      <c r="AX123" s="47"/>
      <c r="AY123" s="33"/>
      <c r="AZ123" s="33"/>
      <c r="BA123" s="34"/>
      <c r="BB123" s="33"/>
      <c r="BC123" s="34"/>
      <c r="BD123" s="35"/>
      <c r="BE123" s="36"/>
      <c r="BF123" s="37"/>
      <c r="BG123" s="33"/>
      <c r="BH123" s="38"/>
      <c r="BI123" s="39"/>
      <c r="BJ123" s="40"/>
      <c r="BK123" s="48"/>
      <c r="BL123" s="49"/>
      <c r="BM123" s="41"/>
      <c r="BN123" s="47"/>
      <c r="BO123" s="33"/>
      <c r="BP123" s="33"/>
      <c r="BQ123" s="34"/>
      <c r="BR123" s="33"/>
      <c r="BS123" s="34"/>
      <c r="BT123" s="35"/>
      <c r="BU123" s="36"/>
      <c r="BV123" s="37"/>
      <c r="BW123" s="33"/>
      <c r="BX123" s="38"/>
      <c r="BY123" s="39"/>
      <c r="BZ123" s="40"/>
      <c r="CA123" s="48"/>
      <c r="CB123" s="49"/>
      <c r="CC123" s="41"/>
      <c r="CD123" s="47"/>
    </row>
    <row r="124" spans="1:82" s="32" customFormat="1" ht="90" customHeight="1" x14ac:dyDescent="0.25">
      <c r="A124" s="315">
        <f t="shared" si="3"/>
        <v>116</v>
      </c>
      <c r="B124" s="61" t="s">
        <v>67</v>
      </c>
      <c r="C124" s="61">
        <v>2021</v>
      </c>
      <c r="D124" s="61" t="s">
        <v>68</v>
      </c>
      <c r="E124" s="61"/>
      <c r="F124" s="61" t="s">
        <v>674</v>
      </c>
      <c r="G124" s="62" t="s">
        <v>675</v>
      </c>
      <c r="H124" s="310" t="s">
        <v>99</v>
      </c>
      <c r="I124" s="46" t="s">
        <v>676</v>
      </c>
      <c r="J124" s="64" t="s">
        <v>677</v>
      </c>
      <c r="K124" s="63" t="s">
        <v>73</v>
      </c>
      <c r="L124" s="87" t="s">
        <v>684</v>
      </c>
      <c r="M124" s="86" t="s">
        <v>685</v>
      </c>
      <c r="N124" s="87" t="s">
        <v>683</v>
      </c>
      <c r="O124" s="87">
        <v>1</v>
      </c>
      <c r="P124" s="88">
        <v>44480</v>
      </c>
      <c r="Q124" s="88">
        <v>44561</v>
      </c>
      <c r="R124" s="89">
        <f t="shared" si="5"/>
        <v>12</v>
      </c>
      <c r="S124" s="87" t="s">
        <v>293</v>
      </c>
      <c r="T124" s="90"/>
      <c r="U124" s="105">
        <f>+IFERROR(VLOOKUP($L124,ACTIVIDADES!$B$9:$X$493,10,0),"")</f>
        <v>1</v>
      </c>
      <c r="V124" s="167" t="str">
        <f>+IFERROR(VLOOKUP($L124,ACTIVIDADES!$B$9:$X$493,11,0)," ")</f>
        <v>Se deja en evidencia la gestion de  pagos de viaticos (Gestionar el pago en el Módulo de Gestión  de Viáticos al interior (SIIF NACION II), por modalidad de Reconocimiento, es decir se reconocen los viáticos una vez se finaliza la comisión. )</v>
      </c>
      <c r="W124" s="227" t="str">
        <f>+IFERROR(VLOOKUP($L124,ACTIVIDADES!$B$9:$X$493,12,0),"")</f>
        <v>https://dnbcgovco-my.sharepoint.com/:f:/g/personal/planeacion_dnbc_gov_co/IgAKPZEalRp3T7O44VwZjBLlARF86VpmllJA36VR9-2qDG8?e=W6XaGX</v>
      </c>
      <c r="X124" s="138">
        <f>+IFERROR(VLOOKUP($L124,ACTIVIDADES!$B$9:$X$493,13,0),"")</f>
        <v>46153</v>
      </c>
      <c r="Y124" s="164" t="str">
        <f>+IFERROR(VLOOKUP($L124,ACTIVIDADES!$B$9:$X$493,14,0),"")</f>
        <v>Se incluye reporte SIIF Nación del primer trimestre 2026 donde se evidencia gestión de viaticos</v>
      </c>
      <c r="Z124" s="105">
        <f>+IFERROR(VLOOKUP($L124,ACTIVIDADES!$B$9:$X$493,15,0),"")</f>
        <v>1</v>
      </c>
      <c r="AA124" s="165" t="str">
        <f>+IFERROR(VLOOKUP($L124,ACTIVIDADES!$B$9:$X$493,16,0),"")</f>
        <v>CUMPLIDO</v>
      </c>
      <c r="AB124" s="138">
        <v>46170</v>
      </c>
      <c r="AC124" s="174">
        <v>1</v>
      </c>
      <c r="AD124" s="181" t="s">
        <v>686</v>
      </c>
      <c r="AE124" s="170" t="s">
        <v>118</v>
      </c>
      <c r="AF124" s="105" t="s">
        <v>81</v>
      </c>
      <c r="AG124" s="105" t="s">
        <v>85</v>
      </c>
      <c r="AH124" s="105" t="s">
        <v>123</v>
      </c>
      <c r="AI124" s="33"/>
      <c r="AJ124" s="33"/>
      <c r="AK124" s="34"/>
      <c r="AL124" s="33"/>
      <c r="AM124" s="34"/>
      <c r="AN124" s="35"/>
      <c r="AO124" s="36"/>
      <c r="AP124" s="37"/>
      <c r="AQ124" s="33"/>
      <c r="AR124" s="38"/>
      <c r="AS124" s="39"/>
      <c r="AT124" s="40"/>
      <c r="AU124" s="48"/>
      <c r="AV124" s="49"/>
      <c r="AW124" s="41"/>
      <c r="AX124" s="47"/>
      <c r="AY124" s="33"/>
      <c r="AZ124" s="33"/>
      <c r="BA124" s="34"/>
      <c r="BB124" s="33"/>
      <c r="BC124" s="34"/>
      <c r="BD124" s="35"/>
      <c r="BE124" s="36"/>
      <c r="BF124" s="37"/>
      <c r="BG124" s="33"/>
      <c r="BH124" s="38"/>
      <c r="BI124" s="39"/>
      <c r="BJ124" s="40"/>
      <c r="BK124" s="48"/>
      <c r="BL124" s="49"/>
      <c r="BM124" s="41"/>
      <c r="BN124" s="47"/>
      <c r="BO124" s="33"/>
      <c r="BP124" s="33"/>
      <c r="BQ124" s="34"/>
      <c r="BR124" s="33"/>
      <c r="BS124" s="34"/>
      <c r="BT124" s="35"/>
      <c r="BU124" s="36"/>
      <c r="BV124" s="37"/>
      <c r="BW124" s="33"/>
      <c r="BX124" s="38"/>
      <c r="BY124" s="39"/>
      <c r="BZ124" s="40"/>
      <c r="CA124" s="48"/>
      <c r="CB124" s="49"/>
      <c r="CC124" s="41"/>
      <c r="CD124" s="47"/>
    </row>
    <row r="125" spans="1:82" s="32" customFormat="1" ht="90" customHeight="1" x14ac:dyDescent="0.25">
      <c r="A125" s="315">
        <f t="shared" si="3"/>
        <v>117</v>
      </c>
      <c r="B125" s="61" t="s">
        <v>67</v>
      </c>
      <c r="C125" s="61">
        <v>2021</v>
      </c>
      <c r="D125" s="61" t="s">
        <v>163</v>
      </c>
      <c r="E125" s="61"/>
      <c r="F125" s="61" t="s">
        <v>674</v>
      </c>
      <c r="G125" s="62" t="s">
        <v>675</v>
      </c>
      <c r="H125" s="310" t="s">
        <v>164</v>
      </c>
      <c r="I125" s="46" t="s">
        <v>687</v>
      </c>
      <c r="J125" s="64" t="s">
        <v>688</v>
      </c>
      <c r="K125" s="63" t="s">
        <v>73</v>
      </c>
      <c r="L125" s="87" t="s">
        <v>689</v>
      </c>
      <c r="M125" s="86" t="s">
        <v>690</v>
      </c>
      <c r="N125" s="87" t="s">
        <v>469</v>
      </c>
      <c r="O125" s="87">
        <v>1</v>
      </c>
      <c r="P125" s="88">
        <v>44480</v>
      </c>
      <c r="Q125" s="88">
        <v>44561</v>
      </c>
      <c r="R125" s="89">
        <f t="shared" si="5"/>
        <v>12</v>
      </c>
      <c r="S125" s="87" t="s">
        <v>168</v>
      </c>
      <c r="T125" s="90"/>
      <c r="U125" s="105">
        <f>+IFERROR(VLOOKUP($L125,ACTIVIDADES!$B$9:$X$493,10,0),"")</f>
        <v>1</v>
      </c>
      <c r="V125" s="167" t="str">
        <f>+IFERROR(VLOOKUP($L125,ACTIVIDADES!$B$9:$X$493,11,0)," ")</f>
        <v>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W125" s="227" t="str">
        <f>+IFERROR(VLOOKUP($L125,ACTIVIDADES!$B$9:$X$493,12,0),"")</f>
        <v>https://dnbcgovco-my.sharepoint.com/:f:/g/personal/planeacion_dnbc_gov_co/IgAaFkxmurjKQ68byOqI2FOiAeJb8cYQs4nj4fnXfvcMPwA?e=GbkgE9</v>
      </c>
      <c r="X125" s="138">
        <f>+IFERROR(VLOOKUP($L125,ACTIVIDADES!$B$9:$X$493,13,0),"")</f>
        <v>46153</v>
      </c>
      <c r="Y125" s="164" t="str">
        <f>+IFERROR(VLOOKUP($L125,ACTIVIDADES!$B$9:$X$493,14,0),"")</f>
        <v>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125" s="105">
        <f>+IFERROR(VLOOKUP($L125,ACTIVIDADES!$B$9:$X$493,15,0),"")</f>
        <v>1</v>
      </c>
      <c r="AA125" s="165" t="str">
        <f>+IFERROR(VLOOKUP($L125,ACTIVIDADES!$B$9:$X$493,16,0),"")</f>
        <v>CUMPLIDO</v>
      </c>
      <c r="AB125" s="138">
        <v>46157</v>
      </c>
      <c r="AC125" s="105">
        <v>1</v>
      </c>
      <c r="AD125" s="176" t="s">
        <v>691</v>
      </c>
      <c r="AE125" s="105" t="s">
        <v>80</v>
      </c>
      <c r="AF125" s="105" t="s">
        <v>81</v>
      </c>
      <c r="AG125" s="105" t="s">
        <v>85</v>
      </c>
      <c r="AH125" s="105" t="s">
        <v>123</v>
      </c>
      <c r="AI125" s="33"/>
      <c r="AJ125" s="33"/>
      <c r="AK125" s="34"/>
      <c r="AL125" s="33"/>
      <c r="AM125" s="34"/>
      <c r="AN125" s="35"/>
      <c r="AO125" s="36"/>
      <c r="AP125" s="37"/>
      <c r="AQ125" s="33"/>
      <c r="AR125" s="38"/>
      <c r="AS125" s="39"/>
      <c r="AT125" s="40"/>
      <c r="AU125" s="48"/>
      <c r="AV125" s="49"/>
      <c r="AW125" s="41"/>
      <c r="AX125" s="47"/>
      <c r="AY125" s="33"/>
      <c r="AZ125" s="33"/>
      <c r="BA125" s="34"/>
      <c r="BB125" s="33"/>
      <c r="BC125" s="34"/>
      <c r="BD125" s="35"/>
      <c r="BE125" s="36"/>
      <c r="BF125" s="37"/>
      <c r="BG125" s="33"/>
      <c r="BH125" s="38"/>
      <c r="BI125" s="39"/>
      <c r="BJ125" s="40"/>
      <c r="BK125" s="48"/>
      <c r="BL125" s="49"/>
      <c r="BM125" s="41"/>
      <c r="BN125" s="47"/>
      <c r="BO125" s="33"/>
      <c r="BP125" s="33"/>
      <c r="BQ125" s="34"/>
      <c r="BR125" s="33"/>
      <c r="BS125" s="34"/>
      <c r="BT125" s="35"/>
      <c r="BU125" s="36"/>
      <c r="BV125" s="37"/>
      <c r="BW125" s="33"/>
      <c r="BX125" s="38"/>
      <c r="BY125" s="39"/>
      <c r="BZ125" s="40"/>
      <c r="CA125" s="48"/>
      <c r="CB125" s="49"/>
      <c r="CC125" s="41"/>
      <c r="CD125" s="47"/>
    </row>
    <row r="126" spans="1:82" s="32" customFormat="1" ht="90" customHeight="1" x14ac:dyDescent="0.25">
      <c r="A126" s="315">
        <f t="shared" si="3"/>
        <v>118</v>
      </c>
      <c r="B126" s="61" t="s">
        <v>67</v>
      </c>
      <c r="C126" s="61">
        <v>2021</v>
      </c>
      <c r="D126" s="61" t="s">
        <v>68</v>
      </c>
      <c r="E126" s="61"/>
      <c r="F126" s="61" t="s">
        <v>692</v>
      </c>
      <c r="G126" s="62" t="s">
        <v>693</v>
      </c>
      <c r="H126" s="310"/>
      <c r="I126" s="46" t="s">
        <v>694</v>
      </c>
      <c r="J126" s="64" t="s">
        <v>695</v>
      </c>
      <c r="K126" s="63" t="s">
        <v>73</v>
      </c>
      <c r="L126" s="87" t="s">
        <v>696</v>
      </c>
      <c r="M126" s="86" t="s">
        <v>697</v>
      </c>
      <c r="N126" s="87" t="s">
        <v>698</v>
      </c>
      <c r="O126" s="87">
        <v>1</v>
      </c>
      <c r="P126" s="88">
        <v>44480</v>
      </c>
      <c r="Q126" s="88">
        <v>44500</v>
      </c>
      <c r="R126" s="89">
        <f t="shared" si="5"/>
        <v>3</v>
      </c>
      <c r="S126" s="87" t="s">
        <v>161</v>
      </c>
      <c r="T126" s="90" t="s">
        <v>416</v>
      </c>
      <c r="U126" s="105">
        <f>+IFERROR(VLOOKUP($L126,ACTIVIDADES!$B$9:$X$493,10,0),"")</f>
        <v>0</v>
      </c>
      <c r="V126" s="167">
        <f>+IFERROR(VLOOKUP($L126,ACTIVIDADES!$B$9:$X$493,11,0)," ")</f>
        <v>0</v>
      </c>
      <c r="W126" s="227">
        <f>+IFERROR(VLOOKUP($L126,ACTIVIDADES!$B$9:$X$493,12,0),"")</f>
        <v>0</v>
      </c>
      <c r="X126" s="138">
        <f>+IFERROR(VLOOKUP($L126,ACTIVIDADES!$B$9:$X$493,13,0),"")</f>
        <v>46153</v>
      </c>
      <c r="Y126" s="164" t="str">
        <f>+IFERROR(VLOOKUP($L126,ACTIVIDADES!$B$9:$X$493,14,0),"")</f>
        <v>No se evidencia seguimiento</v>
      </c>
      <c r="Z126" s="105">
        <f>+IFERROR(VLOOKUP($L126,ACTIVIDADES!$B$9:$X$493,15,0),"")</f>
        <v>0</v>
      </c>
      <c r="AA126" s="165" t="str">
        <f>+IFERROR(VLOOKUP($L126,ACTIVIDADES!$B$9:$X$493,16,0),"")</f>
        <v>VENCIDO</v>
      </c>
      <c r="AB126" s="138">
        <v>46157</v>
      </c>
      <c r="AC126" s="105">
        <v>0</v>
      </c>
      <c r="AD126" s="105" t="s">
        <v>230</v>
      </c>
      <c r="AE126" s="105" t="s">
        <v>118</v>
      </c>
      <c r="AF126" s="105" t="s">
        <v>81</v>
      </c>
      <c r="AG126" s="105" t="s">
        <v>81</v>
      </c>
      <c r="AH126" s="105" t="s">
        <v>81</v>
      </c>
      <c r="AI126" s="33"/>
      <c r="AJ126" s="33"/>
      <c r="AK126" s="34"/>
      <c r="AL126" s="33"/>
      <c r="AM126" s="34"/>
      <c r="AN126" s="35"/>
      <c r="AO126" s="36"/>
      <c r="AP126" s="37"/>
      <c r="AQ126" s="33"/>
      <c r="AR126" s="38"/>
      <c r="AS126" s="39"/>
      <c r="AT126" s="40"/>
      <c r="AU126" s="48"/>
      <c r="AV126" s="49"/>
      <c r="AW126" s="41"/>
      <c r="AX126" s="47"/>
      <c r="AY126" s="33"/>
      <c r="AZ126" s="33"/>
      <c r="BA126" s="34"/>
      <c r="BB126" s="33"/>
      <c r="BC126" s="34"/>
      <c r="BD126" s="35"/>
      <c r="BE126" s="36"/>
      <c r="BF126" s="37"/>
      <c r="BG126" s="33"/>
      <c r="BH126" s="38"/>
      <c r="BI126" s="39"/>
      <c r="BJ126" s="40"/>
      <c r="BK126" s="48"/>
      <c r="BL126" s="49"/>
      <c r="BM126" s="41"/>
      <c r="BN126" s="47"/>
      <c r="BO126" s="33"/>
      <c r="BP126" s="33"/>
      <c r="BQ126" s="34"/>
      <c r="BR126" s="33"/>
      <c r="BS126" s="34"/>
      <c r="BT126" s="35"/>
      <c r="BU126" s="36"/>
      <c r="BV126" s="37"/>
      <c r="BW126" s="33"/>
      <c r="BX126" s="38"/>
      <c r="BY126" s="39"/>
      <c r="BZ126" s="40"/>
      <c r="CA126" s="48"/>
      <c r="CB126" s="49"/>
      <c r="CC126" s="41"/>
      <c r="CD126" s="47"/>
    </row>
    <row r="127" spans="1:82" s="32" customFormat="1" ht="90" customHeight="1" x14ac:dyDescent="0.25">
      <c r="A127" s="315">
        <f t="shared" si="3"/>
        <v>119</v>
      </c>
      <c r="B127" s="61" t="s">
        <v>67</v>
      </c>
      <c r="C127" s="61">
        <v>2021</v>
      </c>
      <c r="D127" s="61" t="s">
        <v>68</v>
      </c>
      <c r="E127" s="61"/>
      <c r="F127" s="61" t="s">
        <v>692</v>
      </c>
      <c r="G127" s="62" t="s">
        <v>693</v>
      </c>
      <c r="H127" s="310"/>
      <c r="I127" s="46" t="s">
        <v>699</v>
      </c>
      <c r="J127" s="64" t="s">
        <v>700</v>
      </c>
      <c r="K127" s="63" t="s">
        <v>73</v>
      </c>
      <c r="L127" s="87" t="s">
        <v>701</v>
      </c>
      <c r="M127" s="86" t="s">
        <v>702</v>
      </c>
      <c r="N127" s="87" t="s">
        <v>703</v>
      </c>
      <c r="O127" s="87">
        <v>1</v>
      </c>
      <c r="P127" s="88">
        <v>46023</v>
      </c>
      <c r="Q127" s="88">
        <v>46387</v>
      </c>
      <c r="R127" s="89">
        <f t="shared" si="5"/>
        <v>54</v>
      </c>
      <c r="S127" s="87" t="s">
        <v>161</v>
      </c>
      <c r="T127" s="90" t="s">
        <v>416</v>
      </c>
      <c r="U127" s="105">
        <f>+IFERROR(VLOOKUP($L127,ACTIVIDADES!$B$9:$X$493,10,0),"")</f>
        <v>0</v>
      </c>
      <c r="V127" s="167">
        <f>+IFERROR(VLOOKUP($L127,ACTIVIDADES!$B$9:$X$493,11,0)," ")</f>
        <v>0</v>
      </c>
      <c r="W127" s="227">
        <f>+IFERROR(VLOOKUP($L127,ACTIVIDADES!$B$9:$X$493,12,0),"")</f>
        <v>0</v>
      </c>
      <c r="X127" s="138">
        <f>+IFERROR(VLOOKUP($L127,ACTIVIDADES!$B$9:$X$493,13,0),"")</f>
        <v>46153</v>
      </c>
      <c r="Y127" s="164" t="str">
        <f>+IFERROR(VLOOKUP($L127,ACTIVIDADES!$B$9:$X$493,14,0),"")</f>
        <v>No se evidencia seguimiento</v>
      </c>
      <c r="Z127" s="105">
        <f>+IFERROR(VLOOKUP($L127,ACTIVIDADES!$B$9:$X$493,15,0),"")</f>
        <v>0</v>
      </c>
      <c r="AA127" s="165" t="str">
        <f>+IFERROR(VLOOKUP($L127,ACTIVIDADES!$B$9:$X$493,16,0),"")</f>
        <v>EJECUCIÓN</v>
      </c>
      <c r="AB127" s="138">
        <v>46157</v>
      </c>
      <c r="AC127" s="105">
        <v>0</v>
      </c>
      <c r="AD127" s="105" t="s">
        <v>93</v>
      </c>
      <c r="AE127" s="170" t="s">
        <v>83</v>
      </c>
      <c r="AF127" s="105" t="s">
        <v>81</v>
      </c>
      <c r="AG127" s="105" t="s">
        <v>81</v>
      </c>
      <c r="AH127" s="105" t="s">
        <v>81</v>
      </c>
      <c r="AI127" s="33"/>
      <c r="AJ127" s="33"/>
      <c r="AK127" s="34"/>
      <c r="AL127" s="33"/>
      <c r="AM127" s="34"/>
      <c r="AN127" s="35"/>
      <c r="AO127" s="36"/>
      <c r="AP127" s="37"/>
      <c r="AQ127" s="33"/>
      <c r="AR127" s="38"/>
      <c r="AS127" s="39"/>
      <c r="AT127" s="40"/>
      <c r="AU127" s="48"/>
      <c r="AV127" s="49"/>
      <c r="AW127" s="41"/>
      <c r="AX127" s="47"/>
      <c r="AY127" s="33"/>
      <c r="AZ127" s="33"/>
      <c r="BA127" s="34"/>
      <c r="BB127" s="33"/>
      <c r="BC127" s="34"/>
      <c r="BD127" s="35"/>
      <c r="BE127" s="36"/>
      <c r="BF127" s="37"/>
      <c r="BG127" s="33"/>
      <c r="BH127" s="38"/>
      <c r="BI127" s="39"/>
      <c r="BJ127" s="40"/>
      <c r="BK127" s="48"/>
      <c r="BL127" s="49"/>
      <c r="BM127" s="41"/>
      <c r="BN127" s="47"/>
      <c r="BO127" s="33"/>
      <c r="BP127" s="33"/>
      <c r="BQ127" s="34"/>
      <c r="BR127" s="33"/>
      <c r="BS127" s="34"/>
      <c r="BT127" s="35"/>
      <c r="BU127" s="36"/>
      <c r="BV127" s="37"/>
      <c r="BW127" s="33"/>
      <c r="BX127" s="38"/>
      <c r="BY127" s="39"/>
      <c r="BZ127" s="40"/>
      <c r="CA127" s="48"/>
      <c r="CB127" s="49"/>
      <c r="CC127" s="41"/>
      <c r="CD127" s="47"/>
    </row>
    <row r="128" spans="1:82" s="32" customFormat="1" ht="90" customHeight="1" x14ac:dyDescent="0.25">
      <c r="A128" s="315">
        <f t="shared" si="3"/>
        <v>120</v>
      </c>
      <c r="B128" s="61" t="s">
        <v>67</v>
      </c>
      <c r="C128" s="61">
        <v>2021</v>
      </c>
      <c r="D128" s="61" t="s">
        <v>68</v>
      </c>
      <c r="E128" s="61"/>
      <c r="F128" s="61" t="s">
        <v>692</v>
      </c>
      <c r="G128" s="62" t="s">
        <v>693</v>
      </c>
      <c r="H128" s="310"/>
      <c r="I128" s="46" t="s">
        <v>704</v>
      </c>
      <c r="J128" s="64" t="s">
        <v>705</v>
      </c>
      <c r="K128" s="63" t="s">
        <v>73</v>
      </c>
      <c r="L128" s="87" t="s">
        <v>706</v>
      </c>
      <c r="M128" s="86" t="s">
        <v>707</v>
      </c>
      <c r="N128" s="87" t="s">
        <v>708</v>
      </c>
      <c r="O128" s="87">
        <v>1</v>
      </c>
      <c r="P128" s="88">
        <v>44480</v>
      </c>
      <c r="Q128" s="88">
        <v>44500</v>
      </c>
      <c r="R128" s="89">
        <f t="shared" si="5"/>
        <v>3</v>
      </c>
      <c r="S128" s="87" t="s">
        <v>161</v>
      </c>
      <c r="T128" s="90" t="s">
        <v>416</v>
      </c>
      <c r="U128" s="105">
        <f>+IFERROR(VLOOKUP($L128,ACTIVIDADES!$B$9:$X$493,10,0),"")</f>
        <v>0</v>
      </c>
      <c r="V128" s="167">
        <f>+IFERROR(VLOOKUP($L128,ACTIVIDADES!$B$9:$X$493,11,0)," ")</f>
        <v>0</v>
      </c>
      <c r="W128" s="227">
        <f>+IFERROR(VLOOKUP($L128,ACTIVIDADES!$B$9:$X$493,12,0),"")</f>
        <v>0</v>
      </c>
      <c r="X128" s="138">
        <f>+IFERROR(VLOOKUP($L128,ACTIVIDADES!$B$9:$X$493,13,0),"")</f>
        <v>46153</v>
      </c>
      <c r="Y128" s="164" t="str">
        <f>+IFERROR(VLOOKUP($L128,ACTIVIDADES!$B$9:$X$493,14,0),"")</f>
        <v>No se evidencia seguimiento</v>
      </c>
      <c r="Z128" s="105">
        <f>+IFERROR(VLOOKUP($L128,ACTIVIDADES!$B$9:$X$493,15,0),"")</f>
        <v>0</v>
      </c>
      <c r="AA128" s="165" t="str">
        <f>+IFERROR(VLOOKUP($L128,ACTIVIDADES!$B$9:$X$493,16,0),"")</f>
        <v>VENCIDO</v>
      </c>
      <c r="AB128" s="138">
        <v>46157</v>
      </c>
      <c r="AC128" s="105">
        <v>0</v>
      </c>
      <c r="AD128" s="105" t="s">
        <v>230</v>
      </c>
      <c r="AE128" s="105" t="s">
        <v>118</v>
      </c>
      <c r="AF128" s="105" t="s">
        <v>81</v>
      </c>
      <c r="AG128" s="105" t="s">
        <v>81</v>
      </c>
      <c r="AH128" s="105" t="s">
        <v>81</v>
      </c>
      <c r="AI128" s="33"/>
      <c r="AJ128" s="33"/>
      <c r="AK128" s="34"/>
      <c r="AL128" s="33"/>
      <c r="AM128" s="34"/>
      <c r="AN128" s="35"/>
      <c r="AO128" s="36"/>
      <c r="AP128" s="37"/>
      <c r="AQ128" s="33"/>
      <c r="AR128" s="38"/>
      <c r="AS128" s="39"/>
      <c r="AT128" s="40"/>
      <c r="AU128" s="48"/>
      <c r="AV128" s="49"/>
      <c r="AW128" s="41"/>
      <c r="AX128" s="47"/>
      <c r="AY128" s="33"/>
      <c r="AZ128" s="33"/>
      <c r="BA128" s="34"/>
      <c r="BB128" s="33"/>
      <c r="BC128" s="34"/>
      <c r="BD128" s="35"/>
      <c r="BE128" s="36"/>
      <c r="BF128" s="37"/>
      <c r="BG128" s="33"/>
      <c r="BH128" s="38"/>
      <c r="BI128" s="39"/>
      <c r="BJ128" s="40"/>
      <c r="BK128" s="48"/>
      <c r="BL128" s="49"/>
      <c r="BM128" s="41"/>
      <c r="BN128" s="47"/>
      <c r="BO128" s="33"/>
      <c r="BP128" s="33"/>
      <c r="BQ128" s="34"/>
      <c r="BR128" s="33"/>
      <c r="BS128" s="34"/>
      <c r="BT128" s="35"/>
      <c r="BU128" s="36"/>
      <c r="BV128" s="37"/>
      <c r="BW128" s="33"/>
      <c r="BX128" s="38"/>
      <c r="BY128" s="39"/>
      <c r="BZ128" s="40"/>
      <c r="CA128" s="48"/>
      <c r="CB128" s="49"/>
      <c r="CC128" s="41"/>
      <c r="CD128" s="47"/>
    </row>
    <row r="129" spans="1:82 16335:16370" s="32" customFormat="1" ht="90" customHeight="1" x14ac:dyDescent="0.25">
      <c r="A129" s="315">
        <f t="shared" si="3"/>
        <v>121</v>
      </c>
      <c r="B129" s="61" t="s">
        <v>67</v>
      </c>
      <c r="C129" s="61">
        <v>2021</v>
      </c>
      <c r="D129" s="61" t="s">
        <v>68</v>
      </c>
      <c r="E129" s="61"/>
      <c r="F129" s="61" t="s">
        <v>709</v>
      </c>
      <c r="G129" s="62" t="s">
        <v>710</v>
      </c>
      <c r="H129" s="310"/>
      <c r="I129" s="46" t="s">
        <v>711</v>
      </c>
      <c r="J129" s="64" t="s">
        <v>712</v>
      </c>
      <c r="K129" s="63" t="s">
        <v>73</v>
      </c>
      <c r="L129" s="87" t="s">
        <v>713</v>
      </c>
      <c r="M129" s="86" t="s">
        <v>714</v>
      </c>
      <c r="N129" s="87" t="s">
        <v>715</v>
      </c>
      <c r="O129" s="87">
        <v>1</v>
      </c>
      <c r="P129" s="88">
        <v>46143</v>
      </c>
      <c r="Q129" s="88">
        <v>46295</v>
      </c>
      <c r="R129" s="89">
        <f t="shared" si="5"/>
        <v>22.349999999999998</v>
      </c>
      <c r="S129" s="87" t="s">
        <v>92</v>
      </c>
      <c r="T129" s="90"/>
      <c r="U129" s="105">
        <f>+IFERROR(VLOOKUP($L129,ACTIVIDADES!$B$9:$X$493,10,0),"")</f>
        <v>0</v>
      </c>
      <c r="V129" s="167" t="str">
        <f>+IFERROR(VLOOKUP($L129,ACTIVIDADES!$B$9:$X$493,11,0)," ")</f>
        <v>En proceso de establecer e implementar los lineamientos</v>
      </c>
      <c r="W129" s="227" t="str">
        <f>+IFERROR(VLOOKUP($L129,ACTIVIDADES!$B$9:$X$493,12,0),"")</f>
        <v>https://dnbcgovco-my.sharepoint.com/:f:/g/personal/planeacion_dnbc_gov_co/IgAxKh_R381MRKHRH5ckBwXrAeva_s4MMsrvqH4ooLP_2w8?e=LHhXjO</v>
      </c>
      <c r="X129" s="138">
        <f>+IFERROR(VLOOKUP($L129,ACTIVIDADES!$B$9:$X$493,13,0),"")</f>
        <v>46153</v>
      </c>
      <c r="Y129" s="164" t="str">
        <f>+IFERROR(VLOOKUP($L129,ACTIVIDADES!$B$9:$X$493,14,0),"")</f>
        <v>No se evidencia avance para el periodo</v>
      </c>
      <c r="Z129" s="105">
        <f>+IFERROR(VLOOKUP($L129,ACTIVIDADES!$B$9:$X$493,15,0),"")</f>
        <v>0</v>
      </c>
      <c r="AA129" s="165" t="str">
        <f>+IFERROR(VLOOKUP($L129,ACTIVIDADES!$B$9:$X$493,16,0),"")</f>
        <v>EJECUCIÓN</v>
      </c>
      <c r="AB129" s="138">
        <v>46170</v>
      </c>
      <c r="AC129" s="105">
        <v>0</v>
      </c>
      <c r="AD129" s="105" t="s">
        <v>93</v>
      </c>
      <c r="AE129" s="170" t="s">
        <v>83</v>
      </c>
      <c r="AF129" s="105" t="s">
        <v>81</v>
      </c>
      <c r="AG129" s="105" t="s">
        <v>81</v>
      </c>
      <c r="AH129" s="105" t="s">
        <v>81</v>
      </c>
      <c r="AI129" s="33"/>
      <c r="AJ129" s="33"/>
      <c r="AK129" s="34"/>
      <c r="AL129" s="33"/>
      <c r="AM129" s="34"/>
      <c r="AN129" s="35"/>
      <c r="AO129" s="36"/>
      <c r="AP129" s="37"/>
      <c r="AQ129" s="33"/>
      <c r="AR129" s="38"/>
      <c r="AS129" s="39"/>
      <c r="AT129" s="40"/>
      <c r="AU129" s="48"/>
      <c r="AV129" s="49"/>
      <c r="AW129" s="41"/>
      <c r="AX129" s="47"/>
      <c r="AY129" s="33"/>
      <c r="AZ129" s="33"/>
      <c r="BA129" s="34"/>
      <c r="BB129" s="33"/>
      <c r="BC129" s="34"/>
      <c r="BD129" s="35"/>
      <c r="BE129" s="36"/>
      <c r="BF129" s="37"/>
      <c r="BG129" s="33"/>
      <c r="BH129" s="38"/>
      <c r="BI129" s="39"/>
      <c r="BJ129" s="40"/>
      <c r="BK129" s="48"/>
      <c r="BL129" s="49"/>
      <c r="BM129" s="41"/>
      <c r="BN129" s="47"/>
      <c r="BO129" s="33"/>
      <c r="BP129" s="33"/>
      <c r="BQ129" s="34"/>
      <c r="BR129" s="33"/>
      <c r="BS129" s="34"/>
      <c r="BT129" s="35"/>
      <c r="BU129" s="36"/>
      <c r="BV129" s="37"/>
      <c r="BW129" s="33"/>
      <c r="BX129" s="38"/>
      <c r="BY129" s="39"/>
      <c r="BZ129" s="40"/>
      <c r="CA129" s="48"/>
      <c r="CB129" s="49"/>
      <c r="CC129" s="41"/>
      <c r="CD129" s="47"/>
    </row>
    <row r="130" spans="1:82 16335:16370" s="32" customFormat="1" ht="90" customHeight="1" x14ac:dyDescent="0.25">
      <c r="A130" s="315">
        <f t="shared" si="3"/>
        <v>122</v>
      </c>
      <c r="B130" s="61" t="s">
        <v>67</v>
      </c>
      <c r="C130" s="61">
        <v>2021</v>
      </c>
      <c r="D130" s="61" t="s">
        <v>68</v>
      </c>
      <c r="E130" s="61"/>
      <c r="F130" s="61" t="s">
        <v>709</v>
      </c>
      <c r="G130" s="62" t="s">
        <v>710</v>
      </c>
      <c r="H130" s="310"/>
      <c r="I130" s="46" t="s">
        <v>711</v>
      </c>
      <c r="J130" s="64" t="s">
        <v>712</v>
      </c>
      <c r="K130" s="63" t="s">
        <v>73</v>
      </c>
      <c r="L130" s="87" t="s">
        <v>716</v>
      </c>
      <c r="M130" s="86" t="s">
        <v>717</v>
      </c>
      <c r="N130" s="87" t="s">
        <v>718</v>
      </c>
      <c r="O130" s="87">
        <v>2</v>
      </c>
      <c r="P130" s="88">
        <v>46113</v>
      </c>
      <c r="Q130" s="88">
        <v>46173</v>
      </c>
      <c r="R130" s="89">
        <f t="shared" si="5"/>
        <v>9</v>
      </c>
      <c r="S130" s="87" t="s">
        <v>92</v>
      </c>
      <c r="T130" s="90"/>
      <c r="U130" s="105">
        <f>+IFERROR(VLOOKUP($L130,ACTIVIDADES!$B$9:$X$493,10,0),"")</f>
        <v>0.5</v>
      </c>
      <c r="V130" s="167" t="str">
        <f>+IFERROR(VLOOKUP($L130,ACTIVIDADES!$B$9:$X$493,11,0)," ")</f>
        <v xml:space="preserve">Se realizó PQR para obtener información </v>
      </c>
      <c r="W130" s="227" t="str">
        <f>+IFERROR(VLOOKUP($L130,ACTIVIDADES!$B$9:$X$493,12,0),"")</f>
        <v>https://dnbcgovco-my.sharepoint.com/:f:/g/personal/planeacion_dnbc_gov_co/IgDiQxpwzkt4T4EQnq9hyVwJAXTMnHi0R0o6OQVaJwEoZgo?e=G53GyN</v>
      </c>
      <c r="X130" s="138">
        <f>+IFERROR(VLOOKUP($L130,ACTIVIDADES!$B$9:$X$493,13,0),"")</f>
        <v>46153</v>
      </c>
      <c r="Y130" s="164" t="str">
        <f>+IFERROR(VLOOKUP($L130,ACTIVIDADES!$B$9:$X$493,14,0),"")</f>
        <v>No se evidencia avance para el periodo</v>
      </c>
      <c r="Z130" s="105">
        <f>+IFERROR(VLOOKUP($L130,ACTIVIDADES!$B$9:$X$493,15,0),"")</f>
        <v>0</v>
      </c>
      <c r="AA130" s="165" t="str">
        <f>+IFERROR(VLOOKUP($L130,ACTIVIDADES!$B$9:$X$493,16,0),"")</f>
        <v>EJECUCIÓN</v>
      </c>
      <c r="AB130" s="138">
        <v>46170</v>
      </c>
      <c r="AC130" s="105">
        <v>0</v>
      </c>
      <c r="AD130" s="105" t="s">
        <v>93</v>
      </c>
      <c r="AE130" s="170" t="s">
        <v>83</v>
      </c>
      <c r="AF130" s="105" t="s">
        <v>81</v>
      </c>
      <c r="AG130" s="105" t="s">
        <v>81</v>
      </c>
      <c r="AH130" s="105" t="s">
        <v>81</v>
      </c>
      <c r="XDG130" s="61"/>
      <c r="XDH130" s="61"/>
      <c r="XDI130" s="61"/>
      <c r="XDJ130" s="61"/>
      <c r="XDK130" s="61"/>
      <c r="XDL130" s="61"/>
      <c r="XDM130" s="62"/>
      <c r="XDN130" s="92"/>
      <c r="XDO130" s="46"/>
      <c r="XDP130" s="64"/>
      <c r="XDQ130" s="63"/>
      <c r="XDR130" s="78"/>
      <c r="XDS130" s="79"/>
      <c r="XDT130" s="80"/>
      <c r="XDU130" s="80"/>
      <c r="XDV130" s="81"/>
      <c r="XDW130" s="81"/>
      <c r="XDX130" s="82"/>
      <c r="XDY130" s="80"/>
      <c r="XDZ130" s="83"/>
      <c r="XEA130" s="65"/>
      <c r="XEB130" s="66"/>
      <c r="XEC130" s="67"/>
      <c r="XED130" s="66"/>
      <c r="XEE130" s="68"/>
      <c r="XEF130" s="65"/>
      <c r="XEG130" s="69"/>
      <c r="XEH130" s="66"/>
      <c r="XEI130" s="66"/>
      <c r="XEJ130" s="70"/>
      <c r="XEK130" s="70"/>
      <c r="XEL130" s="71"/>
      <c r="XEM130" s="69"/>
      <c r="XEN130" s="69"/>
      <c r="XEO130" s="41"/>
      <c r="XEP130" s="41"/>
    </row>
    <row r="131" spans="1:82 16335:16370" s="32" customFormat="1" ht="90" customHeight="1" x14ac:dyDescent="0.25">
      <c r="A131" s="315">
        <f t="shared" si="3"/>
        <v>123</v>
      </c>
      <c r="B131" s="61" t="s">
        <v>67</v>
      </c>
      <c r="C131" s="61">
        <v>2021</v>
      </c>
      <c r="D131" s="61" t="s">
        <v>68</v>
      </c>
      <c r="E131" s="61"/>
      <c r="F131" s="61" t="s">
        <v>709</v>
      </c>
      <c r="G131" s="62" t="s">
        <v>710</v>
      </c>
      <c r="H131" s="310"/>
      <c r="I131" s="46" t="s">
        <v>719</v>
      </c>
      <c r="J131" s="64" t="s">
        <v>720</v>
      </c>
      <c r="K131" s="63" t="s">
        <v>73</v>
      </c>
      <c r="L131" s="87" t="s">
        <v>721</v>
      </c>
      <c r="M131" s="86" t="s">
        <v>722</v>
      </c>
      <c r="N131" s="87" t="s">
        <v>723</v>
      </c>
      <c r="O131" s="87">
        <v>8</v>
      </c>
      <c r="P131" s="88">
        <v>46143</v>
      </c>
      <c r="Q131" s="88">
        <v>46387</v>
      </c>
      <c r="R131" s="89">
        <f t="shared" si="5"/>
        <v>36</v>
      </c>
      <c r="S131" s="87" t="s">
        <v>92</v>
      </c>
      <c r="T131" s="90"/>
      <c r="U131" s="105">
        <f>+IFERROR(VLOOKUP($L131,ACTIVIDADES!$B$9:$X$493,10,0),"")</f>
        <v>0</v>
      </c>
      <c r="V131" s="167" t="str">
        <f>+IFERROR(VLOOKUP($L131,ACTIVIDADES!$B$9:$X$493,11,0)," ")</f>
        <v xml:space="preserve">En proceso de realizar el seguimiento </v>
      </c>
      <c r="W131" s="227" t="str">
        <f>+IFERROR(VLOOKUP($L131,ACTIVIDADES!$B$9:$X$493,12,0),"")</f>
        <v>https://dnbcgovco-my.sharepoint.com/:f:/g/personal/planeacion_dnbc_gov_co/IgCbtXVGDJ5QTo0p2NbFKi5EAXnKB942GaHQeTBOAdhtgWg?e=yBR63d</v>
      </c>
      <c r="X131" s="138">
        <f>+IFERROR(VLOOKUP($L131,ACTIVIDADES!$B$9:$X$493,13,0),"")</f>
        <v>46153</v>
      </c>
      <c r="Y131" s="164" t="str">
        <f>+IFERROR(VLOOKUP($L131,ACTIVIDADES!$B$9:$X$493,14,0),"")</f>
        <v>No se evidencia avance para el periodo</v>
      </c>
      <c r="Z131" s="105">
        <f>+IFERROR(VLOOKUP($L131,ACTIVIDADES!$B$9:$X$493,15,0),"")</f>
        <v>0</v>
      </c>
      <c r="AA131" s="165" t="str">
        <f>+IFERROR(VLOOKUP($L131,ACTIVIDADES!$B$9:$X$493,16,0),"")</f>
        <v>EJECUCIÓN</v>
      </c>
      <c r="AB131" s="138">
        <v>46170</v>
      </c>
      <c r="AC131" s="105">
        <v>0</v>
      </c>
      <c r="AD131" s="105" t="s">
        <v>93</v>
      </c>
      <c r="AE131" s="170" t="s">
        <v>83</v>
      </c>
      <c r="AF131" s="105" t="s">
        <v>81</v>
      </c>
      <c r="AG131" s="105" t="s">
        <v>81</v>
      </c>
      <c r="AH131" s="105" t="s">
        <v>81</v>
      </c>
      <c r="AI131" s="33"/>
      <c r="AJ131" s="33"/>
      <c r="AK131" s="34"/>
      <c r="AL131" s="33"/>
      <c r="AM131" s="34"/>
      <c r="AN131" s="35"/>
      <c r="AO131" s="36"/>
      <c r="AP131" s="37"/>
      <c r="AQ131" s="33"/>
      <c r="AR131" s="38"/>
      <c r="AS131" s="39"/>
      <c r="AT131" s="40"/>
      <c r="AU131" s="48"/>
      <c r="AV131" s="49"/>
      <c r="AW131" s="41"/>
      <c r="AX131" s="47"/>
      <c r="AY131" s="33"/>
      <c r="AZ131" s="33"/>
      <c r="BA131" s="34"/>
      <c r="BB131" s="33"/>
      <c r="BC131" s="34"/>
      <c r="BD131" s="35"/>
      <c r="BE131" s="36"/>
      <c r="BF131" s="37"/>
      <c r="BG131" s="33"/>
      <c r="BH131" s="38"/>
      <c r="BI131" s="39"/>
      <c r="BJ131" s="40"/>
      <c r="BK131" s="48"/>
      <c r="BL131" s="49"/>
      <c r="BM131" s="41"/>
      <c r="BN131" s="47"/>
      <c r="BO131" s="33"/>
      <c r="BP131" s="33"/>
      <c r="BQ131" s="34"/>
      <c r="BR131" s="33"/>
      <c r="BS131" s="34"/>
      <c r="BT131" s="35"/>
      <c r="BU131" s="36"/>
      <c r="BV131" s="37"/>
      <c r="BW131" s="33"/>
      <c r="BX131" s="38"/>
      <c r="BY131" s="39"/>
      <c r="BZ131" s="40"/>
      <c r="CA131" s="48"/>
      <c r="CB131" s="49"/>
      <c r="CC131" s="41"/>
      <c r="CD131" s="47"/>
    </row>
    <row r="132" spans="1:82 16335:16370" s="32" customFormat="1" ht="90" customHeight="1" x14ac:dyDescent="0.25">
      <c r="A132" s="315">
        <f t="shared" si="3"/>
        <v>124</v>
      </c>
      <c r="B132" s="61" t="s">
        <v>67</v>
      </c>
      <c r="C132" s="61">
        <v>2021</v>
      </c>
      <c r="D132" s="61" t="s">
        <v>68</v>
      </c>
      <c r="E132" s="61"/>
      <c r="F132" s="61" t="s">
        <v>724</v>
      </c>
      <c r="G132" s="62" t="s">
        <v>725</v>
      </c>
      <c r="H132" s="310"/>
      <c r="I132" s="46" t="s">
        <v>726</v>
      </c>
      <c r="J132" s="64" t="s">
        <v>727</v>
      </c>
      <c r="K132" s="63" t="s">
        <v>73</v>
      </c>
      <c r="L132" s="87" t="s">
        <v>728</v>
      </c>
      <c r="M132" s="86" t="s">
        <v>729</v>
      </c>
      <c r="N132" s="87" t="s">
        <v>91</v>
      </c>
      <c r="O132" s="87">
        <v>1</v>
      </c>
      <c r="P132" s="88">
        <v>46143</v>
      </c>
      <c r="Q132" s="88">
        <v>46387</v>
      </c>
      <c r="R132" s="89">
        <f t="shared" si="5"/>
        <v>36</v>
      </c>
      <c r="S132" s="87" t="s">
        <v>92</v>
      </c>
      <c r="T132" s="90"/>
      <c r="U132" s="105">
        <f>+IFERROR(VLOOKUP($L132,ACTIVIDADES!$B$9:$X$493,10,0),"")</f>
        <v>0</v>
      </c>
      <c r="V132" s="167" t="str">
        <f>+IFERROR(VLOOKUP($L132,ACTIVIDADES!$B$9:$X$493,11,0)," ")</f>
        <v xml:space="preserve">En proceso de elaboración </v>
      </c>
      <c r="W132" s="227" t="str">
        <f>+IFERROR(VLOOKUP($L132,ACTIVIDADES!$B$9:$X$493,12,0),"")</f>
        <v>https://dnbcgovco-my.sharepoint.com/:f:/g/personal/planeacion_dnbc_gov_co/IgBAElXmTwnbRoLljgv0eRE8AQhh8mKYzkyf4oeQmbRrdhk?e=g9l5w9</v>
      </c>
      <c r="X132" s="138">
        <f>+IFERROR(VLOOKUP($L132,ACTIVIDADES!$B$9:$X$493,13,0),"")</f>
        <v>46153</v>
      </c>
      <c r="Y132" s="164" t="str">
        <f>+IFERROR(VLOOKUP($L132,ACTIVIDADES!$B$9:$X$493,14,0),"")</f>
        <v>No se evidencia avance para el periodo</v>
      </c>
      <c r="Z132" s="105">
        <f>+IFERROR(VLOOKUP($L132,ACTIVIDADES!$B$9:$X$493,15,0),"")</f>
        <v>0</v>
      </c>
      <c r="AA132" s="165" t="str">
        <f>+IFERROR(VLOOKUP($L132,ACTIVIDADES!$B$9:$X$493,16,0),"")</f>
        <v>EJECUCIÓN</v>
      </c>
      <c r="AB132" s="138">
        <v>46170</v>
      </c>
      <c r="AC132" s="105">
        <v>0</v>
      </c>
      <c r="AD132" s="105" t="s">
        <v>93</v>
      </c>
      <c r="AE132" s="170" t="s">
        <v>83</v>
      </c>
      <c r="AF132" s="105" t="s">
        <v>81</v>
      </c>
      <c r="AG132" s="105" t="s">
        <v>81</v>
      </c>
      <c r="AH132" s="105" t="s">
        <v>81</v>
      </c>
      <c r="AI132" s="33"/>
      <c r="AJ132" s="33"/>
      <c r="AK132" s="34"/>
      <c r="AL132" s="33"/>
      <c r="AM132" s="34"/>
      <c r="AN132" s="35"/>
      <c r="AO132" s="36"/>
      <c r="AP132" s="37"/>
      <c r="AQ132" s="33"/>
      <c r="AR132" s="38"/>
      <c r="AS132" s="39"/>
      <c r="AT132" s="40"/>
      <c r="AU132" s="48"/>
      <c r="AV132" s="49"/>
      <c r="AW132" s="41"/>
      <c r="AX132" s="47"/>
      <c r="AY132" s="33"/>
      <c r="AZ132" s="33"/>
      <c r="BA132" s="34"/>
      <c r="BB132" s="33"/>
      <c r="BC132" s="34"/>
      <c r="BD132" s="35"/>
      <c r="BE132" s="36"/>
      <c r="BF132" s="37"/>
      <c r="BG132" s="33"/>
      <c r="BH132" s="38"/>
      <c r="BI132" s="39"/>
      <c r="BJ132" s="40"/>
      <c r="BK132" s="48"/>
      <c r="BL132" s="49"/>
      <c r="BM132" s="41"/>
      <c r="BN132" s="47"/>
      <c r="BO132" s="33"/>
      <c r="BP132" s="33"/>
      <c r="BQ132" s="34"/>
      <c r="BR132" s="33"/>
      <c r="BS132" s="34"/>
      <c r="BT132" s="35"/>
      <c r="BU132" s="36"/>
      <c r="BV132" s="37"/>
      <c r="BW132" s="33"/>
      <c r="BX132" s="38"/>
      <c r="BY132" s="39"/>
      <c r="BZ132" s="40"/>
      <c r="CA132" s="48"/>
      <c r="CB132" s="49"/>
      <c r="CC132" s="41"/>
      <c r="CD132" s="47"/>
    </row>
    <row r="133" spans="1:82 16335:16370" s="32" customFormat="1" ht="90" customHeight="1" x14ac:dyDescent="0.25">
      <c r="A133" s="315">
        <f t="shared" si="3"/>
        <v>125</v>
      </c>
      <c r="B133" s="61" t="s">
        <v>67</v>
      </c>
      <c r="C133" s="61">
        <v>2021</v>
      </c>
      <c r="D133" s="61" t="s">
        <v>68</v>
      </c>
      <c r="E133" s="61"/>
      <c r="F133" s="61" t="s">
        <v>730</v>
      </c>
      <c r="G133" s="62" t="s">
        <v>731</v>
      </c>
      <c r="H133" s="310"/>
      <c r="I133" s="46" t="s">
        <v>732</v>
      </c>
      <c r="J133" s="64" t="s">
        <v>733</v>
      </c>
      <c r="K133" s="63" t="s">
        <v>73</v>
      </c>
      <c r="L133" s="87" t="s">
        <v>734</v>
      </c>
      <c r="M133" s="86" t="s">
        <v>735</v>
      </c>
      <c r="N133" s="87" t="s">
        <v>736</v>
      </c>
      <c r="O133" s="87">
        <v>1</v>
      </c>
      <c r="P133" s="88">
        <v>46143</v>
      </c>
      <c r="Q133" s="88">
        <v>46387</v>
      </c>
      <c r="R133" s="89">
        <f t="shared" si="5"/>
        <v>36</v>
      </c>
      <c r="S133" s="87" t="s">
        <v>92</v>
      </c>
      <c r="T133" s="90"/>
      <c r="U133" s="105">
        <f>+IFERROR(VLOOKUP($L133,ACTIVIDADES!$B$9:$X$493,10,0),"")</f>
        <v>0</v>
      </c>
      <c r="V133" s="167" t="str">
        <f>+IFERROR(VLOOKUP($L133,ACTIVIDADES!$B$9:$X$493,11,0)," ")</f>
        <v xml:space="preserve">En proceso de elaboración </v>
      </c>
      <c r="W133" s="227" t="str">
        <f>+IFERROR(VLOOKUP($L133,ACTIVIDADES!$B$9:$X$493,12,0),"")</f>
        <v>https://dnbcgovco-my.sharepoint.com/:f:/g/personal/planeacion_dnbc_gov_co/IgBLr1KmTScRQJCwcbaSj5xqAWmlIwMmCTekCAGNrDKO8Qs?e=3PLpwQ</v>
      </c>
      <c r="X133" s="138">
        <f>+IFERROR(VLOOKUP($L133,ACTIVIDADES!$B$9:$X$493,13,0),"")</f>
        <v>46153</v>
      </c>
      <c r="Y133" s="164" t="str">
        <f>+IFERROR(VLOOKUP($L133,ACTIVIDADES!$B$9:$X$493,14,0),"")</f>
        <v>No se evidencia avance para el periodo</v>
      </c>
      <c r="Z133" s="105">
        <f>+IFERROR(VLOOKUP($L133,ACTIVIDADES!$B$9:$X$493,15,0),"")</f>
        <v>0</v>
      </c>
      <c r="AA133" s="165" t="str">
        <f>+IFERROR(VLOOKUP($L133,ACTIVIDADES!$B$9:$X$493,16,0),"")</f>
        <v>EJECUCIÓN</v>
      </c>
      <c r="AB133" s="138">
        <v>46170</v>
      </c>
      <c r="AC133" s="105">
        <v>0</v>
      </c>
      <c r="AD133" s="105" t="s">
        <v>93</v>
      </c>
      <c r="AE133" s="170" t="s">
        <v>83</v>
      </c>
      <c r="AF133" s="105" t="s">
        <v>81</v>
      </c>
      <c r="AG133" s="105" t="s">
        <v>81</v>
      </c>
      <c r="AH133" s="105" t="s">
        <v>81</v>
      </c>
      <c r="AI133" s="33"/>
      <c r="AJ133" s="33"/>
      <c r="AK133" s="34"/>
      <c r="AL133" s="33"/>
      <c r="AM133" s="34"/>
      <c r="AN133" s="35"/>
      <c r="AO133" s="36"/>
      <c r="AP133" s="37"/>
      <c r="AQ133" s="33"/>
      <c r="AR133" s="38"/>
      <c r="AS133" s="39"/>
      <c r="AT133" s="40"/>
      <c r="AU133" s="48"/>
      <c r="AV133" s="49"/>
      <c r="AW133" s="41"/>
      <c r="AX133" s="47"/>
      <c r="AY133" s="33"/>
      <c r="AZ133" s="33"/>
      <c r="BA133" s="34"/>
      <c r="BB133" s="33"/>
      <c r="BC133" s="34"/>
      <c r="BD133" s="35"/>
      <c r="BE133" s="36"/>
      <c r="BF133" s="37"/>
      <c r="BG133" s="33"/>
      <c r="BH133" s="38"/>
      <c r="BI133" s="39"/>
      <c r="BJ133" s="40"/>
      <c r="BK133" s="48"/>
      <c r="BL133" s="49"/>
      <c r="BM133" s="41"/>
      <c r="BN133" s="47"/>
      <c r="BO133" s="33"/>
      <c r="BP133" s="33"/>
      <c r="BQ133" s="34"/>
      <c r="BR133" s="33"/>
      <c r="BS133" s="34"/>
      <c r="BT133" s="35"/>
      <c r="BU133" s="36"/>
      <c r="BV133" s="37"/>
      <c r="BW133" s="33"/>
      <c r="BX133" s="38"/>
      <c r="BY133" s="39"/>
      <c r="BZ133" s="40"/>
      <c r="CA133" s="48"/>
      <c r="CB133" s="49"/>
      <c r="CC133" s="41"/>
      <c r="CD133" s="47"/>
    </row>
    <row r="134" spans="1:82 16335:16370" s="32" customFormat="1" ht="90" customHeight="1" x14ac:dyDescent="0.25">
      <c r="A134" s="315">
        <f t="shared" si="3"/>
        <v>126</v>
      </c>
      <c r="B134" s="61" t="s">
        <v>67</v>
      </c>
      <c r="C134" s="61">
        <v>2021</v>
      </c>
      <c r="D134" s="61" t="s">
        <v>68</v>
      </c>
      <c r="E134" s="61"/>
      <c r="F134" s="61" t="s">
        <v>737</v>
      </c>
      <c r="G134" s="62" t="s">
        <v>738</v>
      </c>
      <c r="H134" s="310"/>
      <c r="I134" s="46" t="s">
        <v>739</v>
      </c>
      <c r="J134" s="64" t="s">
        <v>740</v>
      </c>
      <c r="K134" s="63" t="s">
        <v>73</v>
      </c>
      <c r="L134" s="87" t="s">
        <v>340</v>
      </c>
      <c r="M134" s="86" t="s">
        <v>341</v>
      </c>
      <c r="N134" s="87" t="s">
        <v>342</v>
      </c>
      <c r="O134" s="87">
        <v>4</v>
      </c>
      <c r="P134" s="88">
        <v>46023</v>
      </c>
      <c r="Q134" s="88">
        <v>46387</v>
      </c>
      <c r="R134" s="89">
        <f t="shared" si="5"/>
        <v>54</v>
      </c>
      <c r="S134" s="87" t="s">
        <v>268</v>
      </c>
      <c r="T134" s="90"/>
      <c r="U134" s="105">
        <f>+IFERROR(VLOOKUP($L134,ACTIVIDADES!$B$9:$X$493,10,0),"")</f>
        <v>0.25</v>
      </c>
      <c r="V134" s="167" t="str">
        <f>+IFERROR(VLOOKUP($L134,ACTIVIDADES!$B$9:$X$493,11,0)," ")</f>
        <v>Se realiza durante el mes de abril el primer monitoreo de planes de mejora, así como la aprobación de su reformulación en Comité de Control Interno</v>
      </c>
      <c r="W134" s="227" t="str">
        <f>+IFERROR(VLOOKUP($L134,ACTIVIDADES!$B$9:$X$493,12,0),"")</f>
        <v>https://dnbcgovco-my.sharepoint.com/:f:/g/personal/planeacion_dnbc_gov_co/IgDKtjIGM6TQRZiRK4q944amAfUlNwm8Q9aLRceFhhl58t8?e=gvQ8Yn</v>
      </c>
      <c r="X134" s="138">
        <f>+IFERROR(VLOOKUP($L134,ACTIVIDADES!$B$9:$X$493,13,0),"")</f>
        <v>46153</v>
      </c>
      <c r="Y134" s="164" t="str">
        <f>+IFERROR(VLOOKUP($L134,ACTIVIDADES!$B$9:$X$493,14,0),"")</f>
        <v>Se realiza durante el mes de abril el primer monitoreo de planes de mejora, así como la aprobación de su reformulación en Comité de Control Interno</v>
      </c>
      <c r="Z134" s="105">
        <f>+IFERROR(VLOOKUP($L134,ACTIVIDADES!$B$9:$X$493,15,0),"")</f>
        <v>0.25</v>
      </c>
      <c r="AA134" s="165" t="str">
        <f>+IFERROR(VLOOKUP($L134,ACTIVIDADES!$B$9:$X$493,16,0),"")</f>
        <v>EJECUCIÓN</v>
      </c>
      <c r="AB134" s="171">
        <v>46177</v>
      </c>
      <c r="AC134" s="105">
        <v>0.25</v>
      </c>
      <c r="AD134" s="105" t="s">
        <v>741</v>
      </c>
      <c r="AE134" s="105" t="s">
        <v>108</v>
      </c>
      <c r="AF134" s="105" t="s">
        <v>81</v>
      </c>
      <c r="AG134" s="105" t="s">
        <v>81</v>
      </c>
      <c r="AH134" s="105" t="s">
        <v>81</v>
      </c>
      <c r="AI134" s="33"/>
      <c r="AJ134" s="33"/>
      <c r="AK134" s="34"/>
      <c r="AL134" s="33"/>
      <c r="AM134" s="34"/>
      <c r="AN134" s="35"/>
      <c r="AO134" s="36"/>
      <c r="AP134" s="37"/>
      <c r="AQ134" s="33"/>
      <c r="AR134" s="38"/>
      <c r="AS134" s="39"/>
      <c r="AT134" s="40"/>
      <c r="AU134" s="48"/>
      <c r="AV134" s="49"/>
      <c r="AW134" s="41"/>
      <c r="AX134" s="47"/>
      <c r="AY134" s="33"/>
      <c r="AZ134" s="33"/>
      <c r="BA134" s="34"/>
      <c r="BB134" s="33"/>
      <c r="BC134" s="34"/>
      <c r="BD134" s="35"/>
      <c r="BE134" s="36"/>
      <c r="BF134" s="37"/>
      <c r="BG134" s="33"/>
      <c r="BH134" s="38"/>
      <c r="BI134" s="39"/>
      <c r="BJ134" s="40"/>
      <c r="BK134" s="48"/>
      <c r="BL134" s="49"/>
      <c r="BM134" s="41"/>
      <c r="BN134" s="47"/>
      <c r="BO134" s="33"/>
      <c r="BP134" s="33"/>
      <c r="BQ134" s="34"/>
      <c r="BR134" s="33"/>
      <c r="BS134" s="34"/>
      <c r="BT134" s="35"/>
      <c r="BU134" s="36"/>
      <c r="BV134" s="37"/>
      <c r="BW134" s="33"/>
      <c r="BX134" s="38"/>
      <c r="BY134" s="39"/>
      <c r="BZ134" s="40"/>
      <c r="CA134" s="48"/>
      <c r="CB134" s="49"/>
      <c r="CC134" s="41"/>
      <c r="CD134" s="47"/>
    </row>
    <row r="135" spans="1:82 16335:16370" s="32" customFormat="1" ht="90" customHeight="1" x14ac:dyDescent="0.25">
      <c r="A135" s="315">
        <f t="shared" si="3"/>
        <v>127</v>
      </c>
      <c r="B135" s="61" t="s">
        <v>67</v>
      </c>
      <c r="C135" s="61">
        <v>2021</v>
      </c>
      <c r="D135" s="61" t="s">
        <v>68</v>
      </c>
      <c r="E135" s="61"/>
      <c r="F135" s="61" t="s">
        <v>742</v>
      </c>
      <c r="G135" s="62" t="s">
        <v>743</v>
      </c>
      <c r="H135" s="310" t="s">
        <v>99</v>
      </c>
      <c r="I135" s="46" t="s">
        <v>744</v>
      </c>
      <c r="J135" s="64" t="s">
        <v>399</v>
      </c>
      <c r="K135" s="63" t="s">
        <v>73</v>
      </c>
      <c r="L135" s="87" t="s">
        <v>400</v>
      </c>
      <c r="M135" s="86" t="s">
        <v>401</v>
      </c>
      <c r="N135" s="87" t="s">
        <v>402</v>
      </c>
      <c r="O135" s="87">
        <v>1</v>
      </c>
      <c r="P135" s="88">
        <v>46113</v>
      </c>
      <c r="Q135" s="88">
        <v>46203</v>
      </c>
      <c r="R135" s="89">
        <f t="shared" si="5"/>
        <v>13.350000000000001</v>
      </c>
      <c r="S135" s="87" t="s">
        <v>293</v>
      </c>
      <c r="T135" s="90"/>
      <c r="U135" s="105">
        <f>+IFERROR(VLOOKUP($L135,ACTIVIDADES!$B$9:$X$493,10,0),"")</f>
        <v>1</v>
      </c>
      <c r="V135" s="167" t="str">
        <f>+IFERROR(VLOOKUP($L135,ACTIVIDADES!$B$9:$X$493,11,0)," ")</f>
        <v xml:space="preserve">Se deja en evidencia el procedimiento de gestion de pagos </v>
      </c>
      <c r="W135" s="227" t="str">
        <f>+IFERROR(VLOOKUP($L135,ACTIVIDADES!$B$9:$X$493,12,0),"")</f>
        <v>https://dnbcgovco-my.sharepoint.com/:f:/g/personal/planeacion_dnbc_gov_co/IgAKPZEalRp3T7O44VwZjBLlARF86VpmllJA36VR9-2qDG8?e=W6XaGX</v>
      </c>
      <c r="X135" s="138">
        <f>+IFERROR(VLOOKUP($L135,ACTIVIDADES!$B$9:$X$493,13,0),"")</f>
        <v>46153</v>
      </c>
      <c r="Y135" s="164" t="str">
        <f>+IFERROR(VLOOKUP($L135,ACTIVIDADES!$B$9:$X$493,14,0),"")</f>
        <v>Se incluye actualización de procedimiento junto a formatos del mismo</v>
      </c>
      <c r="Z135" s="105">
        <f>+IFERROR(VLOOKUP($L135,ACTIVIDADES!$B$9:$X$493,15,0),"")</f>
        <v>1</v>
      </c>
      <c r="AA135" s="165" t="str">
        <f>+IFERROR(VLOOKUP($L135,ACTIVIDADES!$B$9:$X$493,16,0),"")</f>
        <v>CUMPLIDO</v>
      </c>
      <c r="AB135" s="138">
        <v>46170</v>
      </c>
      <c r="AC135" s="174">
        <v>1</v>
      </c>
      <c r="AD135" s="170" t="s">
        <v>403</v>
      </c>
      <c r="AE135" s="105" t="s">
        <v>146</v>
      </c>
      <c r="AF135" s="105" t="s">
        <v>81</v>
      </c>
      <c r="AG135" s="105" t="s">
        <v>85</v>
      </c>
      <c r="AH135" s="105" t="s">
        <v>123</v>
      </c>
      <c r="AI135" s="33"/>
      <c r="AJ135" s="33"/>
      <c r="AK135" s="34"/>
      <c r="AL135" s="33"/>
      <c r="AM135" s="34"/>
      <c r="AN135" s="35"/>
      <c r="AO135" s="36"/>
      <c r="AP135" s="37"/>
      <c r="AQ135" s="33"/>
      <c r="AR135" s="38"/>
      <c r="AS135" s="39"/>
      <c r="AT135" s="40"/>
      <c r="AU135" s="48"/>
      <c r="AV135" s="49"/>
      <c r="AW135" s="41"/>
      <c r="AX135" s="47"/>
      <c r="AY135" s="33"/>
      <c r="AZ135" s="33"/>
      <c r="BA135" s="34"/>
      <c r="BB135" s="33"/>
      <c r="BC135" s="34"/>
      <c r="BD135" s="35"/>
      <c r="BE135" s="36"/>
      <c r="BF135" s="37"/>
      <c r="BG135" s="33"/>
      <c r="BH135" s="38"/>
      <c r="BI135" s="39"/>
      <c r="BJ135" s="40"/>
      <c r="BK135" s="48"/>
      <c r="BL135" s="49"/>
      <c r="BM135" s="41"/>
      <c r="BN135" s="47"/>
      <c r="BO135" s="33"/>
      <c r="BP135" s="33"/>
      <c r="BQ135" s="34"/>
      <c r="BR135" s="33"/>
      <c r="BS135" s="34"/>
      <c r="BT135" s="35"/>
      <c r="BU135" s="36"/>
      <c r="BV135" s="37"/>
      <c r="BW135" s="33"/>
      <c r="BX135" s="38"/>
      <c r="BY135" s="39"/>
      <c r="BZ135" s="40"/>
      <c r="CA135" s="48"/>
      <c r="CB135" s="49"/>
      <c r="CC135" s="41"/>
      <c r="CD135" s="47"/>
    </row>
    <row r="136" spans="1:82 16335:16370" s="32" customFormat="1" ht="90" customHeight="1" x14ac:dyDescent="0.25">
      <c r="A136" s="315">
        <f t="shared" si="3"/>
        <v>128</v>
      </c>
      <c r="B136" s="61" t="s">
        <v>67</v>
      </c>
      <c r="C136" s="61">
        <v>2021</v>
      </c>
      <c r="D136" s="61" t="s">
        <v>68</v>
      </c>
      <c r="E136" s="61"/>
      <c r="F136" s="61" t="s">
        <v>745</v>
      </c>
      <c r="G136" s="62" t="s">
        <v>746</v>
      </c>
      <c r="H136" s="310"/>
      <c r="I136" s="46" t="s">
        <v>747</v>
      </c>
      <c r="J136" s="64" t="s">
        <v>748</v>
      </c>
      <c r="K136" s="63" t="s">
        <v>73</v>
      </c>
      <c r="L136" s="87" t="s">
        <v>749</v>
      </c>
      <c r="M136" s="86" t="s">
        <v>750</v>
      </c>
      <c r="N136" s="87" t="s">
        <v>751</v>
      </c>
      <c r="O136" s="87">
        <v>1</v>
      </c>
      <c r="P136" s="88">
        <v>44470</v>
      </c>
      <c r="Q136" s="88">
        <v>44742</v>
      </c>
      <c r="R136" s="89">
        <f t="shared" si="5"/>
        <v>40.35</v>
      </c>
      <c r="S136" s="87" t="s">
        <v>105</v>
      </c>
      <c r="T136" s="90"/>
      <c r="U136" s="105">
        <f>+IFERROR(VLOOKUP($L136,ACTIVIDADES!$B$9:$X$493,10,0),"")</f>
        <v>1</v>
      </c>
      <c r="V136" s="167" t="str">
        <f>+IFERROR(VLOOKUP($L136,ACTIVIDADES!$B$9:$X$493,11,0)," ")</f>
        <v xml:space="preserve">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
</v>
      </c>
      <c r="W136" s="227" t="str">
        <f>+IFERROR(VLOOKUP($L136,ACTIVIDADES!$B$9:$X$493,12,0),"")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v>
      </c>
      <c r="X136" s="138">
        <f>+IFERROR(VLOOKUP($L136,ACTIVIDADES!$B$9:$X$493,13,0),"")</f>
        <v>46153</v>
      </c>
      <c r="Y136" s="164" t="str">
        <f>+IFERROR(VLOOKUP($L136,ACTIVIDADES!$B$9:$X$493,14,0),"")</f>
        <v>Se incluye tablero de indicadores el proceso</v>
      </c>
      <c r="Z136" s="105">
        <f>+IFERROR(VLOOKUP($L136,ACTIVIDADES!$B$9:$X$493,15,0),"")</f>
        <v>1</v>
      </c>
      <c r="AA136" s="165" t="str">
        <f>+IFERROR(VLOOKUP($L136,ACTIVIDADES!$B$9:$X$493,16,0),"")</f>
        <v>CUMPLIDO</v>
      </c>
      <c r="AB136" s="138">
        <v>46157</v>
      </c>
      <c r="AC136" s="174">
        <v>1</v>
      </c>
      <c r="AD136" s="181" t="s">
        <v>752</v>
      </c>
      <c r="AE136" s="105" t="s">
        <v>80</v>
      </c>
      <c r="AF136" s="105" t="s">
        <v>81</v>
      </c>
      <c r="AG136" s="105" t="s">
        <v>85</v>
      </c>
      <c r="AH136" s="105" t="s">
        <v>123</v>
      </c>
      <c r="AI136" s="33"/>
      <c r="AJ136" s="33"/>
      <c r="AK136" s="34"/>
      <c r="AL136" s="33"/>
      <c r="AM136" s="34"/>
      <c r="AN136" s="35"/>
      <c r="AO136" s="36"/>
      <c r="AP136" s="37"/>
      <c r="AQ136" s="33"/>
      <c r="AR136" s="38"/>
      <c r="AS136" s="39"/>
      <c r="AT136" s="40"/>
      <c r="AU136" s="48"/>
      <c r="AV136" s="49"/>
      <c r="AW136" s="41"/>
      <c r="AX136" s="47"/>
      <c r="AY136" s="33"/>
      <c r="AZ136" s="33"/>
      <c r="BA136" s="34"/>
      <c r="BB136" s="33"/>
      <c r="BC136" s="34"/>
      <c r="BD136" s="35"/>
      <c r="BE136" s="36"/>
      <c r="BF136" s="37"/>
      <c r="BG136" s="33"/>
      <c r="BH136" s="38"/>
      <c r="BI136" s="39"/>
      <c r="BJ136" s="40"/>
      <c r="BK136" s="48"/>
      <c r="BL136" s="49"/>
      <c r="BM136" s="41"/>
      <c r="BN136" s="47"/>
      <c r="BO136" s="33"/>
      <c r="BP136" s="33"/>
      <c r="BQ136" s="34"/>
      <c r="BR136" s="33"/>
      <c r="BS136" s="34"/>
      <c r="BT136" s="35"/>
      <c r="BU136" s="36"/>
      <c r="BV136" s="37"/>
      <c r="BW136" s="33"/>
      <c r="BX136" s="38"/>
      <c r="BY136" s="39"/>
      <c r="BZ136" s="40"/>
      <c r="CA136" s="48"/>
      <c r="CB136" s="49"/>
      <c r="CC136" s="41"/>
      <c r="CD136" s="47"/>
    </row>
    <row r="137" spans="1:82 16335:16370" s="32" customFormat="1" ht="90" customHeight="1" x14ac:dyDescent="0.25">
      <c r="A137" s="315">
        <f t="shared" si="3"/>
        <v>129</v>
      </c>
      <c r="B137" s="61" t="s">
        <v>67</v>
      </c>
      <c r="C137" s="61">
        <v>2021</v>
      </c>
      <c r="D137" s="61" t="s">
        <v>68</v>
      </c>
      <c r="E137" s="61"/>
      <c r="F137" s="61" t="s">
        <v>753</v>
      </c>
      <c r="G137" s="62" t="s">
        <v>754</v>
      </c>
      <c r="H137" s="310"/>
      <c r="I137" s="46" t="s">
        <v>755</v>
      </c>
      <c r="J137" s="64" t="s">
        <v>756</v>
      </c>
      <c r="K137" s="63" t="s">
        <v>73</v>
      </c>
      <c r="L137" s="87" t="s">
        <v>340</v>
      </c>
      <c r="M137" s="86" t="s">
        <v>341</v>
      </c>
      <c r="N137" s="87" t="s">
        <v>342</v>
      </c>
      <c r="O137" s="87">
        <v>4</v>
      </c>
      <c r="P137" s="88">
        <v>46023</v>
      </c>
      <c r="Q137" s="88">
        <v>46387</v>
      </c>
      <c r="R137" s="89">
        <f t="shared" ref="R137" si="6">DAYS360(P137,Q137)/360*54</f>
        <v>54</v>
      </c>
      <c r="S137" s="87" t="s">
        <v>268</v>
      </c>
      <c r="T137" s="90"/>
      <c r="U137" s="105">
        <f>+IFERROR(VLOOKUP($L137,ACTIVIDADES!$B$9:$X$493,10,0),"")</f>
        <v>0.25</v>
      </c>
      <c r="V137" s="167" t="str">
        <f>+IFERROR(VLOOKUP($L137,ACTIVIDADES!$B$9:$X$493,11,0)," ")</f>
        <v>Se realiza durante el mes de abril el primer monitoreo de planes de mejora, así como la aprobación de su reformulación en Comité de Control Interno</v>
      </c>
      <c r="W137" s="227" t="str">
        <f>+IFERROR(VLOOKUP($L137,ACTIVIDADES!$B$9:$X$493,12,0),"")</f>
        <v>https://dnbcgovco-my.sharepoint.com/:f:/g/personal/planeacion_dnbc_gov_co/IgDKtjIGM6TQRZiRK4q944amAfUlNwm8Q9aLRceFhhl58t8?e=gvQ8Yn</v>
      </c>
      <c r="X137" s="138">
        <f>+IFERROR(VLOOKUP($L137,ACTIVIDADES!$B$9:$X$493,13,0),"")</f>
        <v>46153</v>
      </c>
      <c r="Y137" s="164" t="str">
        <f>+IFERROR(VLOOKUP($L137,ACTIVIDADES!$B$9:$X$493,14,0),"")</f>
        <v>Se realiza durante el mes de abril el primer monitoreo de planes de mejora, así como la aprobación de su reformulación en Comité de Control Interno</v>
      </c>
      <c r="Z137" s="105">
        <f>+IFERROR(VLOOKUP($L137,ACTIVIDADES!$B$9:$X$493,15,0),"")</f>
        <v>0.25</v>
      </c>
      <c r="AA137" s="165" t="str">
        <f>+IFERROR(VLOOKUP($L137,ACTIVIDADES!$B$9:$X$493,16,0),"")</f>
        <v>EJECUCIÓN</v>
      </c>
      <c r="AB137" s="171">
        <v>46177</v>
      </c>
      <c r="AC137" s="105">
        <v>0.25</v>
      </c>
      <c r="AD137" s="105" t="s">
        <v>757</v>
      </c>
      <c r="AE137" s="105" t="s">
        <v>108</v>
      </c>
      <c r="AF137" s="105" t="s">
        <v>81</v>
      </c>
      <c r="AG137" s="105" t="s">
        <v>81</v>
      </c>
      <c r="AH137" s="105" t="s">
        <v>81</v>
      </c>
      <c r="AI137" s="33"/>
      <c r="AJ137" s="33"/>
      <c r="AK137" s="34"/>
      <c r="AL137" s="33"/>
      <c r="AM137" s="34"/>
      <c r="AN137" s="35"/>
      <c r="AO137" s="36"/>
      <c r="AP137" s="37"/>
      <c r="AQ137" s="33"/>
      <c r="AR137" s="38"/>
      <c r="AS137" s="39"/>
      <c r="AT137" s="40"/>
      <c r="AU137" s="48"/>
      <c r="AV137" s="49"/>
      <c r="AW137" s="41"/>
      <c r="AX137" s="47"/>
      <c r="AY137" s="33"/>
      <c r="AZ137" s="33"/>
      <c r="BA137" s="34"/>
      <c r="BB137" s="33"/>
      <c r="BC137" s="34"/>
      <c r="BD137" s="35"/>
      <c r="BE137" s="36"/>
      <c r="BF137" s="37"/>
      <c r="BG137" s="33"/>
      <c r="BH137" s="38"/>
      <c r="BI137" s="39"/>
      <c r="BJ137" s="40"/>
      <c r="BK137" s="48"/>
      <c r="BL137" s="49"/>
      <c r="BM137" s="41"/>
      <c r="BN137" s="47"/>
      <c r="BO137" s="33"/>
      <c r="BP137" s="33"/>
      <c r="BQ137" s="34"/>
      <c r="BR137" s="33"/>
      <c r="BS137" s="34"/>
      <c r="BT137" s="35"/>
      <c r="BU137" s="36"/>
      <c r="BV137" s="37"/>
      <c r="BW137" s="33"/>
      <c r="BX137" s="38"/>
      <c r="BY137" s="39"/>
      <c r="BZ137" s="40"/>
      <c r="CA137" s="48"/>
      <c r="CB137" s="49"/>
      <c r="CC137" s="41"/>
      <c r="CD137" s="47"/>
    </row>
    <row r="138" spans="1:82 16335:16370" s="32" customFormat="1" ht="90" customHeight="1" x14ac:dyDescent="0.25">
      <c r="A138" s="315">
        <f t="shared" si="3"/>
        <v>130</v>
      </c>
      <c r="B138" s="61" t="s">
        <v>67</v>
      </c>
      <c r="C138" s="61">
        <v>2021</v>
      </c>
      <c r="D138" s="61" t="s">
        <v>163</v>
      </c>
      <c r="E138" s="61"/>
      <c r="F138" s="61" t="s">
        <v>758</v>
      </c>
      <c r="G138" s="62" t="s">
        <v>759</v>
      </c>
      <c r="H138" s="310" t="s">
        <v>164</v>
      </c>
      <c r="I138" s="46" t="s">
        <v>760</v>
      </c>
      <c r="J138" s="64" t="s">
        <v>761</v>
      </c>
      <c r="K138" s="63" t="s">
        <v>73</v>
      </c>
      <c r="L138" s="87" t="s">
        <v>762</v>
      </c>
      <c r="M138" s="86" t="s">
        <v>763</v>
      </c>
      <c r="N138" s="87" t="s">
        <v>764</v>
      </c>
      <c r="O138" s="87">
        <v>1</v>
      </c>
      <c r="P138" s="88">
        <v>44562</v>
      </c>
      <c r="Q138" s="88">
        <v>44926</v>
      </c>
      <c r="R138" s="89">
        <f t="shared" si="5"/>
        <v>54</v>
      </c>
      <c r="S138" s="87" t="s">
        <v>168</v>
      </c>
      <c r="T138" s="90"/>
      <c r="U138" s="105">
        <f>+IFERROR(VLOOKUP($L138,ACTIVIDADES!$B$9:$X$493,10,0),"")</f>
        <v>1</v>
      </c>
      <c r="V138" s="167" t="str">
        <f>+IFERROR(VLOOKUP($L138,ACTIVIDADES!$B$9:$X$493,11,0)," ")</f>
        <v>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W138" s="227" t="str">
        <f>+IFERROR(VLOOKUP($L138,ACTIVIDADES!$B$9:$X$493,12,0),"")</f>
        <v>https://dnbcgovco-my.sharepoint.com/:f:/g/personal/planeacion_dnbc_gov_co/IgAuKkj054FjQpIhQTfpIU4uAaAYsPG2cwe3OH3tHQ-MiMQ?e=6NoMtK</v>
      </c>
      <c r="X138" s="138">
        <f>+IFERROR(VLOOKUP($L138,ACTIVIDADES!$B$9:$X$493,13,0),"")</f>
        <v>46153</v>
      </c>
      <c r="Y138" s="164" t="str">
        <f>+IFERROR(VLOOKUP($L138,ACTIVIDADES!$B$9:$X$493,14,0),"")</f>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138" s="105">
        <f>+IFERROR(VLOOKUP($L138,ACTIVIDADES!$B$9:$X$493,15,0),"")</f>
        <v>1</v>
      </c>
      <c r="AA138" s="165" t="str">
        <f>+IFERROR(VLOOKUP($L138,ACTIVIDADES!$B$9:$X$493,16,0),"")</f>
        <v>CUMPLIDO</v>
      </c>
      <c r="AB138" s="138">
        <v>46157</v>
      </c>
      <c r="AC138" s="105">
        <v>1</v>
      </c>
      <c r="AD138" s="176" t="s">
        <v>765</v>
      </c>
      <c r="AE138" s="105" t="s">
        <v>80</v>
      </c>
      <c r="AF138" s="105" t="s">
        <v>81</v>
      </c>
      <c r="AG138" s="105" t="s">
        <v>85</v>
      </c>
      <c r="AH138" s="105" t="s">
        <v>123</v>
      </c>
      <c r="AI138" s="33"/>
      <c r="AJ138" s="33"/>
      <c r="AK138" s="34"/>
      <c r="AL138" s="33"/>
      <c r="AM138" s="34"/>
      <c r="AN138" s="35"/>
      <c r="AO138" s="36"/>
      <c r="AP138" s="37"/>
      <c r="AQ138" s="33"/>
      <c r="AR138" s="38"/>
      <c r="AS138" s="39"/>
      <c r="AT138" s="40"/>
      <c r="AU138" s="48"/>
      <c r="AV138" s="49"/>
      <c r="AW138" s="41"/>
      <c r="AX138" s="47"/>
      <c r="AY138" s="33"/>
      <c r="AZ138" s="33"/>
      <c r="BA138" s="34"/>
      <c r="BB138" s="33"/>
      <c r="BC138" s="34"/>
      <c r="BD138" s="35"/>
      <c r="BE138" s="36"/>
      <c r="BF138" s="37"/>
      <c r="BG138" s="33"/>
      <c r="BH138" s="38"/>
      <c r="BI138" s="39"/>
      <c r="BJ138" s="40"/>
      <c r="BK138" s="48"/>
      <c r="BL138" s="49"/>
      <c r="BM138" s="41"/>
      <c r="BN138" s="47"/>
      <c r="BO138" s="33"/>
      <c r="BP138" s="33"/>
      <c r="BQ138" s="34"/>
      <c r="BR138" s="33"/>
      <c r="BS138" s="34"/>
      <c r="BT138" s="35"/>
      <c r="BU138" s="36"/>
      <c r="BV138" s="37"/>
      <c r="BW138" s="33"/>
      <c r="BX138" s="38"/>
      <c r="BY138" s="39"/>
      <c r="BZ138" s="40"/>
      <c r="CA138" s="48"/>
      <c r="CB138" s="49"/>
      <c r="CC138" s="41"/>
      <c r="CD138" s="47"/>
    </row>
    <row r="139" spans="1:82 16335:16370" s="32" customFormat="1" ht="90" customHeight="1" x14ac:dyDescent="0.25">
      <c r="A139" s="315">
        <f t="shared" ref="A139:A202" si="7">+A138+1</f>
        <v>131</v>
      </c>
      <c r="B139" s="61" t="s">
        <v>67</v>
      </c>
      <c r="C139" s="61">
        <v>2021</v>
      </c>
      <c r="D139" s="61" t="s">
        <v>68</v>
      </c>
      <c r="E139" s="61"/>
      <c r="F139" s="61" t="s">
        <v>766</v>
      </c>
      <c r="G139" s="62" t="s">
        <v>767</v>
      </c>
      <c r="H139" s="310"/>
      <c r="I139" s="46" t="s">
        <v>768</v>
      </c>
      <c r="J139" s="64" t="s">
        <v>768</v>
      </c>
      <c r="K139" s="63" t="s">
        <v>73</v>
      </c>
      <c r="L139" s="87" t="s">
        <v>769</v>
      </c>
      <c r="M139" s="86" t="s">
        <v>770</v>
      </c>
      <c r="N139" s="87" t="s">
        <v>771</v>
      </c>
      <c r="O139" s="87">
        <v>4</v>
      </c>
      <c r="P139" s="88">
        <v>46023</v>
      </c>
      <c r="Q139" s="88">
        <v>46112</v>
      </c>
      <c r="R139" s="89">
        <f t="shared" si="5"/>
        <v>13.5</v>
      </c>
      <c r="S139" s="87" t="s">
        <v>105</v>
      </c>
      <c r="T139" s="90" t="s">
        <v>772</v>
      </c>
      <c r="U139" s="105">
        <f>+IFERROR(VLOOKUP($L139,ACTIVIDADES!$B$9:$X$493,10,0),"")</f>
        <v>0.25</v>
      </c>
      <c r="V139" s="167" t="str">
        <f>+IFERROR(VLOOKUP($L139,ACTIVIDADES!$B$9:$X$493,11,0)," ")</f>
        <v xml:space="preserve">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
</v>
      </c>
      <c r="W139" s="227" t="str">
        <f>+IFERROR(VLOOKUP($L139,ACTIVIDADES!$B$9:$X$493,12,0),"")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v>
      </c>
      <c r="X139" s="138">
        <f>+IFERROR(VLOOKUP($L139,ACTIVIDADES!$B$9:$X$493,13,0),"")</f>
        <v>46153</v>
      </c>
      <c r="Y139" s="164" t="str">
        <f>+IFERROR(VLOOKUP($L139,ACTIVIDADES!$B$9:$X$493,14,0),"")</f>
        <v>Se incluye resolución de ordenación del gasto</v>
      </c>
      <c r="Z139" s="105">
        <f>+IFERROR(VLOOKUP($L139,ACTIVIDADES!$B$9:$X$493,15,0),"")</f>
        <v>1</v>
      </c>
      <c r="AA139" s="165" t="str">
        <f>+IFERROR(VLOOKUP($L139,ACTIVIDADES!$B$9:$X$493,16,0),"")</f>
        <v>CUMPLIDO</v>
      </c>
      <c r="AB139" s="138">
        <v>46157</v>
      </c>
      <c r="AC139" s="174">
        <v>0.25</v>
      </c>
      <c r="AD139" s="181" t="s">
        <v>773</v>
      </c>
      <c r="AE139" s="105" t="s">
        <v>146</v>
      </c>
      <c r="AF139" s="105" t="s">
        <v>81</v>
      </c>
      <c r="AG139" s="105" t="s">
        <v>85</v>
      </c>
      <c r="AH139" s="105" t="s">
        <v>123</v>
      </c>
      <c r="AI139" s="33"/>
      <c r="AJ139" s="33"/>
      <c r="AK139" s="34"/>
      <c r="AL139" s="33"/>
      <c r="AM139" s="34"/>
      <c r="AN139" s="35"/>
      <c r="AO139" s="36"/>
      <c r="AP139" s="37"/>
      <c r="AQ139" s="33"/>
      <c r="AR139" s="38"/>
      <c r="AS139" s="39"/>
      <c r="AT139" s="40"/>
      <c r="AU139" s="48"/>
      <c r="AV139" s="49"/>
      <c r="AW139" s="41"/>
      <c r="AX139" s="47"/>
      <c r="AY139" s="33"/>
      <c r="AZ139" s="33"/>
      <c r="BA139" s="34"/>
      <c r="BB139" s="33"/>
      <c r="BC139" s="34"/>
      <c r="BD139" s="35"/>
      <c r="BE139" s="36"/>
      <c r="BF139" s="37"/>
      <c r="BG139" s="33"/>
      <c r="BH139" s="38"/>
      <c r="BI139" s="39"/>
      <c r="BJ139" s="40"/>
      <c r="BK139" s="48"/>
      <c r="BL139" s="49"/>
      <c r="BM139" s="41"/>
      <c r="BN139" s="47"/>
      <c r="BO139" s="33"/>
      <c r="BP139" s="33"/>
      <c r="BQ139" s="34"/>
      <c r="BR139" s="33"/>
      <c r="BS139" s="34"/>
      <c r="BT139" s="35"/>
      <c r="BU139" s="36"/>
      <c r="BV139" s="37"/>
      <c r="BW139" s="33"/>
      <c r="BX139" s="38"/>
      <c r="BY139" s="39"/>
      <c r="BZ139" s="40"/>
      <c r="CA139" s="48"/>
      <c r="CB139" s="49"/>
      <c r="CC139" s="41"/>
      <c r="CD139" s="47"/>
    </row>
    <row r="140" spans="1:82 16335:16370" s="32" customFormat="1" ht="90" customHeight="1" x14ac:dyDescent="0.25">
      <c r="A140" s="315">
        <f t="shared" si="7"/>
        <v>132</v>
      </c>
      <c r="B140" s="61" t="s">
        <v>67</v>
      </c>
      <c r="C140" s="61">
        <v>2021</v>
      </c>
      <c r="D140" s="61" t="s">
        <v>163</v>
      </c>
      <c r="E140" s="61"/>
      <c r="F140" s="61" t="s">
        <v>774</v>
      </c>
      <c r="G140" s="62" t="s">
        <v>775</v>
      </c>
      <c r="H140" s="310" t="s">
        <v>263</v>
      </c>
      <c r="I140" s="46" t="s">
        <v>776</v>
      </c>
      <c r="J140" s="64" t="s">
        <v>777</v>
      </c>
      <c r="K140" s="63" t="s">
        <v>73</v>
      </c>
      <c r="L140" s="87" t="s">
        <v>778</v>
      </c>
      <c r="M140" s="86" t="s">
        <v>779</v>
      </c>
      <c r="N140" s="87" t="s">
        <v>780</v>
      </c>
      <c r="O140" s="87">
        <v>4</v>
      </c>
      <c r="P140" s="88">
        <v>46023</v>
      </c>
      <c r="Q140" s="88">
        <v>46387</v>
      </c>
      <c r="R140" s="89">
        <f t="shared" si="5"/>
        <v>54</v>
      </c>
      <c r="S140" s="87" t="s">
        <v>268</v>
      </c>
      <c r="T140" s="90" t="s">
        <v>269</v>
      </c>
      <c r="U140" s="105">
        <f>+IFERROR(VLOOKUP($L140,ACTIVIDADES!$B$9:$X$493,10,0),"")</f>
        <v>0</v>
      </c>
      <c r="V140" s="167" t="str">
        <f>+IFERROR(VLOOKUP($L140,ACTIVIDADES!$B$9:$X$493,11,0)," ")</f>
        <v>Se encuentra en elaboración el informe del primer trimestre</v>
      </c>
      <c r="W140" s="227">
        <f>+IFERROR(VLOOKUP($L140,ACTIVIDADES!$B$9:$X$493,12,0),"")</f>
        <v>0</v>
      </c>
      <c r="X140" s="138">
        <f>+IFERROR(VLOOKUP($L140,ACTIVIDADES!$B$9:$X$493,13,0),"")</f>
        <v>46153</v>
      </c>
      <c r="Y140" s="164" t="str">
        <f>+IFERROR(VLOOKUP($L140,ACTIVIDADES!$B$9:$X$493,14,0),"")</f>
        <v>Sin evidencia de inicio de la actividad</v>
      </c>
      <c r="Z140" s="105">
        <f>+IFERROR(VLOOKUP($L140,ACTIVIDADES!$B$9:$X$493,15,0),"")</f>
        <v>0</v>
      </c>
      <c r="AA140" s="165" t="str">
        <f>+IFERROR(VLOOKUP($L140,ACTIVIDADES!$B$9:$X$493,16,0),"")</f>
        <v>EJECUCIÓN</v>
      </c>
      <c r="AB140" s="171">
        <v>46177</v>
      </c>
      <c r="AC140" s="170">
        <v>0</v>
      </c>
      <c r="AD140" s="105" t="s">
        <v>93</v>
      </c>
      <c r="AE140" s="170" t="s">
        <v>83</v>
      </c>
      <c r="AF140" s="105" t="s">
        <v>81</v>
      </c>
      <c r="AG140" s="105" t="s">
        <v>81</v>
      </c>
      <c r="AH140" s="105" t="s">
        <v>81</v>
      </c>
      <c r="AI140" s="33"/>
      <c r="AJ140" s="33"/>
      <c r="AK140" s="34"/>
      <c r="AL140" s="33"/>
      <c r="AM140" s="34"/>
      <c r="AN140" s="35"/>
      <c r="AO140" s="36"/>
      <c r="AP140" s="37"/>
      <c r="AQ140" s="33"/>
      <c r="AR140" s="38"/>
      <c r="AS140" s="39"/>
      <c r="AT140" s="40"/>
      <c r="AU140" s="48"/>
      <c r="AV140" s="49"/>
      <c r="AW140" s="41"/>
      <c r="AX140" s="47"/>
      <c r="AY140" s="33"/>
      <c r="AZ140" s="33"/>
      <c r="BA140" s="34"/>
      <c r="BB140" s="33"/>
      <c r="BC140" s="34"/>
      <c r="BD140" s="35"/>
      <c r="BE140" s="36"/>
      <c r="BF140" s="37"/>
      <c r="BG140" s="33"/>
      <c r="BH140" s="38"/>
      <c r="BI140" s="39"/>
      <c r="BJ140" s="40"/>
      <c r="BK140" s="48"/>
      <c r="BL140" s="49"/>
      <c r="BM140" s="41"/>
      <c r="BN140" s="47"/>
      <c r="BO140" s="33"/>
      <c r="BP140" s="33"/>
      <c r="BQ140" s="34"/>
      <c r="BR140" s="33"/>
      <c r="BS140" s="34"/>
      <c r="BT140" s="35"/>
      <c r="BU140" s="36"/>
      <c r="BV140" s="37"/>
      <c r="BW140" s="33"/>
      <c r="BX140" s="38"/>
      <c r="BY140" s="39"/>
      <c r="BZ140" s="40"/>
      <c r="CA140" s="48"/>
      <c r="CB140" s="49"/>
      <c r="CC140" s="41"/>
      <c r="CD140" s="47"/>
    </row>
    <row r="141" spans="1:82 16335:16370" s="32" customFormat="1" ht="90" customHeight="1" x14ac:dyDescent="0.25">
      <c r="A141" s="316">
        <f>+A140+1</f>
        <v>133</v>
      </c>
      <c r="B141" s="187" t="s">
        <v>67</v>
      </c>
      <c r="C141" s="187">
        <v>2021</v>
      </c>
      <c r="D141" s="187" t="s">
        <v>163</v>
      </c>
      <c r="E141" s="187"/>
      <c r="F141" s="187" t="s">
        <v>774</v>
      </c>
      <c r="G141" s="186" t="s">
        <v>775</v>
      </c>
      <c r="H141" s="311"/>
      <c r="I141" s="185" t="s">
        <v>776</v>
      </c>
      <c r="J141" s="184" t="s">
        <v>777</v>
      </c>
      <c r="K141" s="183" t="s">
        <v>73</v>
      </c>
      <c r="L141" s="87" t="s">
        <v>781</v>
      </c>
      <c r="M141" s="86" t="s">
        <v>782</v>
      </c>
      <c r="N141" s="87" t="s">
        <v>783</v>
      </c>
      <c r="O141" s="87">
        <v>1</v>
      </c>
      <c r="P141" s="88">
        <v>44510</v>
      </c>
      <c r="Q141" s="88">
        <v>44561</v>
      </c>
      <c r="R141" s="89">
        <v>8</v>
      </c>
      <c r="S141" s="87" t="s">
        <v>784</v>
      </c>
      <c r="T141" s="90" t="s">
        <v>785</v>
      </c>
      <c r="U141" s="188">
        <v>1</v>
      </c>
      <c r="V141" s="189" t="s">
        <v>786</v>
      </c>
      <c r="W141" s="232" t="s">
        <v>787</v>
      </c>
      <c r="X141" s="190">
        <v>46153</v>
      </c>
      <c r="Y141" s="189" t="s">
        <v>788</v>
      </c>
      <c r="Z141" s="188">
        <v>1</v>
      </c>
      <c r="AA141" s="194" t="s">
        <v>789</v>
      </c>
      <c r="AB141" s="138">
        <v>46157</v>
      </c>
      <c r="AC141" s="174">
        <v>1</v>
      </c>
      <c r="AD141" s="181" t="s">
        <v>790</v>
      </c>
      <c r="AE141" s="105" t="s">
        <v>80</v>
      </c>
      <c r="AF141" s="105" t="s">
        <v>81</v>
      </c>
      <c r="AG141" s="105" t="s">
        <v>85</v>
      </c>
      <c r="AH141" s="105" t="s">
        <v>123</v>
      </c>
      <c r="AI141" s="33"/>
      <c r="AJ141" s="33"/>
      <c r="AK141" s="34"/>
      <c r="AL141" s="33"/>
      <c r="AM141" s="34"/>
      <c r="AN141" s="35"/>
      <c r="AO141" s="36"/>
      <c r="AP141" s="37"/>
      <c r="AQ141" s="33"/>
      <c r="AR141" s="38"/>
      <c r="AS141" s="39"/>
      <c r="AT141" s="40"/>
      <c r="AU141" s="48"/>
      <c r="AV141" s="49"/>
      <c r="AW141" s="41"/>
      <c r="AX141" s="47"/>
      <c r="AY141" s="33"/>
      <c r="AZ141" s="33"/>
      <c r="BA141" s="34"/>
      <c r="BB141" s="33"/>
      <c r="BC141" s="34"/>
      <c r="BD141" s="35"/>
      <c r="BE141" s="36"/>
      <c r="BF141" s="37"/>
      <c r="BG141" s="33"/>
      <c r="BH141" s="38"/>
      <c r="BI141" s="39"/>
      <c r="BJ141" s="40"/>
      <c r="BK141" s="48"/>
      <c r="BL141" s="49"/>
      <c r="BM141" s="41"/>
      <c r="BN141" s="47"/>
      <c r="BO141" s="33"/>
      <c r="BP141" s="33"/>
      <c r="BQ141" s="34"/>
      <c r="BR141" s="33"/>
      <c r="BS141" s="34"/>
      <c r="BT141" s="35"/>
      <c r="BU141" s="36"/>
      <c r="BV141" s="37"/>
      <c r="BW141" s="33"/>
      <c r="BX141" s="38"/>
      <c r="BY141" s="39"/>
      <c r="BZ141" s="40"/>
      <c r="CA141" s="48"/>
      <c r="CB141" s="49"/>
      <c r="CC141" s="41"/>
      <c r="CD141" s="47"/>
    </row>
    <row r="142" spans="1:82 16335:16370" s="32" customFormat="1" ht="90" customHeight="1" x14ac:dyDescent="0.2">
      <c r="A142" s="315">
        <f t="shared" si="7"/>
        <v>134</v>
      </c>
      <c r="B142" s="61" t="s">
        <v>67</v>
      </c>
      <c r="C142" s="61">
        <v>2021</v>
      </c>
      <c r="D142" s="61" t="s">
        <v>163</v>
      </c>
      <c r="E142" s="61"/>
      <c r="F142" s="61" t="s">
        <v>774</v>
      </c>
      <c r="G142" s="62" t="s">
        <v>775</v>
      </c>
      <c r="H142" s="310"/>
      <c r="I142" s="46" t="s">
        <v>776</v>
      </c>
      <c r="J142" s="64" t="s">
        <v>777</v>
      </c>
      <c r="K142" s="63" t="s">
        <v>73</v>
      </c>
      <c r="L142" s="87" t="s">
        <v>791</v>
      </c>
      <c r="M142" s="86" t="s">
        <v>792</v>
      </c>
      <c r="N142" s="87" t="s">
        <v>246</v>
      </c>
      <c r="O142" s="87">
        <v>1</v>
      </c>
      <c r="P142" s="88">
        <v>46023</v>
      </c>
      <c r="Q142" s="88">
        <v>46142</v>
      </c>
      <c r="R142" s="89">
        <v>18</v>
      </c>
      <c r="S142" s="87" t="s">
        <v>784</v>
      </c>
      <c r="T142" s="90" t="s">
        <v>785</v>
      </c>
      <c r="U142" s="105">
        <v>1</v>
      </c>
      <c r="V142" s="167" t="s">
        <v>793</v>
      </c>
      <c r="W142" s="227">
        <v>0</v>
      </c>
      <c r="X142" s="138">
        <v>46153</v>
      </c>
      <c r="Y142" s="164" t="s">
        <v>794</v>
      </c>
      <c r="Z142" s="105">
        <v>1</v>
      </c>
      <c r="AA142" s="201" t="s">
        <v>789</v>
      </c>
      <c r="AB142" s="138">
        <v>46170</v>
      </c>
      <c r="AC142" s="174">
        <v>1</v>
      </c>
      <c r="AD142" s="181" t="s">
        <v>795</v>
      </c>
      <c r="AE142" s="105" t="s">
        <v>146</v>
      </c>
      <c r="AF142" s="105" t="s">
        <v>81</v>
      </c>
      <c r="AG142" s="105" t="s">
        <v>85</v>
      </c>
      <c r="AH142" s="105" t="s">
        <v>123</v>
      </c>
      <c r="AI142" s="33"/>
      <c r="AJ142" s="33"/>
      <c r="AK142" s="34"/>
      <c r="AL142" s="33"/>
      <c r="AM142" s="34"/>
      <c r="AN142" s="35"/>
      <c r="AO142" s="36"/>
      <c r="AP142" s="37"/>
      <c r="AQ142" s="33"/>
      <c r="AR142" s="38"/>
      <c r="AS142" s="39"/>
      <c r="AT142" s="40"/>
      <c r="AU142" s="48"/>
      <c r="AV142" s="49"/>
      <c r="AW142" s="41"/>
      <c r="AX142" s="47"/>
      <c r="AY142" s="33"/>
      <c r="AZ142" s="33"/>
      <c r="BA142" s="34"/>
      <c r="BB142" s="33"/>
      <c r="BC142" s="34"/>
      <c r="BD142" s="35"/>
      <c r="BE142" s="36"/>
      <c r="BF142" s="37"/>
      <c r="BG142" s="33"/>
      <c r="BH142" s="38"/>
      <c r="BI142" s="39"/>
      <c r="BJ142" s="40"/>
      <c r="BK142" s="48"/>
      <c r="BL142" s="49"/>
      <c r="BM142" s="41"/>
      <c r="BN142" s="47"/>
      <c r="BO142" s="33"/>
      <c r="BP142" s="33"/>
      <c r="BQ142" s="34"/>
      <c r="BR142" s="33"/>
      <c r="BS142" s="34"/>
      <c r="BT142" s="35"/>
      <c r="BU142" s="36"/>
      <c r="BV142" s="37"/>
      <c r="BW142" s="33"/>
      <c r="BX142" s="38"/>
      <c r="BY142" s="39"/>
      <c r="BZ142" s="40"/>
      <c r="CA142" s="48"/>
      <c r="CB142" s="49"/>
      <c r="CC142" s="41"/>
      <c r="CD142" s="47"/>
    </row>
    <row r="143" spans="1:82 16335:16370" s="32" customFormat="1" ht="90" customHeight="1" x14ac:dyDescent="0.25">
      <c r="A143" s="315">
        <f t="shared" si="7"/>
        <v>135</v>
      </c>
      <c r="B143" s="61" t="s">
        <v>67</v>
      </c>
      <c r="C143" s="61">
        <v>2021</v>
      </c>
      <c r="D143" s="61" t="s">
        <v>163</v>
      </c>
      <c r="E143" s="61"/>
      <c r="F143" s="61" t="s">
        <v>796</v>
      </c>
      <c r="G143" s="62" t="s">
        <v>797</v>
      </c>
      <c r="H143" s="310" t="s">
        <v>263</v>
      </c>
      <c r="I143" s="46" t="s">
        <v>776</v>
      </c>
      <c r="J143" s="64" t="s">
        <v>777</v>
      </c>
      <c r="K143" s="63" t="s">
        <v>73</v>
      </c>
      <c r="L143" s="87" t="s">
        <v>778</v>
      </c>
      <c r="M143" s="86" t="s">
        <v>779</v>
      </c>
      <c r="N143" s="87" t="s">
        <v>780</v>
      </c>
      <c r="O143" s="87">
        <v>4</v>
      </c>
      <c r="P143" s="88">
        <v>46023</v>
      </c>
      <c r="Q143" s="88">
        <v>46387</v>
      </c>
      <c r="R143" s="89">
        <f t="shared" si="5"/>
        <v>54</v>
      </c>
      <c r="S143" s="87" t="s">
        <v>268</v>
      </c>
      <c r="T143" s="90" t="s">
        <v>269</v>
      </c>
      <c r="U143" s="105">
        <f>+IFERROR(VLOOKUP($L143,ACTIVIDADES!$B$9:$X$493,10,0),"")</f>
        <v>0</v>
      </c>
      <c r="V143" s="167" t="str">
        <f>+IFERROR(VLOOKUP($L143,ACTIVIDADES!$B$9:$X$493,11,0)," ")</f>
        <v>Se encuentra en elaboración el informe del primer trimestre</v>
      </c>
      <c r="W143" s="227">
        <f>+IFERROR(VLOOKUP($L143,ACTIVIDADES!$B$9:$X$493,12,0),"")</f>
        <v>0</v>
      </c>
      <c r="X143" s="138">
        <f>+IFERROR(VLOOKUP($L143,ACTIVIDADES!$B$9:$X$493,13,0),"")</f>
        <v>46153</v>
      </c>
      <c r="Y143" s="164" t="str">
        <f>+IFERROR(VLOOKUP($L143,ACTIVIDADES!$B$9:$X$493,14,0),"")</f>
        <v>Sin evidencia de inicio de la actividad</v>
      </c>
      <c r="Z143" s="105">
        <f>+IFERROR(VLOOKUP($L143,ACTIVIDADES!$B$9:$X$493,15,0),"")</f>
        <v>0</v>
      </c>
      <c r="AA143" s="165" t="str">
        <f>+IFERROR(VLOOKUP($L143,ACTIVIDADES!$B$9:$X$493,16,0),"")</f>
        <v>EJECUCIÓN</v>
      </c>
      <c r="AB143" s="171">
        <v>46177</v>
      </c>
      <c r="AC143" s="105">
        <v>0</v>
      </c>
      <c r="AD143" s="105" t="s">
        <v>93</v>
      </c>
      <c r="AE143" s="170" t="s">
        <v>83</v>
      </c>
      <c r="AF143" s="105" t="s">
        <v>81</v>
      </c>
      <c r="AG143" s="105" t="s">
        <v>81</v>
      </c>
      <c r="AH143" s="105" t="s">
        <v>81</v>
      </c>
      <c r="AI143" s="33"/>
      <c r="AJ143" s="33"/>
      <c r="AK143" s="34"/>
      <c r="AL143" s="33"/>
      <c r="AM143" s="34"/>
      <c r="AN143" s="35"/>
      <c r="AO143" s="36"/>
      <c r="AP143" s="37"/>
      <c r="AQ143" s="33"/>
      <c r="AR143" s="38"/>
      <c r="AS143" s="39"/>
      <c r="AT143" s="40"/>
      <c r="AU143" s="48"/>
      <c r="AV143" s="49"/>
      <c r="AW143" s="41"/>
      <c r="AX143" s="47"/>
      <c r="AY143" s="33"/>
      <c r="AZ143" s="33"/>
      <c r="BA143" s="34"/>
      <c r="BB143" s="33"/>
      <c r="BC143" s="34"/>
      <c r="BD143" s="35"/>
      <c r="BE143" s="36"/>
      <c r="BF143" s="37"/>
      <c r="BG143" s="33"/>
      <c r="BH143" s="38"/>
      <c r="BI143" s="39"/>
      <c r="BJ143" s="40"/>
      <c r="BK143" s="48"/>
      <c r="BL143" s="49"/>
      <c r="BM143" s="41"/>
      <c r="BN143" s="47"/>
      <c r="BO143" s="33"/>
      <c r="BP143" s="33"/>
      <c r="BQ143" s="34"/>
      <c r="BR143" s="33"/>
      <c r="BS143" s="34"/>
      <c r="BT143" s="35"/>
      <c r="BU143" s="36"/>
      <c r="BV143" s="37"/>
      <c r="BW143" s="33"/>
      <c r="BX143" s="38"/>
      <c r="BY143" s="39"/>
      <c r="BZ143" s="40"/>
      <c r="CA143" s="48"/>
      <c r="CB143" s="49"/>
      <c r="CC143" s="41"/>
      <c r="CD143" s="47"/>
    </row>
    <row r="144" spans="1:82 16335:16370" s="32" customFormat="1" ht="90" customHeight="1" x14ac:dyDescent="0.25">
      <c r="A144" s="316">
        <f>+A143+1</f>
        <v>136</v>
      </c>
      <c r="B144" s="187" t="s">
        <v>67</v>
      </c>
      <c r="C144" s="187">
        <v>2021</v>
      </c>
      <c r="D144" s="187" t="s">
        <v>163</v>
      </c>
      <c r="E144" s="187"/>
      <c r="F144" s="187" t="s">
        <v>796</v>
      </c>
      <c r="G144" s="186" t="s">
        <v>797</v>
      </c>
      <c r="H144" s="311"/>
      <c r="I144" s="185" t="s">
        <v>798</v>
      </c>
      <c r="J144" s="184" t="s">
        <v>799</v>
      </c>
      <c r="K144" s="183" t="s">
        <v>73</v>
      </c>
      <c r="L144" s="87" t="s">
        <v>800</v>
      </c>
      <c r="M144" s="86" t="s">
        <v>801</v>
      </c>
      <c r="N144" s="87" t="s">
        <v>802</v>
      </c>
      <c r="O144" s="87">
        <v>1</v>
      </c>
      <c r="P144" s="88">
        <v>44510</v>
      </c>
      <c r="Q144" s="88">
        <v>44561</v>
      </c>
      <c r="R144" s="89">
        <v>8</v>
      </c>
      <c r="S144" s="87" t="s">
        <v>784</v>
      </c>
      <c r="T144" s="90" t="s">
        <v>785</v>
      </c>
      <c r="U144" s="191">
        <v>1</v>
      </c>
      <c r="V144" s="192" t="s">
        <v>803</v>
      </c>
      <c r="W144" s="192" t="s">
        <v>804</v>
      </c>
      <c r="X144" s="193">
        <v>46153</v>
      </c>
      <c r="Y144" s="192" t="s">
        <v>805</v>
      </c>
      <c r="Z144" s="191">
        <v>1</v>
      </c>
      <c r="AA144" s="194" t="s">
        <v>789</v>
      </c>
      <c r="AB144" s="138">
        <v>46157</v>
      </c>
      <c r="AC144" s="174">
        <v>1</v>
      </c>
      <c r="AD144" s="192" t="s">
        <v>806</v>
      </c>
      <c r="AE144" s="105" t="s">
        <v>80</v>
      </c>
      <c r="AF144" s="105" t="s">
        <v>81</v>
      </c>
      <c r="AG144" s="105" t="s">
        <v>85</v>
      </c>
      <c r="AH144" s="105" t="s">
        <v>123</v>
      </c>
      <c r="AI144" s="33"/>
      <c r="AJ144" s="33"/>
      <c r="AK144" s="34"/>
      <c r="AL144" s="33"/>
      <c r="AM144" s="34"/>
      <c r="AN144" s="35"/>
      <c r="AO144" s="36"/>
      <c r="AP144" s="37"/>
      <c r="AQ144" s="33"/>
      <c r="AR144" s="38"/>
      <c r="AS144" s="39"/>
      <c r="AT144" s="40"/>
      <c r="AU144" s="48"/>
      <c r="AV144" s="49"/>
      <c r="AW144" s="41"/>
      <c r="AX144" s="47"/>
      <c r="AY144" s="33"/>
      <c r="AZ144" s="33"/>
      <c r="BA144" s="34"/>
      <c r="BB144" s="33"/>
      <c r="BC144" s="34"/>
      <c r="BD144" s="35"/>
      <c r="BE144" s="36"/>
      <c r="BF144" s="37"/>
      <c r="BG144" s="33"/>
      <c r="BH144" s="38"/>
      <c r="BI144" s="39"/>
      <c r="BJ144" s="40"/>
      <c r="BK144" s="48"/>
      <c r="BL144" s="49"/>
      <c r="BM144" s="41"/>
      <c r="BN144" s="47"/>
      <c r="BO144" s="33"/>
      <c r="BP144" s="33"/>
      <c r="BQ144" s="34"/>
      <c r="BR144" s="33"/>
      <c r="BS144" s="34"/>
      <c r="BT144" s="35"/>
      <c r="BU144" s="36"/>
      <c r="BV144" s="37"/>
      <c r="BW144" s="33"/>
      <c r="BX144" s="38"/>
      <c r="BY144" s="39"/>
      <c r="BZ144" s="40"/>
      <c r="CA144" s="48"/>
      <c r="CB144" s="49"/>
      <c r="CC144" s="41"/>
      <c r="CD144" s="47"/>
    </row>
    <row r="145" spans="1:82" s="32" customFormat="1" ht="127.5" customHeight="1" x14ac:dyDescent="0.25">
      <c r="A145" s="315">
        <f t="shared" si="7"/>
        <v>137</v>
      </c>
      <c r="B145" s="61" t="s">
        <v>67</v>
      </c>
      <c r="C145" s="61">
        <v>2021</v>
      </c>
      <c r="D145" s="61" t="s">
        <v>68</v>
      </c>
      <c r="E145" s="61"/>
      <c r="F145" s="61" t="s">
        <v>807</v>
      </c>
      <c r="G145" s="62" t="s">
        <v>808</v>
      </c>
      <c r="H145" s="310"/>
      <c r="I145" s="46" t="s">
        <v>809</v>
      </c>
      <c r="J145" s="64" t="s">
        <v>809</v>
      </c>
      <c r="K145" s="63" t="s">
        <v>73</v>
      </c>
      <c r="L145" s="87" t="s">
        <v>810</v>
      </c>
      <c r="M145" s="86" t="s">
        <v>811</v>
      </c>
      <c r="N145" s="87" t="s">
        <v>812</v>
      </c>
      <c r="O145" s="87">
        <v>1</v>
      </c>
      <c r="P145" s="88">
        <v>46023</v>
      </c>
      <c r="Q145" s="88">
        <v>46203</v>
      </c>
      <c r="R145" s="89">
        <f t="shared" si="5"/>
        <v>26.85</v>
      </c>
      <c r="S145" s="87" t="s">
        <v>131</v>
      </c>
      <c r="T145" s="90"/>
      <c r="U145" s="105">
        <f>+IFERROR(VLOOKUP($L145,ACTIVIDADES!$B$9:$X$493,10,0),"")</f>
        <v>0</v>
      </c>
      <c r="V145" s="167">
        <f>+IFERROR(VLOOKUP($L145,ACTIVIDADES!$B$9:$X$493,11,0)," ")</f>
        <v>0</v>
      </c>
      <c r="W145" s="227">
        <f>+IFERROR(VLOOKUP($L145,ACTIVIDADES!$B$9:$X$493,12,0),"")</f>
        <v>0</v>
      </c>
      <c r="X145" s="138">
        <f>+IFERROR(VLOOKUP($L145,ACTIVIDADES!$B$9:$X$493,13,0),"")</f>
        <v>46153</v>
      </c>
      <c r="Y145" s="164" t="str">
        <f>+IFERROR(VLOOKUP($L145,ACTIVIDADES!$B$9:$X$493,14,0),"")</f>
        <v>No se evidencia seguimiento</v>
      </c>
      <c r="Z145" s="105">
        <f>+IFERROR(VLOOKUP($L145,ACTIVIDADES!$B$9:$X$493,15,0),"")</f>
        <v>0</v>
      </c>
      <c r="AA145" s="165" t="str">
        <f>+IFERROR(VLOOKUP($L145,ACTIVIDADES!$B$9:$X$493,16,0),"")</f>
        <v>EJECUCIÓN</v>
      </c>
      <c r="AB145" s="171">
        <v>46181</v>
      </c>
      <c r="AC145" s="105">
        <v>0</v>
      </c>
      <c r="AD145" s="179" t="s">
        <v>93</v>
      </c>
      <c r="AE145" s="170" t="s">
        <v>83</v>
      </c>
      <c r="AF145" s="105" t="s">
        <v>81</v>
      </c>
      <c r="AG145" s="105" t="s">
        <v>81</v>
      </c>
      <c r="AH145" s="105" t="s">
        <v>81</v>
      </c>
      <c r="AI145" s="33"/>
      <c r="AJ145" s="33"/>
      <c r="AK145" s="34"/>
      <c r="AL145" s="33"/>
      <c r="AM145" s="34"/>
      <c r="AN145" s="35"/>
      <c r="AO145" s="36"/>
      <c r="AP145" s="37"/>
      <c r="AQ145" s="33"/>
      <c r="AR145" s="38"/>
      <c r="AS145" s="39"/>
      <c r="AT145" s="40"/>
      <c r="AU145" s="48"/>
      <c r="AV145" s="49"/>
      <c r="AW145" s="41"/>
      <c r="AX145" s="47"/>
      <c r="AY145" s="33"/>
      <c r="AZ145" s="33"/>
      <c r="BA145" s="34"/>
      <c r="BB145" s="33"/>
      <c r="BC145" s="34"/>
      <c r="BD145" s="35"/>
      <c r="BE145" s="36"/>
      <c r="BF145" s="37"/>
      <c r="BG145" s="33"/>
      <c r="BH145" s="38"/>
      <c r="BI145" s="39"/>
      <c r="BJ145" s="40"/>
      <c r="BK145" s="48"/>
      <c r="BL145" s="49"/>
      <c r="BM145" s="41"/>
      <c r="BN145" s="47"/>
      <c r="BO145" s="33"/>
      <c r="BP145" s="33"/>
      <c r="BQ145" s="34"/>
      <c r="BR145" s="33"/>
      <c r="BS145" s="34"/>
      <c r="BT145" s="35"/>
      <c r="BU145" s="36"/>
      <c r="BV145" s="37"/>
      <c r="BW145" s="33"/>
      <c r="BX145" s="38"/>
      <c r="BY145" s="39"/>
      <c r="BZ145" s="40"/>
      <c r="CA145" s="48"/>
      <c r="CB145" s="49"/>
      <c r="CC145" s="41"/>
      <c r="CD145" s="47"/>
    </row>
    <row r="146" spans="1:82" s="32" customFormat="1" ht="90" customHeight="1" x14ac:dyDescent="0.25">
      <c r="A146" s="315">
        <f t="shared" si="7"/>
        <v>138</v>
      </c>
      <c r="B146" s="61" t="s">
        <v>67</v>
      </c>
      <c r="C146" s="61">
        <v>2021</v>
      </c>
      <c r="D146" s="61" t="s">
        <v>68</v>
      </c>
      <c r="E146" s="61"/>
      <c r="F146" s="61" t="s">
        <v>813</v>
      </c>
      <c r="G146" s="62" t="s">
        <v>814</v>
      </c>
      <c r="H146" s="310" t="s">
        <v>233</v>
      </c>
      <c r="I146" s="46" t="s">
        <v>815</v>
      </c>
      <c r="J146" s="64" t="s">
        <v>816</v>
      </c>
      <c r="K146" s="63" t="s">
        <v>73</v>
      </c>
      <c r="L146" s="87" t="s">
        <v>344</v>
      </c>
      <c r="M146" s="86" t="s">
        <v>817</v>
      </c>
      <c r="N146" s="87" t="s">
        <v>818</v>
      </c>
      <c r="O146" s="87">
        <v>1</v>
      </c>
      <c r="P146" s="88">
        <v>44510</v>
      </c>
      <c r="Q146" s="88">
        <v>44742</v>
      </c>
      <c r="R146" s="89">
        <f t="shared" si="5"/>
        <v>34.5</v>
      </c>
      <c r="S146" s="87" t="s">
        <v>238</v>
      </c>
      <c r="T146" s="90"/>
      <c r="U146" s="105">
        <f>+ACTIVIDADES!K62</f>
        <v>0</v>
      </c>
      <c r="V146" s="167" t="str">
        <f>+IFERROR(VLOOKUP($L146,ACTIVIDADES!$B$9:$X$493,11,0)," ")</f>
        <v>PENDIENTE</v>
      </c>
      <c r="W146" s="227">
        <f>+IFERROR(VLOOKUP($L146,ACTIVIDADES!$B$9:$X$493,12,0),"")</f>
        <v>0</v>
      </c>
      <c r="X146" s="138">
        <f>+IFERROR(VLOOKUP($L146,ACTIVIDADES!$B$9:$X$493,13,0),"")</f>
        <v>46153</v>
      </c>
      <c r="Y146" s="164" t="str">
        <f>+IFERROR(VLOOKUP($L146,ACTIVIDADES!$B$9:$X$493,14,0),"")</f>
        <v>Sin información</v>
      </c>
      <c r="Z146" s="105">
        <f>+IFERROR(VLOOKUP($L146,ACTIVIDADES!$B$9:$X$493,15,0),"")</f>
        <v>0</v>
      </c>
      <c r="AA146" s="165" t="str">
        <f>+IFERROR(VLOOKUP($L146,ACTIVIDADES!$B$9:$X$493,16,0),"")</f>
        <v>VENCIDO</v>
      </c>
      <c r="AB146" s="138">
        <v>46177</v>
      </c>
      <c r="AC146" s="105">
        <v>0</v>
      </c>
      <c r="AD146" s="105" t="s">
        <v>239</v>
      </c>
      <c r="AE146" s="105" t="s">
        <v>118</v>
      </c>
      <c r="AF146" s="105" t="s">
        <v>81</v>
      </c>
      <c r="AG146" s="105" t="s">
        <v>81</v>
      </c>
      <c r="AH146" s="105" t="s">
        <v>81</v>
      </c>
      <c r="AI146" s="33"/>
      <c r="AJ146" s="33"/>
      <c r="AK146" s="34"/>
      <c r="AL146" s="33"/>
      <c r="AM146" s="34"/>
      <c r="AN146" s="35"/>
      <c r="AO146" s="36"/>
      <c r="AP146" s="37"/>
      <c r="AQ146" s="33"/>
      <c r="AR146" s="38"/>
      <c r="AS146" s="39"/>
      <c r="AT146" s="40"/>
      <c r="AU146" s="48"/>
      <c r="AV146" s="49"/>
      <c r="AW146" s="41"/>
      <c r="AX146" s="47"/>
      <c r="AY146" s="33"/>
      <c r="AZ146" s="33"/>
      <c r="BA146" s="34"/>
      <c r="BB146" s="33"/>
      <c r="BC146" s="34"/>
      <c r="BD146" s="35"/>
      <c r="BE146" s="36"/>
      <c r="BF146" s="37"/>
      <c r="BG146" s="33"/>
      <c r="BH146" s="38"/>
      <c r="BI146" s="39"/>
      <c r="BJ146" s="40"/>
      <c r="BK146" s="48"/>
      <c r="BL146" s="49"/>
      <c r="BM146" s="41"/>
      <c r="BN146" s="47"/>
      <c r="BO146" s="33"/>
      <c r="BP146" s="33"/>
      <c r="BQ146" s="34"/>
      <c r="BR146" s="33"/>
      <c r="BS146" s="34"/>
      <c r="BT146" s="35"/>
      <c r="BU146" s="36"/>
      <c r="BV146" s="37"/>
      <c r="BW146" s="33"/>
      <c r="BX146" s="38"/>
      <c r="BY146" s="39"/>
      <c r="BZ146" s="40"/>
      <c r="CA146" s="48"/>
      <c r="CB146" s="49"/>
      <c r="CC146" s="41"/>
      <c r="CD146" s="47"/>
    </row>
    <row r="147" spans="1:82" s="32" customFormat="1" ht="90" customHeight="1" x14ac:dyDescent="0.25">
      <c r="A147" s="315">
        <f t="shared" si="7"/>
        <v>139</v>
      </c>
      <c r="B147" s="61" t="s">
        <v>67</v>
      </c>
      <c r="C147" s="61">
        <v>2021</v>
      </c>
      <c r="D147" s="61" t="s">
        <v>163</v>
      </c>
      <c r="E147" s="61"/>
      <c r="F147" s="61" t="s">
        <v>819</v>
      </c>
      <c r="G147" s="62" t="s">
        <v>820</v>
      </c>
      <c r="H147" s="310"/>
      <c r="I147" s="46" t="s">
        <v>776</v>
      </c>
      <c r="J147" s="64" t="s">
        <v>777</v>
      </c>
      <c r="K147" s="63" t="s">
        <v>73</v>
      </c>
      <c r="L147" s="87" t="s">
        <v>778</v>
      </c>
      <c r="M147" s="86" t="s">
        <v>779</v>
      </c>
      <c r="N147" s="87" t="s">
        <v>780</v>
      </c>
      <c r="O147" s="87">
        <v>4</v>
      </c>
      <c r="P147" s="88">
        <v>46023</v>
      </c>
      <c r="Q147" s="88">
        <v>46387</v>
      </c>
      <c r="R147" s="89">
        <f t="shared" si="5"/>
        <v>54</v>
      </c>
      <c r="S147" s="87" t="s">
        <v>268</v>
      </c>
      <c r="T147" s="90"/>
      <c r="U147" s="105">
        <f>+IFERROR(VLOOKUP($L147,ACTIVIDADES!$B$9:$X$493,10,0),"")</f>
        <v>0</v>
      </c>
      <c r="V147" s="167" t="str">
        <f>+IFERROR(VLOOKUP($L147,ACTIVIDADES!$B$9:$X$493,11,0)," ")</f>
        <v>Se encuentra en elaboración el informe del primer trimestre</v>
      </c>
      <c r="W147" s="227">
        <f>+IFERROR(VLOOKUP($L147,ACTIVIDADES!$B$9:$X$493,12,0),"")</f>
        <v>0</v>
      </c>
      <c r="X147" s="138">
        <f>+IFERROR(VLOOKUP($L147,ACTIVIDADES!$B$9:$X$493,13,0),"")</f>
        <v>46153</v>
      </c>
      <c r="Y147" s="164" t="str">
        <f>+IFERROR(VLOOKUP($L147,ACTIVIDADES!$B$9:$X$493,14,0),"")</f>
        <v>Sin evidencia de inicio de la actividad</v>
      </c>
      <c r="Z147" s="105">
        <f>+IFERROR(VLOOKUP($L147,ACTIVIDADES!$B$9:$X$493,15,0),"")</f>
        <v>0</v>
      </c>
      <c r="AA147" s="165" t="str">
        <f>+IFERROR(VLOOKUP($L147,ACTIVIDADES!$B$9:$X$493,16,0),"")</f>
        <v>EJECUCIÓN</v>
      </c>
      <c r="AB147" s="171">
        <v>46177</v>
      </c>
      <c r="AC147" s="170">
        <v>0</v>
      </c>
      <c r="AD147" s="105" t="s">
        <v>93</v>
      </c>
      <c r="AE147" s="170" t="s">
        <v>83</v>
      </c>
      <c r="AF147" s="105" t="s">
        <v>81</v>
      </c>
      <c r="AG147" s="105" t="s">
        <v>81</v>
      </c>
      <c r="AH147" s="105" t="s">
        <v>81</v>
      </c>
      <c r="AI147" s="33"/>
      <c r="AJ147" s="33"/>
      <c r="AK147" s="34"/>
      <c r="AL147" s="33"/>
      <c r="AM147" s="34"/>
      <c r="AN147" s="35"/>
      <c r="AO147" s="36"/>
      <c r="AP147" s="37"/>
      <c r="AQ147" s="33"/>
      <c r="AR147" s="38"/>
      <c r="AS147" s="39"/>
      <c r="AT147" s="40"/>
      <c r="AU147" s="48"/>
      <c r="AV147" s="49"/>
      <c r="AW147" s="41"/>
      <c r="AX147" s="47"/>
      <c r="AY147" s="33"/>
      <c r="AZ147" s="33"/>
      <c r="BA147" s="34"/>
      <c r="BB147" s="33"/>
      <c r="BC147" s="34"/>
      <c r="BD147" s="35"/>
      <c r="BE147" s="36"/>
      <c r="BF147" s="37"/>
      <c r="BG147" s="33"/>
      <c r="BH147" s="38"/>
      <c r="BI147" s="39"/>
      <c r="BJ147" s="40"/>
      <c r="BK147" s="48"/>
      <c r="BL147" s="49"/>
      <c r="BM147" s="41"/>
      <c r="BN147" s="47"/>
      <c r="BO147" s="33"/>
      <c r="BP147" s="33"/>
      <c r="BQ147" s="34"/>
      <c r="BR147" s="33"/>
      <c r="BS147" s="34"/>
      <c r="BT147" s="35"/>
      <c r="BU147" s="36"/>
      <c r="BV147" s="37"/>
      <c r="BW147" s="33"/>
      <c r="BX147" s="38"/>
      <c r="BY147" s="39"/>
      <c r="BZ147" s="40"/>
      <c r="CA147" s="48"/>
      <c r="CB147" s="49"/>
      <c r="CC147" s="41"/>
      <c r="CD147" s="47"/>
    </row>
    <row r="148" spans="1:82" s="32" customFormat="1" ht="90" customHeight="1" x14ac:dyDescent="0.25">
      <c r="A148" s="315">
        <f t="shared" si="7"/>
        <v>140</v>
      </c>
      <c r="B148" s="61" t="s">
        <v>67</v>
      </c>
      <c r="C148" s="61">
        <v>2021</v>
      </c>
      <c r="D148" s="61" t="s">
        <v>163</v>
      </c>
      <c r="E148" s="61"/>
      <c r="F148" s="61" t="s">
        <v>819</v>
      </c>
      <c r="G148" s="62" t="s">
        <v>820</v>
      </c>
      <c r="H148" s="310"/>
      <c r="I148" s="46" t="s">
        <v>821</v>
      </c>
      <c r="J148" s="64" t="s">
        <v>822</v>
      </c>
      <c r="K148" s="63" t="s">
        <v>73</v>
      </c>
      <c r="L148" s="87" t="s">
        <v>823</v>
      </c>
      <c r="M148" s="86" t="s">
        <v>824</v>
      </c>
      <c r="N148" s="87" t="s">
        <v>825</v>
      </c>
      <c r="O148" s="87">
        <v>4</v>
      </c>
      <c r="P148" s="88">
        <v>46023</v>
      </c>
      <c r="Q148" s="88">
        <v>46387</v>
      </c>
      <c r="R148" s="89">
        <f t="shared" si="5"/>
        <v>54</v>
      </c>
      <c r="S148" s="87" t="s">
        <v>458</v>
      </c>
      <c r="T148" s="90"/>
      <c r="U148" s="105">
        <f>+IFERROR(VLOOKUP($L148,ACTIVIDADES!$B$9:$X$493,10,0),"")</f>
        <v>0</v>
      </c>
      <c r="V148" s="167">
        <f>+IFERROR(VLOOKUP($L148,ACTIVIDADES!$B$9:$X$493,11,0)," ")</f>
        <v>0</v>
      </c>
      <c r="W148" s="227">
        <f>+IFERROR(VLOOKUP($L148,ACTIVIDADES!$B$9:$X$493,12,0),"")</f>
        <v>0</v>
      </c>
      <c r="X148" s="138">
        <f>+IFERROR(VLOOKUP($L148,ACTIVIDADES!$B$9:$X$493,13,0),"")</f>
        <v>46153</v>
      </c>
      <c r="Y148" s="164" t="str">
        <f>+IFERROR(VLOOKUP($L148,ACTIVIDADES!$B$9:$X$493,14,0),"")</f>
        <v>No se realizó seguimiento</v>
      </c>
      <c r="Z148" s="105">
        <f>+IFERROR(VLOOKUP($L148,ACTIVIDADES!$B$9:$X$493,15,0),"")</f>
        <v>0</v>
      </c>
      <c r="AA148" s="165" t="str">
        <f>+IFERROR(VLOOKUP($L148,ACTIVIDADES!$B$9:$X$493,16,0),"")</f>
        <v>EJECUCIÓN</v>
      </c>
      <c r="AB148" s="138">
        <v>46157</v>
      </c>
      <c r="AC148" s="105">
        <v>0</v>
      </c>
      <c r="AD148" s="105" t="s">
        <v>93</v>
      </c>
      <c r="AE148" s="170" t="s">
        <v>83</v>
      </c>
      <c r="AF148" s="105" t="s">
        <v>81</v>
      </c>
      <c r="AG148" s="105" t="s">
        <v>81</v>
      </c>
      <c r="AH148" s="105" t="s">
        <v>81</v>
      </c>
      <c r="AI148" s="33"/>
      <c r="AJ148" s="33"/>
      <c r="AK148" s="34"/>
      <c r="AL148" s="33"/>
      <c r="AM148" s="34"/>
      <c r="AN148" s="35"/>
      <c r="AO148" s="36"/>
      <c r="AP148" s="37"/>
      <c r="AQ148" s="33"/>
      <c r="AR148" s="38"/>
      <c r="AS148" s="39"/>
      <c r="AT148" s="40"/>
      <c r="AU148" s="48"/>
      <c r="AV148" s="49"/>
      <c r="AW148" s="41"/>
      <c r="AX148" s="47"/>
      <c r="AY148" s="33"/>
      <c r="AZ148" s="33"/>
      <c r="BA148" s="34"/>
      <c r="BB148" s="33"/>
      <c r="BC148" s="34"/>
      <c r="BD148" s="35"/>
      <c r="BE148" s="36"/>
      <c r="BF148" s="37"/>
      <c r="BG148" s="33"/>
      <c r="BH148" s="38"/>
      <c r="BI148" s="39"/>
      <c r="BJ148" s="40"/>
      <c r="BK148" s="48"/>
      <c r="BL148" s="49"/>
      <c r="BM148" s="41"/>
      <c r="BN148" s="47"/>
      <c r="BO148" s="33"/>
      <c r="BP148" s="33"/>
      <c r="BQ148" s="34"/>
      <c r="BR148" s="33"/>
      <c r="BS148" s="34"/>
      <c r="BT148" s="35"/>
      <c r="BU148" s="36"/>
      <c r="BV148" s="37"/>
      <c r="BW148" s="33"/>
      <c r="BX148" s="38"/>
      <c r="BY148" s="39"/>
      <c r="BZ148" s="40"/>
      <c r="CA148" s="48"/>
      <c r="CB148" s="49"/>
      <c r="CC148" s="41"/>
      <c r="CD148" s="47"/>
    </row>
    <row r="149" spans="1:82" s="32" customFormat="1" ht="90" customHeight="1" x14ac:dyDescent="0.25">
      <c r="A149" s="315">
        <f t="shared" si="7"/>
        <v>141</v>
      </c>
      <c r="B149" s="61" t="s">
        <v>67</v>
      </c>
      <c r="C149" s="61">
        <v>2021</v>
      </c>
      <c r="D149" s="61" t="s">
        <v>68</v>
      </c>
      <c r="E149" s="61"/>
      <c r="F149" s="61" t="s">
        <v>826</v>
      </c>
      <c r="G149" s="62" t="s">
        <v>827</v>
      </c>
      <c r="H149" s="310"/>
      <c r="I149" s="46" t="s">
        <v>828</v>
      </c>
      <c r="J149" s="64" t="s">
        <v>829</v>
      </c>
      <c r="K149" s="63" t="s">
        <v>73</v>
      </c>
      <c r="L149" s="87" t="s">
        <v>830</v>
      </c>
      <c r="M149" s="86" t="s">
        <v>831</v>
      </c>
      <c r="N149" s="87" t="s">
        <v>832</v>
      </c>
      <c r="O149" s="87">
        <v>1</v>
      </c>
      <c r="P149" s="88">
        <v>44562</v>
      </c>
      <c r="Q149" s="88">
        <v>44742</v>
      </c>
      <c r="R149" s="89">
        <f t="shared" si="5"/>
        <v>26.85</v>
      </c>
      <c r="S149" s="87" t="s">
        <v>105</v>
      </c>
      <c r="T149" s="90" t="s">
        <v>116</v>
      </c>
      <c r="U149" s="105">
        <f>+IFERROR(VLOOKUP($L149,ACTIVIDADES!$B$9:$X$493,10,0),"")</f>
        <v>0</v>
      </c>
      <c r="V149" s="167">
        <f>+IFERROR(VLOOKUP($L149,ACTIVIDADES!$B$9:$X$493,11,0)," ")</f>
        <v>0</v>
      </c>
      <c r="W149" s="227">
        <f>+IFERROR(VLOOKUP($L149,ACTIVIDADES!$B$9:$X$493,12,0),"")</f>
        <v>0</v>
      </c>
      <c r="X149" s="138">
        <f>+IFERROR(VLOOKUP($L149,ACTIVIDADES!$B$9:$X$493,13,0),"")</f>
        <v>46153</v>
      </c>
      <c r="Y149" s="164" t="str">
        <f>+IFERROR(VLOOKUP($L149,ACTIVIDADES!$B$9:$X$493,14,0),"")</f>
        <v>Sin avance en la actividad</v>
      </c>
      <c r="Z149" s="105">
        <f>+IFERROR(VLOOKUP($L149,ACTIVIDADES!$B$9:$X$493,15,0),"")</f>
        <v>0</v>
      </c>
      <c r="AA149" s="165" t="str">
        <f>+IFERROR(VLOOKUP($L149,ACTIVIDADES!$B$9:$X$493,16,0),"")</f>
        <v>VENCIDO</v>
      </c>
      <c r="AB149" s="138">
        <v>46157</v>
      </c>
      <c r="AC149" s="105">
        <v>0</v>
      </c>
      <c r="AD149" s="105" t="s">
        <v>230</v>
      </c>
      <c r="AE149" s="105" t="s">
        <v>118</v>
      </c>
      <c r="AF149" s="105" t="s">
        <v>81</v>
      </c>
      <c r="AG149" s="105" t="s">
        <v>81</v>
      </c>
      <c r="AH149" s="105" t="s">
        <v>81</v>
      </c>
      <c r="AI149" s="33"/>
      <c r="AJ149" s="33"/>
      <c r="AK149" s="34"/>
      <c r="AL149" s="33"/>
      <c r="AM149" s="34"/>
      <c r="AN149" s="35"/>
      <c r="AO149" s="36"/>
      <c r="AP149" s="37"/>
      <c r="AQ149" s="33"/>
      <c r="AR149" s="38"/>
      <c r="AS149" s="39"/>
      <c r="AT149" s="40"/>
      <c r="AU149" s="48"/>
      <c r="AV149" s="49"/>
      <c r="AW149" s="41"/>
      <c r="AX149" s="47"/>
      <c r="AY149" s="33"/>
      <c r="AZ149" s="33"/>
      <c r="BA149" s="34"/>
      <c r="BB149" s="33"/>
      <c r="BC149" s="34"/>
      <c r="BD149" s="35"/>
      <c r="BE149" s="36"/>
      <c r="BF149" s="37"/>
      <c r="BG149" s="33"/>
      <c r="BH149" s="38"/>
      <c r="BI149" s="39"/>
      <c r="BJ149" s="40"/>
      <c r="BK149" s="48"/>
      <c r="BL149" s="49"/>
      <c r="BM149" s="41"/>
      <c r="BN149" s="47"/>
      <c r="BO149" s="33"/>
      <c r="BP149" s="33"/>
      <c r="BQ149" s="34"/>
      <c r="BR149" s="33"/>
      <c r="BS149" s="34"/>
      <c r="BT149" s="35"/>
      <c r="BU149" s="36"/>
      <c r="BV149" s="37"/>
      <c r="BW149" s="33"/>
      <c r="BX149" s="38"/>
      <c r="BY149" s="39"/>
      <c r="BZ149" s="40"/>
      <c r="CA149" s="48"/>
      <c r="CB149" s="49"/>
      <c r="CC149" s="41"/>
      <c r="CD149" s="47"/>
    </row>
    <row r="150" spans="1:82" s="32" customFormat="1" ht="90" customHeight="1" x14ac:dyDescent="0.25">
      <c r="A150" s="315">
        <f t="shared" si="7"/>
        <v>142</v>
      </c>
      <c r="B150" s="61" t="s">
        <v>67</v>
      </c>
      <c r="C150" s="61">
        <v>2021</v>
      </c>
      <c r="D150" s="61" t="s">
        <v>68</v>
      </c>
      <c r="E150" s="61"/>
      <c r="F150" s="61" t="s">
        <v>833</v>
      </c>
      <c r="G150" s="62" t="s">
        <v>834</v>
      </c>
      <c r="H150" s="310"/>
      <c r="I150" s="46" t="s">
        <v>835</v>
      </c>
      <c r="J150" s="64" t="s">
        <v>836</v>
      </c>
      <c r="K150" s="63" t="s">
        <v>73</v>
      </c>
      <c r="L150" s="87" t="s">
        <v>94</v>
      </c>
      <c r="M150" s="86" t="s">
        <v>95</v>
      </c>
      <c r="N150" s="87" t="s">
        <v>96</v>
      </c>
      <c r="O150" s="87">
        <v>1</v>
      </c>
      <c r="P150" s="88">
        <v>46143</v>
      </c>
      <c r="Q150" s="88">
        <v>46387</v>
      </c>
      <c r="R150" s="89">
        <f t="shared" si="5"/>
        <v>36</v>
      </c>
      <c r="S150" s="87" t="s">
        <v>92</v>
      </c>
      <c r="T150" s="90"/>
      <c r="U150" s="105">
        <f>+IFERROR(VLOOKUP($L150,ACTIVIDADES!$B$9:$X$493,10,0),"")</f>
        <v>0</v>
      </c>
      <c r="V150" s="167" t="str">
        <f>+IFERROR(VLOOKUP($L150,ACTIVIDADES!$B$9:$X$493,11,0)," ")</f>
        <v xml:space="preserve">En proceso de elaboración </v>
      </c>
      <c r="W150" s="227" t="str">
        <f>+IFERROR(VLOOKUP($L150,ACTIVIDADES!$B$9:$X$493,12,0),"")</f>
        <v>https://dnbcgovco-my.sharepoint.com/:f:/g/personal/planeacion_dnbc_gov_co/IgCHix03hdsORJdFzXwbKzzkAYCwKvT-WMSbymO7s_ZNdBo?e=tzOHt9</v>
      </c>
      <c r="X150" s="138">
        <f>+IFERROR(VLOOKUP($L150,ACTIVIDADES!$B$9:$X$493,13,0),"")</f>
        <v>46153</v>
      </c>
      <c r="Y150" s="164" t="str">
        <f>+IFERROR(VLOOKUP($L150,ACTIVIDADES!$B$9:$X$493,14,0),"")</f>
        <v>No se evidencia avance para el periodo</v>
      </c>
      <c r="Z150" s="105">
        <f>+IFERROR(VLOOKUP($L150,ACTIVIDADES!$B$9:$X$493,15,0),"")</f>
        <v>0</v>
      </c>
      <c r="AA150" s="165" t="str">
        <f>+IFERROR(VLOOKUP($L150,ACTIVIDADES!$B$9:$X$493,16,0),"")</f>
        <v>EJECUCIÓN</v>
      </c>
      <c r="AB150" s="138">
        <v>46170</v>
      </c>
      <c r="AC150" s="105">
        <v>0</v>
      </c>
      <c r="AD150" s="105" t="s">
        <v>93</v>
      </c>
      <c r="AE150" s="170" t="s">
        <v>83</v>
      </c>
      <c r="AF150" s="105" t="s">
        <v>81</v>
      </c>
      <c r="AG150" s="105" t="s">
        <v>81</v>
      </c>
      <c r="AH150" s="105" t="s">
        <v>81</v>
      </c>
      <c r="AI150" s="33"/>
      <c r="AJ150" s="33"/>
      <c r="AK150" s="34"/>
      <c r="AL150" s="33"/>
      <c r="AM150" s="34"/>
      <c r="AN150" s="35"/>
      <c r="AO150" s="36"/>
      <c r="AP150" s="37"/>
      <c r="AQ150" s="33"/>
      <c r="AR150" s="38"/>
      <c r="AS150" s="39"/>
      <c r="AT150" s="40"/>
      <c r="AU150" s="48"/>
      <c r="AV150" s="49"/>
      <c r="AW150" s="41"/>
      <c r="AX150" s="47"/>
      <c r="AY150" s="33"/>
      <c r="AZ150" s="33"/>
      <c r="BA150" s="34"/>
      <c r="BB150" s="33"/>
      <c r="BC150" s="34"/>
      <c r="BD150" s="35"/>
      <c r="BE150" s="36"/>
      <c r="BF150" s="37"/>
      <c r="BG150" s="33"/>
      <c r="BH150" s="38"/>
      <c r="BI150" s="39"/>
      <c r="BJ150" s="40"/>
      <c r="BK150" s="48"/>
      <c r="BL150" s="49"/>
      <c r="BM150" s="41"/>
      <c r="BN150" s="47"/>
      <c r="BO150" s="33"/>
      <c r="BP150" s="33"/>
      <c r="BQ150" s="34"/>
      <c r="BR150" s="33"/>
      <c r="BS150" s="34"/>
      <c r="BT150" s="35"/>
      <c r="BU150" s="36"/>
      <c r="BV150" s="37"/>
      <c r="BW150" s="33"/>
      <c r="BX150" s="38"/>
      <c r="BY150" s="39"/>
      <c r="BZ150" s="40"/>
      <c r="CA150" s="48"/>
      <c r="CB150" s="49"/>
      <c r="CC150" s="41"/>
      <c r="CD150" s="47"/>
    </row>
    <row r="151" spans="1:82" s="32" customFormat="1" ht="90" customHeight="1" x14ac:dyDescent="0.25">
      <c r="A151" s="315">
        <f t="shared" si="7"/>
        <v>143</v>
      </c>
      <c r="B151" s="61" t="s">
        <v>67</v>
      </c>
      <c r="C151" s="61">
        <v>2021</v>
      </c>
      <c r="D151" s="61" t="s">
        <v>68</v>
      </c>
      <c r="E151" s="61"/>
      <c r="F151" s="61" t="s">
        <v>837</v>
      </c>
      <c r="G151" s="62" t="s">
        <v>838</v>
      </c>
      <c r="H151" s="310"/>
      <c r="I151" s="46" t="s">
        <v>839</v>
      </c>
      <c r="J151" s="64" t="s">
        <v>840</v>
      </c>
      <c r="K151" s="63" t="s">
        <v>73</v>
      </c>
      <c r="L151" s="87" t="s">
        <v>841</v>
      </c>
      <c r="M151" s="86" t="s">
        <v>842</v>
      </c>
      <c r="N151" s="87" t="s">
        <v>843</v>
      </c>
      <c r="O151" s="87">
        <v>1</v>
      </c>
      <c r="P151" s="88">
        <v>46023</v>
      </c>
      <c r="Q151" s="88">
        <v>46203</v>
      </c>
      <c r="R151" s="89">
        <f t="shared" si="5"/>
        <v>26.85</v>
      </c>
      <c r="S151" s="87" t="s">
        <v>161</v>
      </c>
      <c r="T151" s="90"/>
      <c r="U151" s="105">
        <f>+IFERROR(VLOOKUP($L151,ACTIVIDADES!$B$9:$X$493,10,0),"")</f>
        <v>0</v>
      </c>
      <c r="V151" s="167">
        <f>+IFERROR(VLOOKUP($L151,ACTIVIDADES!$B$9:$X$493,11,0)," ")</f>
        <v>0</v>
      </c>
      <c r="W151" s="227">
        <f>+IFERROR(VLOOKUP($L151,ACTIVIDADES!$B$9:$X$493,12,0),"")</f>
        <v>0</v>
      </c>
      <c r="X151" s="138">
        <f>+IFERROR(VLOOKUP($L151,ACTIVIDADES!$B$9:$X$493,13,0),"")</f>
        <v>46153</v>
      </c>
      <c r="Y151" s="164" t="str">
        <f>+IFERROR(VLOOKUP($L151,ACTIVIDADES!$B$9:$X$493,14,0),"")</f>
        <v>No se evidencia seguimiento</v>
      </c>
      <c r="Z151" s="105">
        <f>+IFERROR(VLOOKUP($L151,ACTIVIDADES!$B$9:$X$493,15,0),"")</f>
        <v>0</v>
      </c>
      <c r="AA151" s="165" t="str">
        <f>+IFERROR(VLOOKUP($L151,ACTIVIDADES!$B$9:$X$493,16,0),"")</f>
        <v>EJECUCIÓN</v>
      </c>
      <c r="AB151" s="138">
        <v>46157</v>
      </c>
      <c r="AC151" s="105">
        <v>0</v>
      </c>
      <c r="AD151" s="105" t="s">
        <v>93</v>
      </c>
      <c r="AE151" s="170" t="s">
        <v>83</v>
      </c>
      <c r="AF151" s="105" t="s">
        <v>81</v>
      </c>
      <c r="AG151" s="105" t="s">
        <v>81</v>
      </c>
      <c r="AH151" s="105" t="s">
        <v>81</v>
      </c>
      <c r="AI151" s="33"/>
      <c r="AJ151" s="33"/>
      <c r="AK151" s="34"/>
      <c r="AL151" s="33"/>
      <c r="AM151" s="34"/>
      <c r="AN151" s="35"/>
      <c r="AO151" s="36"/>
      <c r="AP151" s="37"/>
      <c r="AQ151" s="33"/>
      <c r="AR151" s="38"/>
      <c r="AS151" s="39"/>
      <c r="AT151" s="40"/>
      <c r="AU151" s="48"/>
      <c r="AV151" s="49"/>
      <c r="AW151" s="41"/>
      <c r="AX151" s="47"/>
      <c r="AY151" s="33"/>
      <c r="AZ151" s="33"/>
      <c r="BA151" s="34"/>
      <c r="BB151" s="33"/>
      <c r="BC151" s="34"/>
      <c r="BD151" s="35"/>
      <c r="BE151" s="36"/>
      <c r="BF151" s="37"/>
      <c r="BG151" s="33"/>
      <c r="BH151" s="38"/>
      <c r="BI151" s="39"/>
      <c r="BJ151" s="40"/>
      <c r="BK151" s="48"/>
      <c r="BL151" s="49"/>
      <c r="BM151" s="41"/>
      <c r="BN151" s="47"/>
      <c r="BO151" s="33"/>
      <c r="BP151" s="33"/>
      <c r="BQ151" s="34"/>
      <c r="BR151" s="33"/>
      <c r="BS151" s="34"/>
      <c r="BT151" s="35"/>
      <c r="BU151" s="36"/>
      <c r="BV151" s="37"/>
      <c r="BW151" s="33"/>
      <c r="BX151" s="38"/>
      <c r="BY151" s="39"/>
      <c r="BZ151" s="40"/>
      <c r="CA151" s="48"/>
      <c r="CB151" s="49"/>
      <c r="CC151" s="41"/>
      <c r="CD151" s="47"/>
    </row>
    <row r="152" spans="1:82" s="32" customFormat="1" ht="90" customHeight="1" x14ac:dyDescent="0.25">
      <c r="A152" s="315">
        <f t="shared" si="7"/>
        <v>144</v>
      </c>
      <c r="B152" s="61" t="s">
        <v>67</v>
      </c>
      <c r="C152" s="61">
        <v>2021</v>
      </c>
      <c r="D152" s="61" t="s">
        <v>68</v>
      </c>
      <c r="E152" s="61"/>
      <c r="F152" s="61" t="s">
        <v>844</v>
      </c>
      <c r="G152" s="62" t="s">
        <v>845</v>
      </c>
      <c r="H152" s="310"/>
      <c r="I152" s="46" t="s">
        <v>288</v>
      </c>
      <c r="J152" s="64" t="s">
        <v>289</v>
      </c>
      <c r="K152" s="63" t="s">
        <v>73</v>
      </c>
      <c r="L152" s="87" t="s">
        <v>290</v>
      </c>
      <c r="M152" s="86" t="s">
        <v>291</v>
      </c>
      <c r="N152" s="87" t="s">
        <v>292</v>
      </c>
      <c r="O152" s="87">
        <v>1</v>
      </c>
      <c r="P152" s="88">
        <v>46023</v>
      </c>
      <c r="Q152" s="88">
        <v>46112</v>
      </c>
      <c r="R152" s="89">
        <f t="shared" si="5"/>
        <v>13.5</v>
      </c>
      <c r="S152" s="87" t="s">
        <v>293</v>
      </c>
      <c r="T152" s="90"/>
      <c r="U152" s="105">
        <f>+IFERROR(VLOOKUP($L152,ACTIVIDADES!$B$9:$X$493,10,0),"")</f>
        <v>1</v>
      </c>
      <c r="V152" s="167" t="str">
        <f>+IFERROR(VLOOKUP($L152,ACTIVIDADES!$B$9:$X$493,11,0)," ")</f>
        <v xml:space="preserve">Como evidencia se cuenta con la Formulación del procedimiento Conciliaciones contables donde se cruza la información de incapacidades </v>
      </c>
      <c r="W152" s="227" t="str">
        <f>+IFERROR(VLOOKUP($L152,ACTIVIDADES!$B$9:$X$493,12,0),"")</f>
        <v>https://dnbcgovco-my.sharepoint.com/:f:/g/personal/planeacion_dnbc_gov_co/IgAKPZEalRp3T7O44VwZjBLlARF86VpmllJA36VR9-2qDG8?e=W6XaGX</v>
      </c>
      <c r="X152" s="138">
        <f>+IFERROR(VLOOKUP($L152,ACTIVIDADES!$B$9:$X$493,13,0),"")</f>
        <v>46153</v>
      </c>
      <c r="Y152" s="164" t="str">
        <f>+IFERROR(VLOOKUP($L152,ACTIVIDADES!$B$9:$X$493,14,0),"")</f>
        <v>Se evidencia procedimiento formulado en la vigencia 2025</v>
      </c>
      <c r="Z152" s="105">
        <f>+IFERROR(VLOOKUP($L152,ACTIVIDADES!$B$9:$X$493,15,0),"")</f>
        <v>1</v>
      </c>
      <c r="AA152" s="165" t="str">
        <f>+IFERROR(VLOOKUP($L152,ACTIVIDADES!$B$9:$X$493,16,0),"")</f>
        <v>CUMPLIDO</v>
      </c>
      <c r="AB152" s="138">
        <v>46170</v>
      </c>
      <c r="AC152" s="174">
        <v>1</v>
      </c>
      <c r="AD152" s="176" t="s">
        <v>294</v>
      </c>
      <c r="AE152" s="105" t="s">
        <v>80</v>
      </c>
      <c r="AF152" s="105" t="s">
        <v>81</v>
      </c>
      <c r="AG152" s="105" t="s">
        <v>85</v>
      </c>
      <c r="AH152" s="105" t="s">
        <v>123</v>
      </c>
      <c r="AI152" s="33"/>
      <c r="AJ152" s="33"/>
      <c r="AK152" s="34"/>
      <c r="AL152" s="33"/>
      <c r="AM152" s="34"/>
      <c r="AN152" s="35"/>
      <c r="AO152" s="36"/>
      <c r="AP152" s="37"/>
      <c r="AQ152" s="33"/>
      <c r="AR152" s="38"/>
      <c r="AS152" s="39"/>
      <c r="AT152" s="40"/>
      <c r="AU152" s="48"/>
      <c r="AV152" s="49"/>
      <c r="AW152" s="41"/>
      <c r="AX152" s="47"/>
      <c r="AY152" s="33"/>
      <c r="AZ152" s="33"/>
      <c r="BA152" s="34"/>
      <c r="BB152" s="33"/>
      <c r="BC152" s="34"/>
      <c r="BD152" s="35"/>
      <c r="BE152" s="36"/>
      <c r="BF152" s="37"/>
      <c r="BG152" s="33"/>
      <c r="BH152" s="38"/>
      <c r="BI152" s="39"/>
      <c r="BJ152" s="40"/>
      <c r="BK152" s="48"/>
      <c r="BL152" s="49"/>
      <c r="BM152" s="41"/>
      <c r="BN152" s="47"/>
      <c r="BO152" s="33"/>
      <c r="BP152" s="33"/>
      <c r="BQ152" s="34"/>
      <c r="BR152" s="33"/>
      <c r="BS152" s="34"/>
      <c r="BT152" s="35"/>
      <c r="BU152" s="36"/>
      <c r="BV152" s="37"/>
      <c r="BW152" s="33"/>
      <c r="BX152" s="38"/>
      <c r="BY152" s="39"/>
      <c r="BZ152" s="40"/>
      <c r="CA152" s="48"/>
      <c r="CB152" s="49"/>
      <c r="CC152" s="41"/>
      <c r="CD152" s="47"/>
    </row>
    <row r="153" spans="1:82" s="32" customFormat="1" ht="90" customHeight="1" x14ac:dyDescent="0.25">
      <c r="A153" s="315">
        <f t="shared" si="7"/>
        <v>145</v>
      </c>
      <c r="B153" s="61" t="s">
        <v>67</v>
      </c>
      <c r="C153" s="61">
        <v>2021</v>
      </c>
      <c r="D153" s="61" t="s">
        <v>68</v>
      </c>
      <c r="E153" s="61"/>
      <c r="F153" s="61" t="s">
        <v>846</v>
      </c>
      <c r="G153" s="62" t="s">
        <v>847</v>
      </c>
      <c r="H153" s="310" t="s">
        <v>99</v>
      </c>
      <c r="I153" s="46" t="s">
        <v>744</v>
      </c>
      <c r="J153" s="64" t="s">
        <v>399</v>
      </c>
      <c r="K153" s="63" t="s">
        <v>73</v>
      </c>
      <c r="L153" s="87" t="s">
        <v>400</v>
      </c>
      <c r="M153" s="86" t="s">
        <v>401</v>
      </c>
      <c r="N153" s="87" t="s">
        <v>402</v>
      </c>
      <c r="O153" s="87">
        <v>1</v>
      </c>
      <c r="P153" s="88">
        <v>46113</v>
      </c>
      <c r="Q153" s="88">
        <v>46203</v>
      </c>
      <c r="R153" s="89">
        <f t="shared" si="5"/>
        <v>13.350000000000001</v>
      </c>
      <c r="S153" s="87" t="s">
        <v>293</v>
      </c>
      <c r="T153" s="90"/>
      <c r="U153" s="105">
        <f>+IFERROR(VLOOKUP($L153,ACTIVIDADES!$B$9:$X$493,10,0),"")</f>
        <v>1</v>
      </c>
      <c r="V153" s="167" t="str">
        <f>+IFERROR(VLOOKUP($L153,ACTIVIDADES!$B$9:$X$493,11,0)," ")</f>
        <v xml:space="preserve">Se deja en evidencia el procedimiento de gestion de pagos </v>
      </c>
      <c r="W153" s="227" t="str">
        <f>+IFERROR(VLOOKUP($L153,ACTIVIDADES!$B$9:$X$493,12,0),"")</f>
        <v>https://dnbcgovco-my.sharepoint.com/:f:/g/personal/planeacion_dnbc_gov_co/IgAKPZEalRp3T7O44VwZjBLlARF86VpmllJA36VR9-2qDG8?e=W6XaGX</v>
      </c>
      <c r="X153" s="138">
        <f>+IFERROR(VLOOKUP($L153,ACTIVIDADES!$B$9:$X$493,13,0),"")</f>
        <v>46153</v>
      </c>
      <c r="Y153" s="164" t="str">
        <f>+IFERROR(VLOOKUP($L153,ACTIVIDADES!$B$9:$X$493,14,0),"")</f>
        <v>Se incluye actualización de procedimiento junto a formatos del mismo</v>
      </c>
      <c r="Z153" s="105">
        <f>+IFERROR(VLOOKUP($L153,ACTIVIDADES!$B$9:$X$493,15,0),"")</f>
        <v>1</v>
      </c>
      <c r="AA153" s="165" t="str">
        <f>+IFERROR(VLOOKUP($L153,ACTIVIDADES!$B$9:$X$493,16,0),"")</f>
        <v>CUMPLIDO</v>
      </c>
      <c r="AB153" s="138">
        <v>46170</v>
      </c>
      <c r="AC153" s="174">
        <v>1</v>
      </c>
      <c r="AD153" s="170" t="s">
        <v>403</v>
      </c>
      <c r="AE153" s="105" t="s">
        <v>146</v>
      </c>
      <c r="AF153" s="105" t="s">
        <v>81</v>
      </c>
      <c r="AG153" s="105" t="s">
        <v>85</v>
      </c>
      <c r="AH153" s="105" t="s">
        <v>123</v>
      </c>
      <c r="AI153" s="33"/>
      <c r="AJ153" s="33"/>
      <c r="AK153" s="34"/>
      <c r="AL153" s="33"/>
      <c r="AM153" s="34"/>
      <c r="AN153" s="35"/>
      <c r="AO153" s="36"/>
      <c r="AP153" s="37"/>
      <c r="AQ153" s="33"/>
      <c r="AR153" s="38"/>
      <c r="AS153" s="39"/>
      <c r="AT153" s="40"/>
      <c r="AU153" s="48"/>
      <c r="AV153" s="49"/>
      <c r="AW153" s="41"/>
      <c r="AX153" s="47"/>
      <c r="AY153" s="33"/>
      <c r="AZ153" s="33"/>
      <c r="BA153" s="34"/>
      <c r="BB153" s="33"/>
      <c r="BC153" s="34"/>
      <c r="BD153" s="35"/>
      <c r="BE153" s="36"/>
      <c r="BF153" s="37"/>
      <c r="BG153" s="33"/>
      <c r="BH153" s="38"/>
      <c r="BI153" s="39"/>
      <c r="BJ153" s="40"/>
      <c r="BK153" s="48"/>
      <c r="BL153" s="49"/>
      <c r="BM153" s="41"/>
      <c r="BN153" s="47"/>
      <c r="BO153" s="33"/>
      <c r="BP153" s="33"/>
      <c r="BQ153" s="34"/>
      <c r="BR153" s="33"/>
      <c r="BS153" s="34"/>
      <c r="BT153" s="35"/>
      <c r="BU153" s="36"/>
      <c r="BV153" s="37"/>
      <c r="BW153" s="33"/>
      <c r="BX153" s="38"/>
      <c r="BY153" s="39"/>
      <c r="BZ153" s="40"/>
      <c r="CA153" s="48"/>
      <c r="CB153" s="49"/>
      <c r="CC153" s="41"/>
      <c r="CD153" s="47"/>
    </row>
    <row r="154" spans="1:82" s="32" customFormat="1" ht="90" customHeight="1" x14ac:dyDescent="0.25">
      <c r="A154" s="315">
        <f t="shared" si="7"/>
        <v>146</v>
      </c>
      <c r="B154" s="61" t="s">
        <v>67</v>
      </c>
      <c r="C154" s="61">
        <v>2021</v>
      </c>
      <c r="D154" s="61" t="s">
        <v>68</v>
      </c>
      <c r="E154" s="61"/>
      <c r="F154" s="61" t="s">
        <v>848</v>
      </c>
      <c r="G154" s="62" t="s">
        <v>849</v>
      </c>
      <c r="H154" s="310"/>
      <c r="I154" s="46" t="s">
        <v>850</v>
      </c>
      <c r="J154" s="64" t="s">
        <v>851</v>
      </c>
      <c r="K154" s="63" t="s">
        <v>73</v>
      </c>
      <c r="L154" s="87" t="s">
        <v>413</v>
      </c>
      <c r="M154" s="86" t="s">
        <v>414</v>
      </c>
      <c r="N154" s="87" t="s">
        <v>415</v>
      </c>
      <c r="O154" s="87">
        <v>12</v>
      </c>
      <c r="P154" s="88">
        <v>46023</v>
      </c>
      <c r="Q154" s="88">
        <v>46387</v>
      </c>
      <c r="R154" s="89">
        <f t="shared" si="5"/>
        <v>54</v>
      </c>
      <c r="S154" s="87" t="s">
        <v>161</v>
      </c>
      <c r="T154" s="90" t="s">
        <v>416</v>
      </c>
      <c r="U154" s="105">
        <f>+IFERROR(VLOOKUP($L154,ACTIVIDADES!$B$9:$X$493,10,0),"")</f>
        <v>0</v>
      </c>
      <c r="V154" s="167">
        <f>+IFERROR(VLOOKUP($L154,ACTIVIDADES!$B$9:$X$493,11,0)," ")</f>
        <v>0</v>
      </c>
      <c r="W154" s="227">
        <f>+IFERROR(VLOOKUP($L154,ACTIVIDADES!$B$9:$X$493,12,0),"")</f>
        <v>0</v>
      </c>
      <c r="X154" s="138">
        <f>+IFERROR(VLOOKUP($L154,ACTIVIDADES!$B$9:$X$493,13,0),"")</f>
        <v>46153</v>
      </c>
      <c r="Y154" s="164" t="str">
        <f>+IFERROR(VLOOKUP($L154,ACTIVIDADES!$B$9:$X$493,14,0),"")</f>
        <v>No se evidencia seguimiento</v>
      </c>
      <c r="Z154" s="105">
        <f>+IFERROR(VLOOKUP($L154,ACTIVIDADES!$B$9:$X$493,15,0),"")</f>
        <v>0</v>
      </c>
      <c r="AA154" s="165" t="str">
        <f>+IFERROR(VLOOKUP($L154,ACTIVIDADES!$B$9:$X$493,16,0),"")</f>
        <v>EJECUCIÓN</v>
      </c>
      <c r="AB154" s="138">
        <v>46157</v>
      </c>
      <c r="AC154" s="105">
        <v>0</v>
      </c>
      <c r="AD154" s="105" t="s">
        <v>93</v>
      </c>
      <c r="AE154" s="170" t="s">
        <v>83</v>
      </c>
      <c r="AF154" s="105" t="s">
        <v>81</v>
      </c>
      <c r="AG154" s="105" t="s">
        <v>81</v>
      </c>
      <c r="AH154" s="105" t="s">
        <v>81</v>
      </c>
      <c r="AI154" s="33"/>
      <c r="AJ154" s="33"/>
      <c r="AK154" s="34"/>
      <c r="AL154" s="33"/>
      <c r="AM154" s="34"/>
      <c r="AN154" s="35"/>
      <c r="AO154" s="36"/>
      <c r="AP154" s="37"/>
      <c r="AQ154" s="33"/>
      <c r="AR154" s="38"/>
      <c r="AS154" s="39"/>
      <c r="AT154" s="40"/>
      <c r="AU154" s="48"/>
      <c r="AV154" s="49"/>
      <c r="AW154" s="41"/>
      <c r="AX154" s="47"/>
      <c r="AY154" s="33"/>
      <c r="AZ154" s="33"/>
      <c r="BA154" s="34"/>
      <c r="BB154" s="33"/>
      <c r="BC154" s="34"/>
      <c r="BD154" s="35"/>
      <c r="BE154" s="36"/>
      <c r="BF154" s="37"/>
      <c r="BG154" s="33"/>
      <c r="BH154" s="38"/>
      <c r="BI154" s="39"/>
      <c r="BJ154" s="40"/>
      <c r="BK154" s="48"/>
      <c r="BL154" s="49"/>
      <c r="BM154" s="41"/>
      <c r="BN154" s="47"/>
      <c r="BO154" s="33"/>
      <c r="BP154" s="33"/>
      <c r="BQ154" s="34"/>
      <c r="BR154" s="33"/>
      <c r="BS154" s="34"/>
      <c r="BT154" s="35"/>
      <c r="BU154" s="36"/>
      <c r="BV154" s="37"/>
      <c r="BW154" s="33"/>
      <c r="BX154" s="38"/>
      <c r="BY154" s="39"/>
      <c r="BZ154" s="40"/>
      <c r="CA154" s="48"/>
      <c r="CB154" s="49"/>
      <c r="CC154" s="41"/>
      <c r="CD154" s="47"/>
    </row>
    <row r="155" spans="1:82" s="32" customFormat="1" ht="90" customHeight="1" x14ac:dyDescent="0.25">
      <c r="A155" s="315">
        <f t="shared" si="7"/>
        <v>147</v>
      </c>
      <c r="B155" s="61" t="s">
        <v>67</v>
      </c>
      <c r="C155" s="61">
        <v>2021</v>
      </c>
      <c r="D155" s="61" t="s">
        <v>163</v>
      </c>
      <c r="E155" s="61"/>
      <c r="F155" s="61" t="s">
        <v>848</v>
      </c>
      <c r="G155" s="62" t="s">
        <v>849</v>
      </c>
      <c r="H155" s="310" t="s">
        <v>164</v>
      </c>
      <c r="I155" s="46" t="s">
        <v>852</v>
      </c>
      <c r="J155" s="64" t="s">
        <v>851</v>
      </c>
      <c r="K155" s="63" t="s">
        <v>73</v>
      </c>
      <c r="L155" s="87" t="s">
        <v>853</v>
      </c>
      <c r="M155" s="86" t="s">
        <v>854</v>
      </c>
      <c r="N155" s="87" t="s">
        <v>469</v>
      </c>
      <c r="O155" s="87">
        <v>1</v>
      </c>
      <c r="P155" s="88">
        <v>44557</v>
      </c>
      <c r="Q155" s="88">
        <v>44926</v>
      </c>
      <c r="R155" s="89">
        <f t="shared" si="5"/>
        <v>54.599999999999994</v>
      </c>
      <c r="S155" s="87" t="s">
        <v>168</v>
      </c>
      <c r="T155" s="90"/>
      <c r="U155" s="105">
        <f>+IFERROR(VLOOKUP($L155,ACTIVIDADES!$B$9:$X$493,10,0),"")</f>
        <v>1</v>
      </c>
      <c r="V155" s="167" t="str">
        <f>+IFERROR(VLOOKUP($L155,ACTIVIDADES!$B$9:$X$493,11,0)," ")</f>
        <v>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W155" s="227" t="str">
        <f>+IFERROR(VLOOKUP($L155,ACTIVIDADES!$B$9:$X$493,12,0),"")</f>
        <v>https://dnbcgovco-my.sharepoint.com/:f:/g/personal/planeacion_dnbc_gov_co/IgCCgeeFFC4RQ7L8G2MRLl2-AYOt5KUGOd2zUNV86-0Ipso?e=HRj7FT</v>
      </c>
      <c r="X155" s="138">
        <f>+IFERROR(VLOOKUP($L155,ACTIVIDADES!$B$9:$X$493,13,0),"")</f>
        <v>46153</v>
      </c>
      <c r="Y155" s="164" t="str">
        <f>+IFERROR(VLOOKUP($L155,ACTIVIDADES!$B$9:$X$493,14,0),"")</f>
        <v>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155" s="105">
        <f>+IFERROR(VLOOKUP($L155,ACTIVIDADES!$B$9:$X$493,15,0),"")</f>
        <v>1</v>
      </c>
      <c r="AA155" s="165" t="str">
        <f>+IFERROR(VLOOKUP($L155,ACTIVIDADES!$B$9:$X$493,16,0),"")</f>
        <v>CUMPLIDO</v>
      </c>
      <c r="AB155" s="138">
        <v>46157</v>
      </c>
      <c r="AC155" s="105">
        <v>1</v>
      </c>
      <c r="AD155" s="176" t="s">
        <v>855</v>
      </c>
      <c r="AE155" s="105" t="s">
        <v>80</v>
      </c>
      <c r="AF155" s="105" t="s">
        <v>81</v>
      </c>
      <c r="AG155" s="105" t="s">
        <v>85</v>
      </c>
      <c r="AH155" s="105" t="s">
        <v>123</v>
      </c>
      <c r="AI155" s="33"/>
      <c r="AJ155" s="33"/>
      <c r="AK155" s="34"/>
      <c r="AL155" s="33"/>
      <c r="AM155" s="34"/>
      <c r="AN155" s="35"/>
      <c r="AO155" s="36"/>
      <c r="AP155" s="37"/>
      <c r="AQ155" s="33"/>
      <c r="AR155" s="38"/>
      <c r="AS155" s="39"/>
      <c r="AT155" s="40"/>
      <c r="AU155" s="48"/>
      <c r="AV155" s="49"/>
      <c r="AW155" s="41"/>
      <c r="AX155" s="47"/>
      <c r="AY155" s="33"/>
      <c r="AZ155" s="33"/>
      <c r="BA155" s="34"/>
      <c r="BB155" s="33"/>
      <c r="BC155" s="34"/>
      <c r="BD155" s="35"/>
      <c r="BE155" s="36"/>
      <c r="BF155" s="37"/>
      <c r="BG155" s="33"/>
      <c r="BH155" s="38"/>
      <c r="BI155" s="39"/>
      <c r="BJ155" s="40"/>
      <c r="BK155" s="48"/>
      <c r="BL155" s="49"/>
      <c r="BM155" s="41"/>
      <c r="BN155" s="47"/>
      <c r="BO155" s="33"/>
      <c r="BP155" s="33"/>
      <c r="BQ155" s="34"/>
      <c r="BR155" s="33"/>
      <c r="BS155" s="34"/>
      <c r="BT155" s="35"/>
      <c r="BU155" s="36"/>
      <c r="BV155" s="37"/>
      <c r="BW155" s="33"/>
      <c r="BX155" s="38"/>
      <c r="BY155" s="39"/>
      <c r="BZ155" s="40"/>
      <c r="CA155" s="48"/>
      <c r="CB155" s="49"/>
      <c r="CC155" s="41"/>
      <c r="CD155" s="47"/>
    </row>
    <row r="156" spans="1:82" s="32" customFormat="1" ht="90" customHeight="1" x14ac:dyDescent="0.25">
      <c r="A156" s="315">
        <f t="shared" si="7"/>
        <v>148</v>
      </c>
      <c r="B156" s="61" t="s">
        <v>67</v>
      </c>
      <c r="C156" s="61">
        <v>2021</v>
      </c>
      <c r="D156" s="61" t="s">
        <v>68</v>
      </c>
      <c r="E156" s="61"/>
      <c r="F156" s="61" t="s">
        <v>856</v>
      </c>
      <c r="G156" s="62" t="s">
        <v>857</v>
      </c>
      <c r="H156" s="310"/>
      <c r="I156" s="46" t="s">
        <v>858</v>
      </c>
      <c r="J156" s="64" t="s">
        <v>859</v>
      </c>
      <c r="K156" s="63" t="s">
        <v>73</v>
      </c>
      <c r="L156" s="87" t="s">
        <v>94</v>
      </c>
      <c r="M156" s="86" t="s">
        <v>95</v>
      </c>
      <c r="N156" s="87" t="s">
        <v>96</v>
      </c>
      <c r="O156" s="87">
        <v>1</v>
      </c>
      <c r="P156" s="88">
        <v>46143</v>
      </c>
      <c r="Q156" s="88">
        <v>46387</v>
      </c>
      <c r="R156" s="89">
        <f t="shared" si="5"/>
        <v>36</v>
      </c>
      <c r="S156" s="87" t="s">
        <v>92</v>
      </c>
      <c r="T156" s="90"/>
      <c r="U156" s="105">
        <f>+IFERROR(VLOOKUP($L156,ACTIVIDADES!$B$9:$X$493,10,0),"")</f>
        <v>0</v>
      </c>
      <c r="V156" s="167" t="str">
        <f>+IFERROR(VLOOKUP($L156,ACTIVIDADES!$B$9:$X$493,11,0)," ")</f>
        <v xml:space="preserve">En proceso de elaboración </v>
      </c>
      <c r="W156" s="227" t="str">
        <f>+IFERROR(VLOOKUP($L156,ACTIVIDADES!$B$9:$X$493,12,0),"")</f>
        <v>https://dnbcgovco-my.sharepoint.com/:f:/g/personal/planeacion_dnbc_gov_co/IgCHix03hdsORJdFzXwbKzzkAYCwKvT-WMSbymO7s_ZNdBo?e=tzOHt9</v>
      </c>
      <c r="X156" s="138">
        <f>+IFERROR(VLOOKUP($L156,ACTIVIDADES!$B$9:$X$493,13,0),"")</f>
        <v>46153</v>
      </c>
      <c r="Y156" s="164" t="str">
        <f>+IFERROR(VLOOKUP($L156,ACTIVIDADES!$B$9:$X$493,14,0),"")</f>
        <v>No se evidencia avance para el periodo</v>
      </c>
      <c r="Z156" s="105">
        <f>+IFERROR(VLOOKUP($L156,ACTIVIDADES!$B$9:$X$493,15,0),"")</f>
        <v>0</v>
      </c>
      <c r="AA156" s="165" t="str">
        <f>+IFERROR(VLOOKUP($L156,ACTIVIDADES!$B$9:$X$493,16,0),"")</f>
        <v>EJECUCIÓN</v>
      </c>
      <c r="AB156" s="138">
        <v>46170</v>
      </c>
      <c r="AC156" s="105">
        <v>0</v>
      </c>
      <c r="AD156" s="105" t="s">
        <v>93</v>
      </c>
      <c r="AE156" s="170" t="s">
        <v>83</v>
      </c>
      <c r="AF156" s="105" t="s">
        <v>81</v>
      </c>
      <c r="AG156" s="105" t="s">
        <v>81</v>
      </c>
      <c r="AH156" s="105" t="s">
        <v>81</v>
      </c>
      <c r="AI156" s="33"/>
      <c r="AJ156" s="33"/>
      <c r="AK156" s="34"/>
      <c r="AL156" s="33"/>
      <c r="AM156" s="34"/>
      <c r="AN156" s="35"/>
      <c r="AO156" s="36"/>
      <c r="AP156" s="37"/>
      <c r="AQ156" s="33"/>
      <c r="AR156" s="38"/>
      <c r="AS156" s="39"/>
      <c r="AT156" s="40"/>
      <c r="AU156" s="48"/>
      <c r="AV156" s="49"/>
      <c r="AW156" s="41"/>
      <c r="AX156" s="47"/>
      <c r="AY156" s="33"/>
      <c r="AZ156" s="33"/>
      <c r="BA156" s="34"/>
      <c r="BB156" s="33"/>
      <c r="BC156" s="34"/>
      <c r="BD156" s="35"/>
      <c r="BE156" s="36"/>
      <c r="BF156" s="37"/>
      <c r="BG156" s="33"/>
      <c r="BH156" s="38"/>
      <c r="BI156" s="39"/>
      <c r="BJ156" s="40"/>
      <c r="BK156" s="48"/>
      <c r="BL156" s="49"/>
      <c r="BM156" s="41"/>
      <c r="BN156" s="47"/>
      <c r="BO156" s="33"/>
      <c r="BP156" s="33"/>
      <c r="BQ156" s="34"/>
      <c r="BR156" s="33"/>
      <c r="BS156" s="34"/>
      <c r="BT156" s="35"/>
      <c r="BU156" s="36"/>
      <c r="BV156" s="37"/>
      <c r="BW156" s="33"/>
      <c r="BX156" s="38"/>
      <c r="BY156" s="39"/>
      <c r="BZ156" s="40"/>
      <c r="CA156" s="48"/>
      <c r="CB156" s="49"/>
      <c r="CC156" s="41"/>
      <c r="CD156" s="47"/>
    </row>
    <row r="157" spans="1:82" s="32" customFormat="1" ht="90" customHeight="1" x14ac:dyDescent="0.25">
      <c r="A157" s="315">
        <f t="shared" si="7"/>
        <v>149</v>
      </c>
      <c r="B157" s="61" t="s">
        <v>67</v>
      </c>
      <c r="C157" s="61">
        <v>2021</v>
      </c>
      <c r="D157" s="61" t="s">
        <v>68</v>
      </c>
      <c r="E157" s="61"/>
      <c r="F157" s="61" t="s">
        <v>860</v>
      </c>
      <c r="G157" s="62" t="s">
        <v>861</v>
      </c>
      <c r="H157" s="310"/>
      <c r="I157" s="46" t="s">
        <v>859</v>
      </c>
      <c r="J157" s="64" t="s">
        <v>862</v>
      </c>
      <c r="K157" s="63" t="s">
        <v>73</v>
      </c>
      <c r="L157" s="87" t="s">
        <v>863</v>
      </c>
      <c r="M157" s="86" t="s">
        <v>864</v>
      </c>
      <c r="N157" s="87" t="s">
        <v>865</v>
      </c>
      <c r="O157" s="87">
        <v>1</v>
      </c>
      <c r="P157" s="88">
        <v>44557</v>
      </c>
      <c r="Q157" s="88">
        <v>44592</v>
      </c>
      <c r="R157" s="89">
        <f t="shared" si="5"/>
        <v>5.0999999999999996</v>
      </c>
      <c r="S157" s="87" t="s">
        <v>92</v>
      </c>
      <c r="T157" s="90"/>
      <c r="U157" s="105">
        <f>+IFERROR(VLOOKUP($L157,ACTIVIDADES!$B$9:$X$493,10,0),"")</f>
        <v>1</v>
      </c>
      <c r="V157" s="167" t="str">
        <f>+IFERROR(VLOOKUP($L157,ACTIVIDADES!$B$9:$X$493,11,0)," ")</f>
        <v xml:space="preserve">
En el FO-AD-MV-02-01-V2 Planilla Desplazamiento se manejan dichas casillas </v>
      </c>
      <c r="W157" s="227" t="str">
        <f>+IFERROR(VLOOKUP($L157,ACTIVIDADES!$B$9:$X$493,12,0),"")</f>
        <v>https://dnbcgovco-my.sharepoint.com/:f:/g/personal/planeacion_dnbc_gov_co/IgCHWn4Q5qmpT7VLQzyVpO1dAS0SJ_qUoCejqqsmXlPZeTs?e=yWA029</v>
      </c>
      <c r="X157" s="138">
        <f>+IFERROR(VLOOKUP($L157,ACTIVIDADES!$B$9:$X$493,13,0),"")</f>
        <v>46153</v>
      </c>
      <c r="Y157" s="164" t="str">
        <f>+IFERROR(VLOOKUP($L157,ACTIVIDADES!$B$9:$X$493,14,0),"")</f>
        <v>EL formato de desplazamiento se encuentra actualizado desde 2023</v>
      </c>
      <c r="Z157" s="105">
        <f>+IFERROR(VLOOKUP($L157,ACTIVIDADES!$B$9:$X$493,15,0),"")</f>
        <v>1</v>
      </c>
      <c r="AA157" s="165" t="str">
        <f>+IFERROR(VLOOKUP($L157,ACTIVIDADES!$B$9:$X$493,16,0),"")</f>
        <v>CUMPLIDO</v>
      </c>
      <c r="AB157" s="138">
        <v>46170</v>
      </c>
      <c r="AC157" s="174">
        <v>1</v>
      </c>
      <c r="AD157" s="181" t="s">
        <v>866</v>
      </c>
      <c r="AE157" s="105" t="s">
        <v>80</v>
      </c>
      <c r="AF157" s="105" t="s">
        <v>81</v>
      </c>
      <c r="AG157" s="105" t="s">
        <v>85</v>
      </c>
      <c r="AH157" s="105" t="s">
        <v>123</v>
      </c>
      <c r="AI157" s="33"/>
      <c r="AJ157" s="33"/>
      <c r="AK157" s="34"/>
      <c r="AL157" s="33"/>
      <c r="AM157" s="34"/>
      <c r="AN157" s="35"/>
      <c r="AO157" s="36"/>
      <c r="AP157" s="37"/>
      <c r="AQ157" s="33"/>
      <c r="AR157" s="38"/>
      <c r="AS157" s="39"/>
      <c r="AT157" s="40"/>
      <c r="AU157" s="48"/>
      <c r="AV157" s="49"/>
      <c r="AW157" s="41"/>
      <c r="AX157" s="47"/>
      <c r="AY157" s="33"/>
      <c r="AZ157" s="33"/>
      <c r="BA157" s="34"/>
      <c r="BB157" s="33"/>
      <c r="BC157" s="34"/>
      <c r="BD157" s="35"/>
      <c r="BE157" s="36"/>
      <c r="BF157" s="37"/>
      <c r="BG157" s="33"/>
      <c r="BH157" s="38"/>
      <c r="BI157" s="39"/>
      <c r="BJ157" s="40"/>
      <c r="BK157" s="48"/>
      <c r="BL157" s="49"/>
      <c r="BM157" s="41"/>
      <c r="BN157" s="47"/>
      <c r="BO157" s="33"/>
      <c r="BP157" s="33"/>
      <c r="BQ157" s="34"/>
      <c r="BR157" s="33"/>
      <c r="BS157" s="34"/>
      <c r="BT157" s="35"/>
      <c r="BU157" s="36"/>
      <c r="BV157" s="37"/>
      <c r="BW157" s="33"/>
      <c r="BX157" s="38"/>
      <c r="BY157" s="39"/>
      <c r="BZ157" s="40"/>
      <c r="CA157" s="48"/>
      <c r="CB157" s="49"/>
      <c r="CC157" s="41"/>
      <c r="CD157" s="47"/>
    </row>
    <row r="158" spans="1:82" s="32" customFormat="1" ht="90" customHeight="1" x14ac:dyDescent="0.25">
      <c r="A158" s="315">
        <f t="shared" si="7"/>
        <v>150</v>
      </c>
      <c r="B158" s="61" t="s">
        <v>67</v>
      </c>
      <c r="C158" s="61">
        <v>2021</v>
      </c>
      <c r="D158" s="61" t="s">
        <v>68</v>
      </c>
      <c r="E158" s="61"/>
      <c r="F158" s="61" t="s">
        <v>860</v>
      </c>
      <c r="G158" s="62" t="s">
        <v>861</v>
      </c>
      <c r="H158" s="310"/>
      <c r="I158" s="46" t="s">
        <v>858</v>
      </c>
      <c r="J158" s="64" t="s">
        <v>859</v>
      </c>
      <c r="K158" s="63" t="s">
        <v>73</v>
      </c>
      <c r="L158" s="87" t="s">
        <v>867</v>
      </c>
      <c r="M158" s="86" t="s">
        <v>868</v>
      </c>
      <c r="N158" s="87" t="s">
        <v>246</v>
      </c>
      <c r="O158" s="87">
        <v>4</v>
      </c>
      <c r="P158" s="88">
        <v>46054</v>
      </c>
      <c r="Q158" s="88">
        <v>46387</v>
      </c>
      <c r="R158" s="89">
        <f t="shared" si="5"/>
        <v>49.5</v>
      </c>
      <c r="S158" s="87" t="s">
        <v>92</v>
      </c>
      <c r="T158" s="90"/>
      <c r="U158" s="105">
        <f>+IFERROR(VLOOKUP($L158,ACTIVIDADES!$B$9:$X$493,10,0),"")</f>
        <v>1</v>
      </c>
      <c r="V158" s="167" t="str">
        <f>+IFERROR(VLOOKUP($L158,ACTIVIDADES!$B$9:$X$493,11,0)," ")</f>
        <v xml:space="preserve">Se realizó la capacitación al conductor de los formatos </v>
      </c>
      <c r="W158" s="227" t="str">
        <f>+IFERROR(VLOOKUP($L158,ACTIVIDADES!$B$9:$X$493,12,0),"")</f>
        <v>https://dnbcgovco-my.sharepoint.com/:f:/g/personal/planeacion_dnbc_gov_co/IgDhYmMZWLOWRZ-8Bgt_Qa1fAVrnM32Mxr9QT5T3GErSv4I?e=yXGCWf</v>
      </c>
      <c r="X158" s="138">
        <f>+IFERROR(VLOOKUP($L158,ACTIVIDADES!$B$9:$X$493,13,0),"")</f>
        <v>46153</v>
      </c>
      <c r="Y158" s="164" t="str">
        <f>+IFERROR(VLOOKUP($L158,ACTIVIDADES!$B$9:$X$493,14,0),"")</f>
        <v>Se adjunta acta de reunión del mes de abril donde se capacita al conductor</v>
      </c>
      <c r="Z158" s="105">
        <f>+IFERROR(VLOOKUP($L158,ACTIVIDADES!$B$9:$X$493,15,0),"")</f>
        <v>1</v>
      </c>
      <c r="AA158" s="165" t="str">
        <f>+IFERROR(VLOOKUP($L158,ACTIVIDADES!$B$9:$X$493,16,0),"")</f>
        <v>CUMPLIDO</v>
      </c>
      <c r="AB158" s="138">
        <v>46171</v>
      </c>
      <c r="AC158" s="174">
        <v>0.25</v>
      </c>
      <c r="AD158" s="179" t="s">
        <v>869</v>
      </c>
      <c r="AE158" s="105" t="s">
        <v>108</v>
      </c>
      <c r="AF158" s="105" t="s">
        <v>81</v>
      </c>
      <c r="AG158" s="105" t="s">
        <v>85</v>
      </c>
      <c r="AH158" s="105" t="s">
        <v>123</v>
      </c>
      <c r="AI158" s="33"/>
      <c r="AJ158" s="33"/>
      <c r="AK158" s="34"/>
      <c r="AL158" s="33"/>
      <c r="AM158" s="34"/>
      <c r="AN158" s="35"/>
      <c r="AO158" s="36"/>
      <c r="AP158" s="37"/>
      <c r="AQ158" s="33"/>
      <c r="AR158" s="38"/>
      <c r="AS158" s="39"/>
      <c r="AT158" s="40"/>
      <c r="AU158" s="48"/>
      <c r="AV158" s="49"/>
      <c r="AW158" s="41"/>
      <c r="AX158" s="47"/>
      <c r="AY158" s="33"/>
      <c r="AZ158" s="33"/>
      <c r="BA158" s="34"/>
      <c r="BB158" s="33"/>
      <c r="BC158" s="34"/>
      <c r="BD158" s="35"/>
      <c r="BE158" s="36"/>
      <c r="BF158" s="37"/>
      <c r="BG158" s="33"/>
      <c r="BH158" s="38"/>
      <c r="BI158" s="39"/>
      <c r="BJ158" s="40"/>
      <c r="BK158" s="48"/>
      <c r="BL158" s="49"/>
      <c r="BM158" s="41"/>
      <c r="BN158" s="47"/>
      <c r="BO158" s="33"/>
      <c r="BP158" s="33"/>
      <c r="BQ158" s="34"/>
      <c r="BR158" s="33"/>
      <c r="BS158" s="34"/>
      <c r="BT158" s="35"/>
      <c r="BU158" s="36"/>
      <c r="BV158" s="37"/>
      <c r="BW158" s="33"/>
      <c r="BX158" s="38"/>
      <c r="BY158" s="39"/>
      <c r="BZ158" s="40"/>
      <c r="CA158" s="48"/>
      <c r="CB158" s="49"/>
      <c r="CC158" s="41"/>
      <c r="CD158" s="47"/>
    </row>
    <row r="159" spans="1:82" s="32" customFormat="1" ht="90" customHeight="1" x14ac:dyDescent="0.25">
      <c r="A159" s="315">
        <f t="shared" si="7"/>
        <v>151</v>
      </c>
      <c r="B159" s="61" t="s">
        <v>67</v>
      </c>
      <c r="C159" s="61">
        <v>2021</v>
      </c>
      <c r="D159" s="61" t="s">
        <v>68</v>
      </c>
      <c r="E159" s="61"/>
      <c r="F159" s="61" t="s">
        <v>860</v>
      </c>
      <c r="G159" s="62" t="s">
        <v>861</v>
      </c>
      <c r="H159" s="310"/>
      <c r="I159" s="46" t="s">
        <v>858</v>
      </c>
      <c r="J159" s="64" t="s">
        <v>859</v>
      </c>
      <c r="K159" s="63" t="s">
        <v>73</v>
      </c>
      <c r="L159" s="87" t="s">
        <v>870</v>
      </c>
      <c r="M159" s="86" t="s">
        <v>871</v>
      </c>
      <c r="N159" s="87" t="s">
        <v>872</v>
      </c>
      <c r="O159" s="87">
        <v>9</v>
      </c>
      <c r="P159" s="88">
        <v>46113</v>
      </c>
      <c r="Q159" s="88">
        <v>46387</v>
      </c>
      <c r="R159" s="89">
        <f t="shared" si="5"/>
        <v>40.5</v>
      </c>
      <c r="S159" s="87" t="s">
        <v>92</v>
      </c>
      <c r="T159" s="90"/>
      <c r="U159" s="105">
        <f>+IFERROR(VLOOKUP($L159,ACTIVIDADES!$B$9:$X$493,10,0),"")</f>
        <v>1</v>
      </c>
      <c r="V159" s="167" t="str">
        <f>+IFERROR(VLOOKUP($L159,ACTIVIDADES!$B$9:$X$493,11,0)," ")</f>
        <v xml:space="preserve">En el formato BD_ Vehículos se lleva un seguimiento mensual De SOAT, Impuestos, Revisión Tecnomecánica, Multas </v>
      </c>
      <c r="W159" s="227" t="str">
        <f>+IFERROR(VLOOKUP($L159,ACTIVIDADES!$B$9:$X$493,12,0),"")</f>
        <v>https://dnbcgovco-my.sharepoint.com/:f:/g/personal/planeacion_dnbc_gov_co/IgAP202B7djhSJQsRgfTcy9DAbTIvVxEEdBhOKzOHK0a6gc?e=ubNaP4</v>
      </c>
      <c r="X159" s="138">
        <f>+IFERROR(VLOOKUP($L159,ACTIVIDADES!$B$9:$X$493,13,0),"")</f>
        <v>46153</v>
      </c>
      <c r="Y159" s="164" t="str">
        <f>+IFERROR(VLOOKUP($L159,ACTIVIDADES!$B$9:$X$493,14,0),"")</f>
        <v>Aunque se encuentra la base, se sugiere su socialización al lider de proceso para evidenciar su seguimiento</v>
      </c>
      <c r="Z159" s="105">
        <f>+IFERROR(VLOOKUP($L159,ACTIVIDADES!$B$9:$X$493,15,0),"")</f>
        <v>0.1</v>
      </c>
      <c r="AA159" s="165" t="str">
        <f>+IFERROR(VLOOKUP($L159,ACTIVIDADES!$B$9:$X$493,16,0),"")</f>
        <v>EJECUCIÓN</v>
      </c>
      <c r="AB159" s="138">
        <v>46171</v>
      </c>
      <c r="AC159" s="105">
        <v>0.33</v>
      </c>
      <c r="AD159" s="181" t="s">
        <v>873</v>
      </c>
      <c r="AE159" s="105" t="s">
        <v>108</v>
      </c>
      <c r="AF159" s="105" t="s">
        <v>81</v>
      </c>
      <c r="AG159" s="105" t="s">
        <v>81</v>
      </c>
      <c r="AH159" s="105" t="s">
        <v>81</v>
      </c>
      <c r="AI159" s="33"/>
      <c r="AJ159" s="33"/>
      <c r="AK159" s="34"/>
      <c r="AL159" s="33"/>
      <c r="AM159" s="34"/>
      <c r="AN159" s="35"/>
      <c r="AO159" s="36"/>
      <c r="AP159" s="37"/>
      <c r="AQ159" s="33"/>
      <c r="AR159" s="38"/>
      <c r="AS159" s="39"/>
      <c r="AT159" s="40"/>
      <c r="AU159" s="48"/>
      <c r="AV159" s="49"/>
      <c r="AW159" s="41"/>
      <c r="AX159" s="47"/>
      <c r="AY159" s="33"/>
      <c r="AZ159" s="33"/>
      <c r="BA159" s="34"/>
      <c r="BB159" s="33"/>
      <c r="BC159" s="34"/>
      <c r="BD159" s="35"/>
      <c r="BE159" s="36"/>
      <c r="BF159" s="37"/>
      <c r="BG159" s="33"/>
      <c r="BH159" s="38"/>
      <c r="BI159" s="39"/>
      <c r="BJ159" s="40"/>
      <c r="BK159" s="48"/>
      <c r="BL159" s="49"/>
      <c r="BM159" s="41"/>
      <c r="BN159" s="47"/>
      <c r="BO159" s="33"/>
      <c r="BP159" s="33"/>
      <c r="BQ159" s="34"/>
      <c r="BR159" s="33"/>
      <c r="BS159" s="34"/>
      <c r="BT159" s="35"/>
      <c r="BU159" s="36"/>
      <c r="BV159" s="37"/>
      <c r="BW159" s="33"/>
      <c r="BX159" s="38"/>
      <c r="BY159" s="39"/>
      <c r="BZ159" s="40"/>
      <c r="CA159" s="48"/>
      <c r="CB159" s="49"/>
      <c r="CC159" s="41"/>
      <c r="CD159" s="47"/>
    </row>
    <row r="160" spans="1:82" s="32" customFormat="1" ht="90" customHeight="1" x14ac:dyDescent="0.25">
      <c r="A160" s="315">
        <f t="shared" si="7"/>
        <v>152</v>
      </c>
      <c r="B160" s="61" t="s">
        <v>67</v>
      </c>
      <c r="C160" s="61">
        <v>2021</v>
      </c>
      <c r="D160" s="61" t="s">
        <v>68</v>
      </c>
      <c r="E160" s="61"/>
      <c r="F160" s="61" t="s">
        <v>874</v>
      </c>
      <c r="G160" s="62" t="s">
        <v>875</v>
      </c>
      <c r="H160" s="310"/>
      <c r="I160" s="46" t="s">
        <v>711</v>
      </c>
      <c r="J160" s="64" t="s">
        <v>712</v>
      </c>
      <c r="K160" s="63" t="s">
        <v>73</v>
      </c>
      <c r="L160" s="87" t="s">
        <v>713</v>
      </c>
      <c r="M160" s="86" t="s">
        <v>714</v>
      </c>
      <c r="N160" s="87" t="s">
        <v>715</v>
      </c>
      <c r="O160" s="87">
        <v>1</v>
      </c>
      <c r="P160" s="88">
        <v>46143</v>
      </c>
      <c r="Q160" s="88">
        <v>46295</v>
      </c>
      <c r="R160" s="89">
        <f t="shared" si="5"/>
        <v>22.349999999999998</v>
      </c>
      <c r="S160" s="87" t="s">
        <v>92</v>
      </c>
      <c r="T160" s="90"/>
      <c r="U160" s="105">
        <f>+IFERROR(VLOOKUP($L160,ACTIVIDADES!$B$9:$X$493,10,0),"")</f>
        <v>0</v>
      </c>
      <c r="V160" s="167" t="str">
        <f>+IFERROR(VLOOKUP($L160,ACTIVIDADES!$B$9:$X$493,11,0)," ")</f>
        <v>En proceso de establecer e implementar los lineamientos</v>
      </c>
      <c r="W160" s="227" t="str">
        <f>+IFERROR(VLOOKUP($L160,ACTIVIDADES!$B$9:$X$493,12,0),"")</f>
        <v>https://dnbcgovco-my.sharepoint.com/:f:/g/personal/planeacion_dnbc_gov_co/IgAxKh_R381MRKHRH5ckBwXrAeva_s4MMsrvqH4ooLP_2w8?e=LHhXjO</v>
      </c>
      <c r="X160" s="138">
        <f>+IFERROR(VLOOKUP($L160,ACTIVIDADES!$B$9:$X$493,13,0),"")</f>
        <v>46153</v>
      </c>
      <c r="Y160" s="164" t="str">
        <f>+IFERROR(VLOOKUP($L160,ACTIVIDADES!$B$9:$X$493,14,0),"")</f>
        <v>No se evidencia avance para el periodo</v>
      </c>
      <c r="Z160" s="105">
        <f>+IFERROR(VLOOKUP($L160,ACTIVIDADES!$B$9:$X$493,15,0),"")</f>
        <v>0</v>
      </c>
      <c r="AA160" s="165" t="str">
        <f>+IFERROR(VLOOKUP($L160,ACTIVIDADES!$B$9:$X$493,16,0),"")</f>
        <v>EJECUCIÓN</v>
      </c>
      <c r="AB160" s="138">
        <v>46170</v>
      </c>
      <c r="AC160" s="105">
        <v>0</v>
      </c>
      <c r="AD160" s="105" t="s">
        <v>93</v>
      </c>
      <c r="AE160" s="170" t="s">
        <v>83</v>
      </c>
      <c r="AF160" s="105" t="s">
        <v>81</v>
      </c>
      <c r="AG160" s="105" t="s">
        <v>81</v>
      </c>
      <c r="AH160" s="105" t="s">
        <v>81</v>
      </c>
      <c r="AI160" s="33"/>
      <c r="AJ160" s="33"/>
      <c r="AK160" s="34"/>
      <c r="AL160" s="33"/>
      <c r="AM160" s="34"/>
      <c r="AN160" s="35"/>
      <c r="AO160" s="36"/>
      <c r="AP160" s="37"/>
      <c r="AQ160" s="33"/>
      <c r="AR160" s="38"/>
      <c r="AS160" s="39"/>
      <c r="AT160" s="40"/>
      <c r="AU160" s="48"/>
      <c r="AV160" s="49"/>
      <c r="AW160" s="41"/>
      <c r="AX160" s="47"/>
      <c r="AY160" s="33"/>
      <c r="AZ160" s="33"/>
      <c r="BA160" s="34"/>
      <c r="BB160" s="33"/>
      <c r="BC160" s="34"/>
      <c r="BD160" s="35"/>
      <c r="BE160" s="36"/>
      <c r="BF160" s="37"/>
      <c r="BG160" s="33"/>
      <c r="BH160" s="38"/>
      <c r="BI160" s="39"/>
      <c r="BJ160" s="40"/>
      <c r="BK160" s="48"/>
      <c r="BL160" s="49"/>
      <c r="BM160" s="41"/>
      <c r="BN160" s="47"/>
      <c r="BO160" s="33"/>
      <c r="BP160" s="33"/>
      <c r="BQ160" s="34"/>
      <c r="BR160" s="33"/>
      <c r="BS160" s="34"/>
      <c r="BT160" s="35"/>
      <c r="BU160" s="36"/>
      <c r="BV160" s="37"/>
      <c r="BW160" s="33"/>
      <c r="BX160" s="38"/>
      <c r="BY160" s="39"/>
      <c r="BZ160" s="40"/>
      <c r="CA160" s="48"/>
      <c r="CB160" s="49"/>
      <c r="CC160" s="41"/>
      <c r="CD160" s="47"/>
    </row>
    <row r="161" spans="1:82" s="32" customFormat="1" ht="90" customHeight="1" x14ac:dyDescent="0.25">
      <c r="A161" s="315">
        <f t="shared" si="7"/>
        <v>153</v>
      </c>
      <c r="B161" s="61" t="s">
        <v>67</v>
      </c>
      <c r="C161" s="61">
        <v>2021</v>
      </c>
      <c r="D161" s="61" t="s">
        <v>68</v>
      </c>
      <c r="E161" s="61"/>
      <c r="F161" s="61" t="s">
        <v>874</v>
      </c>
      <c r="G161" s="62" t="s">
        <v>875</v>
      </c>
      <c r="H161" s="310"/>
      <c r="I161" s="46" t="s">
        <v>711</v>
      </c>
      <c r="J161" s="64" t="s">
        <v>712</v>
      </c>
      <c r="K161" s="63" t="s">
        <v>73</v>
      </c>
      <c r="L161" s="87" t="s">
        <v>721</v>
      </c>
      <c r="M161" s="86" t="s">
        <v>722</v>
      </c>
      <c r="N161" s="87" t="s">
        <v>723</v>
      </c>
      <c r="O161" s="87">
        <v>8</v>
      </c>
      <c r="P161" s="88">
        <v>46143</v>
      </c>
      <c r="Q161" s="88">
        <v>46387</v>
      </c>
      <c r="R161" s="89">
        <f t="shared" si="5"/>
        <v>36</v>
      </c>
      <c r="S161" s="87" t="s">
        <v>92</v>
      </c>
      <c r="T161" s="90"/>
      <c r="U161" s="105">
        <f>+IFERROR(VLOOKUP($L161,ACTIVIDADES!$B$9:$X$493,10,0),"")</f>
        <v>0</v>
      </c>
      <c r="V161" s="167" t="str">
        <f>+IFERROR(VLOOKUP($L161,ACTIVIDADES!$B$9:$X$493,11,0)," ")</f>
        <v xml:space="preserve">En proceso de realizar el seguimiento </v>
      </c>
      <c r="W161" s="227" t="str">
        <f>+IFERROR(VLOOKUP($L161,ACTIVIDADES!$B$9:$X$493,12,0),"")</f>
        <v>https://dnbcgovco-my.sharepoint.com/:f:/g/personal/planeacion_dnbc_gov_co/IgCbtXVGDJ5QTo0p2NbFKi5EAXnKB942GaHQeTBOAdhtgWg?e=yBR63d</v>
      </c>
      <c r="X161" s="138">
        <f>+IFERROR(VLOOKUP($L161,ACTIVIDADES!$B$9:$X$493,13,0),"")</f>
        <v>46153</v>
      </c>
      <c r="Y161" s="164" t="str">
        <f>+IFERROR(VLOOKUP($L161,ACTIVIDADES!$B$9:$X$493,14,0),"")</f>
        <v>No se evidencia avance para el periodo</v>
      </c>
      <c r="Z161" s="105">
        <f>+IFERROR(VLOOKUP($L161,ACTIVIDADES!$B$9:$X$493,15,0),"")</f>
        <v>0</v>
      </c>
      <c r="AA161" s="165" t="str">
        <f>+IFERROR(VLOOKUP($L161,ACTIVIDADES!$B$9:$X$493,16,0),"")</f>
        <v>EJECUCIÓN</v>
      </c>
      <c r="AB161" s="138">
        <v>46170</v>
      </c>
      <c r="AC161" s="105">
        <v>0</v>
      </c>
      <c r="AD161" s="105" t="s">
        <v>93</v>
      </c>
      <c r="AE161" s="170" t="s">
        <v>83</v>
      </c>
      <c r="AF161" s="105" t="s">
        <v>81</v>
      </c>
      <c r="AG161" s="105" t="s">
        <v>81</v>
      </c>
      <c r="AH161" s="105" t="s">
        <v>81</v>
      </c>
      <c r="AI161" s="33"/>
      <c r="AJ161" s="33"/>
      <c r="AK161" s="34"/>
      <c r="AL161" s="33"/>
      <c r="AM161" s="34"/>
      <c r="AN161" s="35"/>
      <c r="AO161" s="36"/>
      <c r="AP161" s="37"/>
      <c r="AQ161" s="33"/>
      <c r="AR161" s="38"/>
      <c r="AS161" s="39"/>
      <c r="AT161" s="40"/>
      <c r="AU161" s="48"/>
      <c r="AV161" s="49"/>
      <c r="AW161" s="41"/>
      <c r="AX161" s="47"/>
      <c r="AY161" s="33"/>
      <c r="AZ161" s="33"/>
      <c r="BA161" s="34"/>
      <c r="BB161" s="33"/>
      <c r="BC161" s="34"/>
      <c r="BD161" s="35"/>
      <c r="BE161" s="36"/>
      <c r="BF161" s="37"/>
      <c r="BG161" s="33"/>
      <c r="BH161" s="38"/>
      <c r="BI161" s="39"/>
      <c r="BJ161" s="40"/>
      <c r="BK161" s="48"/>
      <c r="BL161" s="49"/>
      <c r="BM161" s="41"/>
      <c r="BN161" s="47"/>
      <c r="BO161" s="33"/>
      <c r="BP161" s="33"/>
      <c r="BQ161" s="34"/>
      <c r="BR161" s="33"/>
      <c r="BS161" s="34"/>
      <c r="BT161" s="35"/>
      <c r="BU161" s="36"/>
      <c r="BV161" s="37"/>
      <c r="BW161" s="33"/>
      <c r="BX161" s="38"/>
      <c r="BY161" s="39"/>
      <c r="BZ161" s="40"/>
      <c r="CA161" s="48"/>
      <c r="CB161" s="49"/>
      <c r="CC161" s="41"/>
      <c r="CD161" s="47"/>
    </row>
    <row r="162" spans="1:82" s="32" customFormat="1" ht="90" customHeight="1" x14ac:dyDescent="0.25">
      <c r="A162" s="315">
        <f t="shared" si="7"/>
        <v>154</v>
      </c>
      <c r="B162" s="61" t="s">
        <v>67</v>
      </c>
      <c r="C162" s="61">
        <v>2021</v>
      </c>
      <c r="D162" s="61" t="s">
        <v>68</v>
      </c>
      <c r="E162" s="61"/>
      <c r="F162" s="61" t="s">
        <v>876</v>
      </c>
      <c r="G162" s="62" t="s">
        <v>877</v>
      </c>
      <c r="H162" s="310"/>
      <c r="I162" s="46" t="s">
        <v>878</v>
      </c>
      <c r="J162" s="64" t="s">
        <v>727</v>
      </c>
      <c r="K162" s="63" t="s">
        <v>73</v>
      </c>
      <c r="L162" s="87" t="s">
        <v>728</v>
      </c>
      <c r="M162" s="86" t="s">
        <v>729</v>
      </c>
      <c r="N162" s="87" t="s">
        <v>91</v>
      </c>
      <c r="O162" s="87">
        <v>1</v>
      </c>
      <c r="P162" s="88">
        <v>46143</v>
      </c>
      <c r="Q162" s="88">
        <v>46387</v>
      </c>
      <c r="R162" s="89">
        <f t="shared" ref="R162:R216" si="8">DAYS360(P162,Q162)/360*54</f>
        <v>36</v>
      </c>
      <c r="S162" s="87" t="s">
        <v>92</v>
      </c>
      <c r="T162" s="90"/>
      <c r="U162" s="105">
        <f>+IFERROR(VLOOKUP($L162,ACTIVIDADES!$B$9:$X$493,10,0),"")</f>
        <v>0</v>
      </c>
      <c r="V162" s="167" t="str">
        <f>+IFERROR(VLOOKUP($L162,ACTIVIDADES!$B$9:$X$493,11,0)," ")</f>
        <v xml:space="preserve">En proceso de elaboración </v>
      </c>
      <c r="W162" s="227" t="str">
        <f>+IFERROR(VLOOKUP($L162,ACTIVIDADES!$B$9:$X$493,12,0),"")</f>
        <v>https://dnbcgovco-my.sharepoint.com/:f:/g/personal/planeacion_dnbc_gov_co/IgBAElXmTwnbRoLljgv0eRE8AQhh8mKYzkyf4oeQmbRrdhk?e=g9l5w9</v>
      </c>
      <c r="X162" s="138">
        <f>+IFERROR(VLOOKUP($L162,ACTIVIDADES!$B$9:$X$493,13,0),"")</f>
        <v>46153</v>
      </c>
      <c r="Y162" s="164" t="str">
        <f>+IFERROR(VLOOKUP($L162,ACTIVIDADES!$B$9:$X$493,14,0),"")</f>
        <v>No se evidencia avance para el periodo</v>
      </c>
      <c r="Z162" s="105">
        <f>+IFERROR(VLOOKUP($L162,ACTIVIDADES!$B$9:$X$493,15,0),"")</f>
        <v>0</v>
      </c>
      <c r="AA162" s="165" t="str">
        <f>+IFERROR(VLOOKUP($L162,ACTIVIDADES!$B$9:$X$493,16,0),"")</f>
        <v>EJECUCIÓN</v>
      </c>
      <c r="AB162" s="138">
        <v>46171</v>
      </c>
      <c r="AC162" s="105">
        <v>0</v>
      </c>
      <c r="AD162" s="105" t="s">
        <v>93</v>
      </c>
      <c r="AE162" s="170" t="s">
        <v>83</v>
      </c>
      <c r="AF162" s="105" t="s">
        <v>81</v>
      </c>
      <c r="AG162" s="105" t="s">
        <v>81</v>
      </c>
      <c r="AH162" s="105" t="s">
        <v>81</v>
      </c>
      <c r="AI162" s="33"/>
      <c r="AJ162" s="33"/>
      <c r="AK162" s="34"/>
      <c r="AL162" s="33"/>
      <c r="AM162" s="34"/>
      <c r="AN162" s="35"/>
      <c r="AO162" s="36"/>
      <c r="AP162" s="37"/>
      <c r="AQ162" s="33"/>
      <c r="AR162" s="38"/>
      <c r="AS162" s="39"/>
      <c r="AT162" s="40"/>
      <c r="AU162" s="48"/>
      <c r="AV162" s="49"/>
      <c r="AW162" s="41"/>
      <c r="AX162" s="47"/>
      <c r="AY162" s="33"/>
      <c r="AZ162" s="33"/>
      <c r="BA162" s="34"/>
      <c r="BB162" s="33"/>
      <c r="BC162" s="34"/>
      <c r="BD162" s="35"/>
      <c r="BE162" s="36"/>
      <c r="BF162" s="37"/>
      <c r="BG162" s="33"/>
      <c r="BH162" s="38"/>
      <c r="BI162" s="39"/>
      <c r="BJ162" s="40"/>
      <c r="BK162" s="48"/>
      <c r="BL162" s="49"/>
      <c r="BM162" s="41"/>
      <c r="BN162" s="47"/>
      <c r="BO162" s="33"/>
      <c r="BP162" s="33"/>
      <c r="BQ162" s="34"/>
      <c r="BR162" s="33"/>
      <c r="BS162" s="34"/>
      <c r="BT162" s="35"/>
      <c r="BU162" s="36"/>
      <c r="BV162" s="37"/>
      <c r="BW162" s="33"/>
      <c r="BX162" s="38"/>
      <c r="BY162" s="39"/>
      <c r="BZ162" s="40"/>
      <c r="CA162" s="48"/>
      <c r="CB162" s="49"/>
      <c r="CC162" s="41"/>
      <c r="CD162" s="47"/>
    </row>
    <row r="163" spans="1:82" s="32" customFormat="1" ht="90" customHeight="1" x14ac:dyDescent="0.25">
      <c r="A163" s="315">
        <f t="shared" si="7"/>
        <v>155</v>
      </c>
      <c r="B163" s="61" t="s">
        <v>67</v>
      </c>
      <c r="C163" s="61">
        <v>2021</v>
      </c>
      <c r="D163" s="61" t="s">
        <v>68</v>
      </c>
      <c r="E163" s="61"/>
      <c r="F163" s="61" t="s">
        <v>879</v>
      </c>
      <c r="G163" s="62" t="s">
        <v>880</v>
      </c>
      <c r="H163" s="310"/>
      <c r="I163" s="46" t="s">
        <v>739</v>
      </c>
      <c r="J163" s="64" t="s">
        <v>740</v>
      </c>
      <c r="K163" s="63" t="s">
        <v>73</v>
      </c>
      <c r="L163" s="87" t="s">
        <v>340</v>
      </c>
      <c r="M163" s="86" t="s">
        <v>341</v>
      </c>
      <c r="N163" s="87" t="s">
        <v>342</v>
      </c>
      <c r="O163" s="87">
        <v>4</v>
      </c>
      <c r="P163" s="88">
        <v>46023</v>
      </c>
      <c r="Q163" s="88">
        <v>46387</v>
      </c>
      <c r="R163" s="89">
        <f t="shared" si="8"/>
        <v>54</v>
      </c>
      <c r="S163" s="87" t="s">
        <v>268</v>
      </c>
      <c r="T163" s="90"/>
      <c r="U163" s="105">
        <f>+IFERROR(VLOOKUP($L163,ACTIVIDADES!$B$9:$X$493,10,0),"")</f>
        <v>0.25</v>
      </c>
      <c r="V163" s="167" t="str">
        <f>+IFERROR(VLOOKUP($L163,ACTIVIDADES!$B$9:$X$493,11,0)," ")</f>
        <v>Se realiza durante el mes de abril el primer monitoreo de planes de mejora, así como la aprobación de su reformulación en Comité de Control Interno</v>
      </c>
      <c r="W163" s="227" t="str">
        <f>+IFERROR(VLOOKUP($L163,ACTIVIDADES!$B$9:$X$493,12,0),"")</f>
        <v>https://dnbcgovco-my.sharepoint.com/:f:/g/personal/planeacion_dnbc_gov_co/IgDKtjIGM6TQRZiRK4q944amAfUlNwm8Q9aLRceFhhl58t8?e=gvQ8Yn</v>
      </c>
      <c r="X163" s="138">
        <f>+IFERROR(VLOOKUP($L163,ACTIVIDADES!$B$9:$X$493,13,0),"")</f>
        <v>46153</v>
      </c>
      <c r="Y163" s="164" t="str">
        <f>+IFERROR(VLOOKUP($L163,ACTIVIDADES!$B$9:$X$493,14,0),"")</f>
        <v>Se realiza durante el mes de abril el primer monitoreo de planes de mejora, así como la aprobación de su reformulación en Comité de Control Interno</v>
      </c>
      <c r="Z163" s="105">
        <f>+IFERROR(VLOOKUP($L163,ACTIVIDADES!$B$9:$X$493,15,0),"")</f>
        <v>0.25</v>
      </c>
      <c r="AA163" s="165" t="str">
        <f>+IFERROR(VLOOKUP($L163,ACTIVIDADES!$B$9:$X$493,16,0),"")</f>
        <v>EJECUCIÓN</v>
      </c>
      <c r="AB163" s="171">
        <v>46177</v>
      </c>
      <c r="AC163" s="105">
        <v>0.25</v>
      </c>
      <c r="AD163" s="105" t="s">
        <v>757</v>
      </c>
      <c r="AE163" s="105" t="s">
        <v>108</v>
      </c>
      <c r="AF163" s="105" t="s">
        <v>81</v>
      </c>
      <c r="AG163" s="105" t="s">
        <v>81</v>
      </c>
      <c r="AH163" s="105" t="s">
        <v>81</v>
      </c>
      <c r="AI163" s="33"/>
      <c r="AJ163" s="33"/>
      <c r="AK163" s="34"/>
      <c r="AL163" s="33"/>
      <c r="AM163" s="34"/>
      <c r="AN163" s="35"/>
      <c r="AO163" s="36"/>
      <c r="AP163" s="37"/>
      <c r="AQ163" s="33"/>
      <c r="AR163" s="38"/>
      <c r="AS163" s="39"/>
      <c r="AT163" s="40"/>
      <c r="AU163" s="48"/>
      <c r="AV163" s="49"/>
      <c r="AW163" s="41"/>
      <c r="AX163" s="47"/>
      <c r="AY163" s="33"/>
      <c r="AZ163" s="33"/>
      <c r="BA163" s="34"/>
      <c r="BB163" s="33"/>
      <c r="BC163" s="34"/>
      <c r="BD163" s="35"/>
      <c r="BE163" s="36"/>
      <c r="BF163" s="37"/>
      <c r="BG163" s="33"/>
      <c r="BH163" s="38"/>
      <c r="BI163" s="39"/>
      <c r="BJ163" s="40"/>
      <c r="BK163" s="48"/>
      <c r="BL163" s="49"/>
      <c r="BM163" s="41"/>
      <c r="BN163" s="47"/>
      <c r="BO163" s="33"/>
      <c r="BP163" s="33"/>
      <c r="BQ163" s="34"/>
      <c r="BR163" s="33"/>
      <c r="BS163" s="34"/>
      <c r="BT163" s="35"/>
      <c r="BU163" s="36"/>
      <c r="BV163" s="37"/>
      <c r="BW163" s="33"/>
      <c r="BX163" s="38"/>
      <c r="BY163" s="39"/>
      <c r="BZ163" s="40"/>
      <c r="CA163" s="48"/>
      <c r="CB163" s="49"/>
      <c r="CC163" s="41"/>
      <c r="CD163" s="47"/>
    </row>
    <row r="164" spans="1:82" s="32" customFormat="1" ht="90" customHeight="1" x14ac:dyDescent="0.25">
      <c r="A164" s="315">
        <f t="shared" si="7"/>
        <v>156</v>
      </c>
      <c r="B164" s="61" t="s">
        <v>67</v>
      </c>
      <c r="C164" s="61">
        <v>2021</v>
      </c>
      <c r="D164" s="61" t="s">
        <v>68</v>
      </c>
      <c r="E164" s="61"/>
      <c r="F164" s="61" t="s">
        <v>881</v>
      </c>
      <c r="G164" s="62" t="s">
        <v>882</v>
      </c>
      <c r="H164" s="310"/>
      <c r="I164" s="46" t="s">
        <v>883</v>
      </c>
      <c r="J164" s="64" t="s">
        <v>884</v>
      </c>
      <c r="K164" s="63" t="s">
        <v>73</v>
      </c>
      <c r="L164" s="87" t="s">
        <v>885</v>
      </c>
      <c r="M164" s="86" t="s">
        <v>886</v>
      </c>
      <c r="N164" s="87" t="s">
        <v>246</v>
      </c>
      <c r="O164" s="87">
        <v>2</v>
      </c>
      <c r="P164" s="88">
        <v>46023</v>
      </c>
      <c r="Q164" s="88">
        <v>46387</v>
      </c>
      <c r="R164" s="89">
        <f t="shared" si="8"/>
        <v>54</v>
      </c>
      <c r="S164" s="87" t="s">
        <v>161</v>
      </c>
      <c r="T164" s="90"/>
      <c r="U164" s="105">
        <f>+IFERROR(VLOOKUP($L164,ACTIVIDADES!$B$9:$X$493,10,0),"")</f>
        <v>0</v>
      </c>
      <c r="V164" s="167">
        <f>+IFERROR(VLOOKUP($L164,ACTIVIDADES!$B$9:$X$493,11,0)," ")</f>
        <v>0</v>
      </c>
      <c r="W164" s="227">
        <f>+IFERROR(VLOOKUP($L164,ACTIVIDADES!$B$9:$X$493,12,0),"")</f>
        <v>0</v>
      </c>
      <c r="X164" s="138">
        <f>+IFERROR(VLOOKUP($L164,ACTIVIDADES!$B$9:$X$493,13,0),"")</f>
        <v>46153</v>
      </c>
      <c r="Y164" s="164" t="str">
        <f>+IFERROR(VLOOKUP($L164,ACTIVIDADES!$B$9:$X$493,14,0),"")</f>
        <v>No se evidencia seguimiento</v>
      </c>
      <c r="Z164" s="105">
        <f>+IFERROR(VLOOKUP($L164,ACTIVIDADES!$B$9:$X$493,15,0),"")</f>
        <v>0</v>
      </c>
      <c r="AA164" s="165" t="str">
        <f>+IFERROR(VLOOKUP($L164,ACTIVIDADES!$B$9:$X$493,16,0),"")</f>
        <v>EJECUCIÓN</v>
      </c>
      <c r="AB164" s="138">
        <v>46157</v>
      </c>
      <c r="AC164" s="105">
        <v>0</v>
      </c>
      <c r="AD164" s="105" t="s">
        <v>93</v>
      </c>
      <c r="AE164" s="170" t="s">
        <v>83</v>
      </c>
      <c r="AF164" s="105" t="s">
        <v>81</v>
      </c>
      <c r="AG164" s="105" t="s">
        <v>81</v>
      </c>
      <c r="AH164" s="105" t="s">
        <v>81</v>
      </c>
      <c r="AI164" s="33"/>
      <c r="AJ164" s="33"/>
      <c r="AK164" s="34"/>
      <c r="AL164" s="33"/>
      <c r="AM164" s="34"/>
      <c r="AN164" s="35"/>
      <c r="AO164" s="36"/>
      <c r="AP164" s="37"/>
      <c r="AQ164" s="33"/>
      <c r="AR164" s="38"/>
      <c r="AS164" s="39"/>
      <c r="AT164" s="40"/>
      <c r="AU164" s="48"/>
      <c r="AV164" s="49"/>
      <c r="AW164" s="41"/>
      <c r="AX164" s="47"/>
      <c r="AY164" s="33"/>
      <c r="AZ164" s="33"/>
      <c r="BA164" s="34"/>
      <c r="BB164" s="33"/>
      <c r="BC164" s="34"/>
      <c r="BD164" s="35"/>
      <c r="BE164" s="36"/>
      <c r="BF164" s="37"/>
      <c r="BG164" s="33"/>
      <c r="BH164" s="38"/>
      <c r="BI164" s="39"/>
      <c r="BJ164" s="40"/>
      <c r="BK164" s="48"/>
      <c r="BL164" s="49"/>
      <c r="BM164" s="41"/>
      <c r="BN164" s="47"/>
      <c r="BO164" s="33"/>
      <c r="BP164" s="33"/>
      <c r="BQ164" s="34"/>
      <c r="BR164" s="33"/>
      <c r="BS164" s="34"/>
      <c r="BT164" s="35"/>
      <c r="BU164" s="36"/>
      <c r="BV164" s="37"/>
      <c r="BW164" s="33"/>
      <c r="BX164" s="38"/>
      <c r="BY164" s="39"/>
      <c r="BZ164" s="40"/>
      <c r="CA164" s="48"/>
      <c r="CB164" s="49"/>
      <c r="CC164" s="41"/>
      <c r="CD164" s="47"/>
    </row>
    <row r="165" spans="1:82" s="32" customFormat="1" ht="122.25" customHeight="1" x14ac:dyDescent="0.25">
      <c r="A165" s="315">
        <f t="shared" si="7"/>
        <v>157</v>
      </c>
      <c r="B165" s="61" t="s">
        <v>67</v>
      </c>
      <c r="C165" s="61">
        <v>2021</v>
      </c>
      <c r="D165" s="61" t="s">
        <v>68</v>
      </c>
      <c r="E165" s="61"/>
      <c r="F165" s="61" t="s">
        <v>887</v>
      </c>
      <c r="G165" s="62" t="s">
        <v>888</v>
      </c>
      <c r="H165" s="310"/>
      <c r="I165" s="46" t="s">
        <v>889</v>
      </c>
      <c r="J165" s="64" t="s">
        <v>890</v>
      </c>
      <c r="K165" s="63" t="s">
        <v>73</v>
      </c>
      <c r="L165" s="87" t="s">
        <v>810</v>
      </c>
      <c r="M165" s="86" t="s">
        <v>811</v>
      </c>
      <c r="N165" s="87" t="s">
        <v>812</v>
      </c>
      <c r="O165" s="87">
        <v>1</v>
      </c>
      <c r="P165" s="88">
        <v>46023</v>
      </c>
      <c r="Q165" s="88">
        <v>46203</v>
      </c>
      <c r="R165" s="89">
        <f t="shared" si="8"/>
        <v>26.85</v>
      </c>
      <c r="S165" s="87" t="s">
        <v>131</v>
      </c>
      <c r="T165" s="90"/>
      <c r="U165" s="105">
        <f>+IFERROR(VLOOKUP($L165,ACTIVIDADES!$B$9:$X$493,10,0),"")</f>
        <v>0</v>
      </c>
      <c r="V165" s="167">
        <f>+IFERROR(VLOOKUP($L165,ACTIVIDADES!$B$9:$X$493,11,0)," ")</f>
        <v>0</v>
      </c>
      <c r="W165" s="227">
        <f>+IFERROR(VLOOKUP($L165,ACTIVIDADES!$B$9:$X$493,12,0),"")</f>
        <v>0</v>
      </c>
      <c r="X165" s="138">
        <f>+IFERROR(VLOOKUP($L165,ACTIVIDADES!$B$9:$X$493,13,0),"")</f>
        <v>46153</v>
      </c>
      <c r="Y165" s="164" t="str">
        <f>+IFERROR(VLOOKUP($L165,ACTIVIDADES!$B$9:$X$493,14,0),"")</f>
        <v>No se evidencia seguimiento</v>
      </c>
      <c r="Z165" s="105">
        <f>+IFERROR(VLOOKUP($L165,ACTIVIDADES!$B$9:$X$493,15,0),"")</f>
        <v>0</v>
      </c>
      <c r="AA165" s="165" t="str">
        <f>+IFERROR(VLOOKUP($L165,ACTIVIDADES!$B$9:$X$493,16,0),"")</f>
        <v>EJECUCIÓN</v>
      </c>
      <c r="AB165" s="171">
        <v>46181</v>
      </c>
      <c r="AC165" s="105">
        <v>0</v>
      </c>
      <c r="AD165" s="179" t="s">
        <v>93</v>
      </c>
      <c r="AE165" s="170" t="s">
        <v>83</v>
      </c>
      <c r="AF165" s="105" t="s">
        <v>81</v>
      </c>
      <c r="AG165" s="105" t="s">
        <v>81</v>
      </c>
      <c r="AH165" s="105" t="s">
        <v>81</v>
      </c>
      <c r="AI165" s="33"/>
      <c r="AJ165" s="33"/>
      <c r="AK165" s="34"/>
      <c r="AL165" s="33"/>
      <c r="AM165" s="34"/>
      <c r="AN165" s="35"/>
      <c r="AO165" s="36"/>
      <c r="AP165" s="37"/>
      <c r="AQ165" s="33"/>
      <c r="AR165" s="38"/>
      <c r="AS165" s="39"/>
      <c r="AT165" s="40"/>
      <c r="AU165" s="48"/>
      <c r="AV165" s="49"/>
      <c r="AW165" s="41"/>
      <c r="AX165" s="47"/>
      <c r="AY165" s="33"/>
      <c r="AZ165" s="33"/>
      <c r="BA165" s="34"/>
      <c r="BB165" s="33"/>
      <c r="BC165" s="34"/>
      <c r="BD165" s="35"/>
      <c r="BE165" s="36"/>
      <c r="BF165" s="37"/>
      <c r="BG165" s="33"/>
      <c r="BH165" s="38"/>
      <c r="BI165" s="39"/>
      <c r="BJ165" s="40"/>
      <c r="BK165" s="48"/>
      <c r="BL165" s="49"/>
      <c r="BM165" s="41"/>
      <c r="BN165" s="47"/>
      <c r="BO165" s="33"/>
      <c r="BP165" s="33"/>
      <c r="BQ165" s="34"/>
      <c r="BR165" s="33"/>
      <c r="BS165" s="34"/>
      <c r="BT165" s="35"/>
      <c r="BU165" s="36"/>
      <c r="BV165" s="37"/>
      <c r="BW165" s="33"/>
      <c r="BX165" s="38"/>
      <c r="BY165" s="39"/>
      <c r="BZ165" s="40"/>
      <c r="CA165" s="48"/>
      <c r="CB165" s="49"/>
      <c r="CC165" s="41"/>
      <c r="CD165" s="47"/>
    </row>
    <row r="166" spans="1:82" s="32" customFormat="1" ht="90" customHeight="1" x14ac:dyDescent="0.25">
      <c r="A166" s="315">
        <f t="shared" si="7"/>
        <v>158</v>
      </c>
      <c r="B166" s="61" t="s">
        <v>67</v>
      </c>
      <c r="C166" s="61">
        <v>2021</v>
      </c>
      <c r="D166" s="61" t="s">
        <v>163</v>
      </c>
      <c r="E166" s="61"/>
      <c r="F166" s="61" t="s">
        <v>551</v>
      </c>
      <c r="G166" s="62" t="s">
        <v>552</v>
      </c>
      <c r="H166" s="310" t="s">
        <v>263</v>
      </c>
      <c r="I166" s="46" t="s">
        <v>891</v>
      </c>
      <c r="J166" s="64" t="s">
        <v>891</v>
      </c>
      <c r="K166" s="63" t="s">
        <v>73</v>
      </c>
      <c r="L166" s="87" t="s">
        <v>265</v>
      </c>
      <c r="M166" s="86" t="s">
        <v>266</v>
      </c>
      <c r="N166" s="87" t="s">
        <v>267</v>
      </c>
      <c r="O166" s="87">
        <v>1</v>
      </c>
      <c r="P166" s="88">
        <v>46023</v>
      </c>
      <c r="Q166" s="88">
        <v>46203</v>
      </c>
      <c r="R166" s="89">
        <f t="shared" si="8"/>
        <v>26.85</v>
      </c>
      <c r="S166" s="87" t="s">
        <v>268</v>
      </c>
      <c r="T166" s="90" t="s">
        <v>269</v>
      </c>
      <c r="U166" s="105">
        <f>+IFERROR(VLOOKUP($L166,ACTIVIDADES!$B$9:$X$493,10,0),"")</f>
        <v>1</v>
      </c>
      <c r="V166" s="167" t="str">
        <f>+IFERROR(VLOOKUP($L166,ACTIVIDADES!$B$9:$X$493,11,0)," ")</f>
        <v>Se realizó mesa de trabajo de acompañamientos  con los procesos  en temas de Indicadores, Riesgos de Gestión, Documentación SIGE, Plan de mejora, PAAC, Referentes Estratégicos, Plan de Acción</v>
      </c>
      <c r="W166" s="227" t="str">
        <f>+IFERROR(VLOOKUP($L166,ACTIVIDADES!$B$9:$X$493,12,0),"")</f>
        <v>https://dnbcgovco-my.sharepoint.com/:f:/g/personal/planeacion_dnbc_gov_co/IgDYe2GS_ayPSIaWtvQYv0qbAc8IxdnR2DbMxEMLmfk0p8A?e=smqHjg</v>
      </c>
      <c r="X166" s="138">
        <f>+IFERROR(VLOOKUP($L166,ACTIVIDADES!$B$9:$X$493,13,0),"")</f>
        <v>46153</v>
      </c>
      <c r="Y166" s="164" t="str">
        <f>+IFERROR(VLOOKUP($L166,ACTIVIDADES!$B$9:$X$493,14,0),"")</f>
        <v>Se adjuntan actas de acompañamiento primer trimestre</v>
      </c>
      <c r="Z166" s="105">
        <f>+IFERROR(VLOOKUP($L166,ACTIVIDADES!$B$9:$X$493,15,0),"")</f>
        <v>1</v>
      </c>
      <c r="AA166" s="165" t="str">
        <f>+IFERROR(VLOOKUP($L166,ACTIVIDADES!$B$9:$X$493,16,0),"")</f>
        <v>CUMPLIDO</v>
      </c>
      <c r="AB166" s="171">
        <v>46177</v>
      </c>
      <c r="AC166" s="105">
        <v>1</v>
      </c>
      <c r="AD166" s="105" t="s">
        <v>892</v>
      </c>
      <c r="AE166" s="170" t="s">
        <v>80</v>
      </c>
      <c r="AF166" s="105" t="s">
        <v>81</v>
      </c>
      <c r="AG166" s="105" t="s">
        <v>85</v>
      </c>
      <c r="AH166" s="105" t="s">
        <v>123</v>
      </c>
      <c r="AI166" s="33"/>
      <c r="AJ166" s="33"/>
      <c r="AK166" s="34"/>
      <c r="AL166" s="33"/>
      <c r="AM166" s="34"/>
      <c r="AN166" s="35"/>
      <c r="AO166" s="36"/>
      <c r="AP166" s="37"/>
      <c r="AQ166" s="33"/>
      <c r="AR166" s="38"/>
      <c r="AS166" s="39"/>
      <c r="AT166" s="40"/>
      <c r="AU166" s="48"/>
      <c r="AV166" s="49"/>
      <c r="AW166" s="41"/>
      <c r="AX166" s="47"/>
      <c r="AY166" s="33"/>
      <c r="AZ166" s="33"/>
      <c r="BA166" s="34"/>
      <c r="BB166" s="33"/>
      <c r="BC166" s="34"/>
      <c r="BD166" s="35"/>
      <c r="BE166" s="36"/>
      <c r="BF166" s="37"/>
      <c r="BG166" s="33"/>
      <c r="BH166" s="38"/>
      <c r="BI166" s="39"/>
      <c r="BJ166" s="40"/>
      <c r="BK166" s="48"/>
      <c r="BL166" s="49"/>
      <c r="BM166" s="41"/>
      <c r="BN166" s="47"/>
      <c r="BO166" s="33"/>
      <c r="BP166" s="33"/>
      <c r="BQ166" s="34"/>
      <c r="BR166" s="33"/>
      <c r="BS166" s="34"/>
      <c r="BT166" s="35"/>
      <c r="BU166" s="36"/>
      <c r="BV166" s="37"/>
      <c r="BW166" s="33"/>
      <c r="BX166" s="38"/>
      <c r="BY166" s="39"/>
      <c r="BZ166" s="40"/>
      <c r="CA166" s="48"/>
      <c r="CB166" s="49"/>
      <c r="CC166" s="41"/>
      <c r="CD166" s="47"/>
    </row>
    <row r="167" spans="1:82" s="32" customFormat="1" ht="90" customHeight="1" x14ac:dyDescent="0.25">
      <c r="A167" s="315">
        <f t="shared" si="7"/>
        <v>159</v>
      </c>
      <c r="B167" s="61" t="s">
        <v>67</v>
      </c>
      <c r="C167" s="61">
        <v>2021</v>
      </c>
      <c r="D167" s="61" t="s">
        <v>163</v>
      </c>
      <c r="E167" s="61"/>
      <c r="F167" s="61" t="s">
        <v>893</v>
      </c>
      <c r="G167" s="62" t="s">
        <v>894</v>
      </c>
      <c r="H167" s="310" t="s">
        <v>263</v>
      </c>
      <c r="I167" s="46" t="s">
        <v>895</v>
      </c>
      <c r="J167" s="64" t="s">
        <v>896</v>
      </c>
      <c r="K167" s="63" t="s">
        <v>73</v>
      </c>
      <c r="L167" s="87" t="s">
        <v>897</v>
      </c>
      <c r="M167" s="86" t="s">
        <v>898</v>
      </c>
      <c r="N167" s="87" t="s">
        <v>899</v>
      </c>
      <c r="O167" s="87">
        <v>1</v>
      </c>
      <c r="P167" s="88">
        <v>46082</v>
      </c>
      <c r="Q167" s="88">
        <v>46234</v>
      </c>
      <c r="R167" s="89">
        <f t="shared" si="8"/>
        <v>22.5</v>
      </c>
      <c r="S167" s="87" t="s">
        <v>268</v>
      </c>
      <c r="T167" s="90"/>
      <c r="U167" s="105">
        <f>+IFERROR(VLOOKUP($L167,ACTIVIDADES!$B$9:$X$493,10,0),"")</f>
        <v>0</v>
      </c>
      <c r="V167" s="167" t="str">
        <f>+IFERROR(VLOOKUP($L167,ACTIVIDADES!$B$9:$X$493,11,0)," ")</f>
        <v>Actividad planteada para el segundo trimestre de la vigencia 2026</v>
      </c>
      <c r="W167" s="227">
        <f>+IFERROR(VLOOKUP($L167,ACTIVIDADES!$B$9:$X$493,12,0),"")</f>
        <v>0</v>
      </c>
      <c r="X167" s="138">
        <f>+IFERROR(VLOOKUP($L167,ACTIVIDADES!$B$9:$X$493,13,0),"")</f>
        <v>46153</v>
      </c>
      <c r="Y167" s="164" t="str">
        <f>+IFERROR(VLOOKUP($L167,ACTIVIDADES!$B$9:$X$493,14,0),"")</f>
        <v>Sin evidencia de inicio de la actividad</v>
      </c>
      <c r="Z167" s="105">
        <f>+IFERROR(VLOOKUP($L167,ACTIVIDADES!$B$9:$X$493,15,0),"")</f>
        <v>0</v>
      </c>
      <c r="AA167" s="165" t="str">
        <f>+IFERROR(VLOOKUP($L167,ACTIVIDADES!$B$9:$X$493,16,0),"")</f>
        <v>EJECUCIÓN</v>
      </c>
      <c r="AB167" s="171">
        <v>46177</v>
      </c>
      <c r="AC167" s="170">
        <v>0</v>
      </c>
      <c r="AD167" s="105" t="s">
        <v>93</v>
      </c>
      <c r="AE167" s="170" t="s">
        <v>83</v>
      </c>
      <c r="AF167" s="105" t="s">
        <v>81</v>
      </c>
      <c r="AG167" s="105" t="s">
        <v>81</v>
      </c>
      <c r="AH167" s="105" t="s">
        <v>81</v>
      </c>
      <c r="AI167" s="33"/>
      <c r="AJ167" s="33"/>
      <c r="AK167" s="34"/>
      <c r="AL167" s="33"/>
      <c r="AM167" s="34"/>
      <c r="AN167" s="35"/>
      <c r="AO167" s="36"/>
      <c r="AP167" s="37"/>
      <c r="AQ167" s="33"/>
      <c r="AR167" s="38"/>
      <c r="AS167" s="39"/>
      <c r="AT167" s="40"/>
      <c r="AU167" s="48"/>
      <c r="AV167" s="49"/>
      <c r="AW167" s="41"/>
      <c r="AX167" s="47"/>
      <c r="AY167" s="33"/>
      <c r="AZ167" s="33"/>
      <c r="BA167" s="34"/>
      <c r="BB167" s="33"/>
      <c r="BC167" s="34"/>
      <c r="BD167" s="35"/>
      <c r="BE167" s="36"/>
      <c r="BF167" s="37"/>
      <c r="BG167" s="33"/>
      <c r="BH167" s="38"/>
      <c r="BI167" s="39"/>
      <c r="BJ167" s="40"/>
      <c r="BK167" s="48"/>
      <c r="BL167" s="49"/>
      <c r="BM167" s="41"/>
      <c r="BN167" s="47"/>
      <c r="BO167" s="33"/>
      <c r="BP167" s="33"/>
      <c r="BQ167" s="34"/>
      <c r="BR167" s="33"/>
      <c r="BS167" s="34"/>
      <c r="BT167" s="35"/>
      <c r="BU167" s="36"/>
      <c r="BV167" s="37"/>
      <c r="BW167" s="33"/>
      <c r="BX167" s="38"/>
      <c r="BY167" s="39"/>
      <c r="BZ167" s="40"/>
      <c r="CA167" s="48"/>
      <c r="CB167" s="49"/>
      <c r="CC167" s="41"/>
      <c r="CD167" s="47"/>
    </row>
    <row r="168" spans="1:82" s="32" customFormat="1" ht="90" customHeight="1" x14ac:dyDescent="0.25">
      <c r="A168" s="315">
        <f t="shared" si="7"/>
        <v>160</v>
      </c>
      <c r="B168" s="61" t="s">
        <v>67</v>
      </c>
      <c r="C168" s="61">
        <v>2021</v>
      </c>
      <c r="D168" s="61" t="s">
        <v>68</v>
      </c>
      <c r="E168" s="61"/>
      <c r="F168" s="61" t="s">
        <v>900</v>
      </c>
      <c r="G168" s="62" t="s">
        <v>901</v>
      </c>
      <c r="H168" s="310"/>
      <c r="I168" s="46" t="s">
        <v>558</v>
      </c>
      <c r="J168" s="64" t="s">
        <v>558</v>
      </c>
      <c r="K168" s="63" t="s">
        <v>73</v>
      </c>
      <c r="L168" s="87" t="s">
        <v>250</v>
      </c>
      <c r="M168" s="86" t="s">
        <v>251</v>
      </c>
      <c r="N168" s="87" t="s">
        <v>252</v>
      </c>
      <c r="O168" s="87">
        <v>1</v>
      </c>
      <c r="P168" s="88">
        <v>46143</v>
      </c>
      <c r="Q168" s="88">
        <v>46387</v>
      </c>
      <c r="R168" s="89">
        <f t="shared" si="8"/>
        <v>36</v>
      </c>
      <c r="S168" s="87" t="s">
        <v>131</v>
      </c>
      <c r="T168" s="90"/>
      <c r="U168" s="105">
        <f>+IFERROR(VLOOKUP($L168,ACTIVIDADES!$B$9:$X$493,10,0),"")</f>
        <v>0.7</v>
      </c>
      <c r="V168" s="167" t="str">
        <f>+IFERROR(VLOOKUP($L168,ACTIVIDADES!$B$9:$X$493,11,0),"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W168" s="227" t="str">
        <f>+IFERROR(VLOOKUP($L168,ACTIVIDADES!$B$9:$X$493,12,0),"")</f>
        <v>https://dnbcgovco-my.sharepoint.com/:f:/g/personal/planeacion_dnbc_gov_co/IgC3xOsSNj8IRIL11vaiFWcgAUu6Fkz2uB8R8KlqPRMkdhk?e=pJDNvr</v>
      </c>
      <c r="X168" s="138">
        <f>+IFERROR(VLOOKUP($L168,ACTIVIDADES!$B$9:$X$493,13,0),"")</f>
        <v>46153</v>
      </c>
      <c r="Y168" s="164" t="str">
        <f>+IFERROR(VLOOKUP($L168,ACTIVIDADES!$B$9:$X$493,14,0),"")</f>
        <v>Se incluye documento de necesidad RUE y borrador de actualización del PETI</v>
      </c>
      <c r="Z168" s="105">
        <f>+IFERROR(VLOOKUP($L168,ACTIVIDADES!$B$9:$X$493,15,0),"")</f>
        <v>0.5</v>
      </c>
      <c r="AA168" s="165" t="str">
        <f>+IFERROR(VLOOKUP($L168,ACTIVIDADES!$B$9:$X$493,16,0),"")</f>
        <v>EJECUCIÓN</v>
      </c>
      <c r="AB168" s="171">
        <v>46181</v>
      </c>
      <c r="AC168" s="105">
        <v>0.5</v>
      </c>
      <c r="AD168" s="105" t="s">
        <v>902</v>
      </c>
      <c r="AE168" s="105" t="s">
        <v>108</v>
      </c>
      <c r="AF168" s="105" t="s">
        <v>81</v>
      </c>
      <c r="AG168" s="105" t="s">
        <v>81</v>
      </c>
      <c r="AH168" s="105" t="s">
        <v>81</v>
      </c>
      <c r="AI168" s="33"/>
      <c r="AJ168" s="33"/>
      <c r="AK168" s="34"/>
      <c r="AL168" s="33"/>
      <c r="AM168" s="34"/>
      <c r="AN168" s="35"/>
      <c r="AO168" s="36"/>
      <c r="AP168" s="37"/>
      <c r="AQ168" s="33"/>
      <c r="AR168" s="38"/>
      <c r="AS168" s="39"/>
      <c r="AT168" s="40"/>
      <c r="AU168" s="48"/>
      <c r="AV168" s="49"/>
      <c r="AW168" s="41"/>
      <c r="AX168" s="47"/>
      <c r="AY168" s="33"/>
      <c r="AZ168" s="33"/>
      <c r="BA168" s="34"/>
      <c r="BB168" s="33"/>
      <c r="BC168" s="34"/>
      <c r="BD168" s="35"/>
      <c r="BE168" s="36"/>
      <c r="BF168" s="37"/>
      <c r="BG168" s="33"/>
      <c r="BH168" s="38"/>
      <c r="BI168" s="39"/>
      <c r="BJ168" s="40"/>
      <c r="BK168" s="48"/>
      <c r="BL168" s="49"/>
      <c r="BM168" s="41"/>
      <c r="BN168" s="47"/>
      <c r="BO168" s="33"/>
      <c r="BP168" s="33"/>
      <c r="BQ168" s="34"/>
      <c r="BR168" s="33"/>
      <c r="BS168" s="34"/>
      <c r="BT168" s="35"/>
      <c r="BU168" s="36"/>
      <c r="BV168" s="37"/>
      <c r="BW168" s="33"/>
      <c r="BX168" s="38"/>
      <c r="BY168" s="39"/>
      <c r="BZ168" s="40"/>
      <c r="CA168" s="48"/>
      <c r="CB168" s="49"/>
      <c r="CC168" s="41"/>
      <c r="CD168" s="47"/>
    </row>
    <row r="169" spans="1:82" s="32" customFormat="1" ht="90" customHeight="1" x14ac:dyDescent="0.25">
      <c r="A169" s="315">
        <f t="shared" si="7"/>
        <v>161</v>
      </c>
      <c r="B169" s="61" t="s">
        <v>67</v>
      </c>
      <c r="C169" s="61">
        <v>2021</v>
      </c>
      <c r="D169" s="61" t="s">
        <v>68</v>
      </c>
      <c r="E169" s="61"/>
      <c r="F169" s="61" t="s">
        <v>903</v>
      </c>
      <c r="G169" s="62" t="s">
        <v>904</v>
      </c>
      <c r="H169" s="310"/>
      <c r="I169" s="46" t="s">
        <v>889</v>
      </c>
      <c r="J169" s="64" t="s">
        <v>890</v>
      </c>
      <c r="K169" s="63" t="s">
        <v>73</v>
      </c>
      <c r="L169" s="87" t="s">
        <v>810</v>
      </c>
      <c r="M169" s="86" t="s">
        <v>811</v>
      </c>
      <c r="N169" s="87" t="s">
        <v>812</v>
      </c>
      <c r="O169" s="87">
        <v>1</v>
      </c>
      <c r="P169" s="88">
        <v>46023</v>
      </c>
      <c r="Q169" s="88">
        <v>46203</v>
      </c>
      <c r="R169" s="89">
        <f t="shared" si="8"/>
        <v>26.85</v>
      </c>
      <c r="S169" s="87" t="s">
        <v>131</v>
      </c>
      <c r="T169" s="90"/>
      <c r="U169" s="105">
        <f>+IFERROR(VLOOKUP($L169,ACTIVIDADES!$B$9:$X$493,10,0),"")</f>
        <v>0</v>
      </c>
      <c r="V169" s="167">
        <f>+IFERROR(VLOOKUP($L169,ACTIVIDADES!$B$9:$X$493,11,0)," ")</f>
        <v>0</v>
      </c>
      <c r="W169" s="227">
        <f>+IFERROR(VLOOKUP($L169,ACTIVIDADES!$B$9:$X$493,12,0),"")</f>
        <v>0</v>
      </c>
      <c r="X169" s="138">
        <f>+IFERROR(VLOOKUP($L169,ACTIVIDADES!$B$9:$X$493,13,0),"")</f>
        <v>46153</v>
      </c>
      <c r="Y169" s="164" t="str">
        <f>+IFERROR(VLOOKUP($L169,ACTIVIDADES!$B$9:$X$493,14,0),"")</f>
        <v>No se evidencia seguimiento</v>
      </c>
      <c r="Z169" s="105">
        <f>+IFERROR(VLOOKUP($L169,ACTIVIDADES!$B$9:$X$493,15,0),"")</f>
        <v>0</v>
      </c>
      <c r="AA169" s="165" t="str">
        <f>+IFERROR(VLOOKUP($L169,ACTIVIDADES!$B$9:$X$493,16,0),"")</f>
        <v>EJECUCIÓN</v>
      </c>
      <c r="AB169" s="171">
        <v>46181</v>
      </c>
      <c r="AC169" s="105">
        <v>0</v>
      </c>
      <c r="AD169" s="179" t="s">
        <v>93</v>
      </c>
      <c r="AE169" s="170" t="s">
        <v>83</v>
      </c>
      <c r="AF169" s="105" t="s">
        <v>81</v>
      </c>
      <c r="AG169" s="105" t="s">
        <v>81</v>
      </c>
      <c r="AH169" s="105" t="s">
        <v>81</v>
      </c>
      <c r="AI169" s="33"/>
      <c r="AJ169" s="33"/>
      <c r="AK169" s="34"/>
      <c r="AL169" s="33"/>
      <c r="AM169" s="34"/>
      <c r="AN169" s="35"/>
      <c r="AO169" s="36"/>
      <c r="AP169" s="37"/>
      <c r="AQ169" s="33"/>
      <c r="AR169" s="38"/>
      <c r="AS169" s="39"/>
      <c r="AT169" s="40"/>
      <c r="AU169" s="48"/>
      <c r="AV169" s="49"/>
      <c r="AW169" s="41"/>
      <c r="AX169" s="47"/>
      <c r="AY169" s="33"/>
      <c r="AZ169" s="33"/>
      <c r="BA169" s="34"/>
      <c r="BB169" s="33"/>
      <c r="BC169" s="34"/>
      <c r="BD169" s="35"/>
      <c r="BE169" s="36"/>
      <c r="BF169" s="37"/>
      <c r="BG169" s="33"/>
      <c r="BH169" s="38"/>
      <c r="BI169" s="39"/>
      <c r="BJ169" s="40"/>
      <c r="BK169" s="48"/>
      <c r="BL169" s="49"/>
      <c r="BM169" s="41"/>
      <c r="BN169" s="47"/>
      <c r="BO169" s="33"/>
      <c r="BP169" s="33"/>
      <c r="BQ169" s="34"/>
      <c r="BR169" s="33"/>
      <c r="BS169" s="34"/>
      <c r="BT169" s="35"/>
      <c r="BU169" s="36"/>
      <c r="BV169" s="37"/>
      <c r="BW169" s="33"/>
      <c r="BX169" s="38"/>
      <c r="BY169" s="39"/>
      <c r="BZ169" s="40"/>
      <c r="CA169" s="48"/>
      <c r="CB169" s="49"/>
      <c r="CC169" s="41"/>
      <c r="CD169" s="47"/>
    </row>
    <row r="170" spans="1:82" s="32" customFormat="1" ht="90" customHeight="1" x14ac:dyDescent="0.25">
      <c r="A170" s="315">
        <f t="shared" si="7"/>
        <v>162</v>
      </c>
      <c r="B170" s="61" t="s">
        <v>67</v>
      </c>
      <c r="C170" s="61">
        <v>2021</v>
      </c>
      <c r="D170" s="61" t="s">
        <v>68</v>
      </c>
      <c r="E170" s="61"/>
      <c r="F170" s="61" t="s">
        <v>903</v>
      </c>
      <c r="G170" s="62" t="s">
        <v>904</v>
      </c>
      <c r="H170" s="310"/>
      <c r="I170" s="46" t="s">
        <v>905</v>
      </c>
      <c r="J170" s="64" t="s">
        <v>905</v>
      </c>
      <c r="K170" s="63" t="s">
        <v>73</v>
      </c>
      <c r="L170" s="87" t="s">
        <v>906</v>
      </c>
      <c r="M170" s="86" t="s">
        <v>907</v>
      </c>
      <c r="N170" s="87" t="s">
        <v>908</v>
      </c>
      <c r="O170" s="87">
        <v>1</v>
      </c>
      <c r="P170" s="88">
        <v>46023</v>
      </c>
      <c r="Q170" s="88">
        <v>46387</v>
      </c>
      <c r="R170" s="89">
        <f t="shared" si="8"/>
        <v>54</v>
      </c>
      <c r="S170" s="87" t="s">
        <v>131</v>
      </c>
      <c r="T170" s="90"/>
      <c r="U170" s="105">
        <f>+IFERROR(VLOOKUP($L170,ACTIVIDADES!$B$9:$X$493,10,0),"")</f>
        <v>0.8</v>
      </c>
      <c r="V170" s="167" t="str">
        <f>+IFERROR(VLOOKUP($L170,ACTIVIDADES!$B$9:$X$493,11,0)," ")</f>
        <v>Se adjunta Plan de Mantenimiento Preventivo y Correctivo de Hardware con cronograma de intervención, inventario de activos tecnológicos, actividades de mantenimiento ejecutadas y soportes de seguimiento de la ejecución del plan.</v>
      </c>
      <c r="W170" s="227" t="str">
        <f>+IFERROR(VLOOKUP($L170,ACTIVIDADES!$B$9:$X$493,12,0),"")</f>
        <v>https://dnbcgovco-my.sharepoint.com/:f:/g/personal/planeacion_dnbc_gov_co/IgBK7MOyXw-ATYsV1Iuv2huzAeA3ku4FKt64nuHd6idzX5A?e=bnfIJL</v>
      </c>
      <c r="X170" s="138">
        <f>+IFERROR(VLOOKUP($L170,ACTIVIDADES!$B$9:$X$493,13,0),"")</f>
        <v>46153</v>
      </c>
      <c r="Y170" s="164" t="str">
        <f>+IFERROR(VLOOKUP($L170,ACTIVIDADES!$B$9:$X$493,14,0),"")</f>
        <v>Se incluye plan formulado por el enlace del proceso. Pendiente su implementación</v>
      </c>
      <c r="Z170" s="105">
        <f>+IFERROR(VLOOKUP($L170,ACTIVIDADES!$B$9:$X$493,15,0),"")</f>
        <v>0.5</v>
      </c>
      <c r="AA170" s="165" t="str">
        <f>+IFERROR(VLOOKUP($L170,ACTIVIDADES!$B$9:$X$493,16,0),"")</f>
        <v>EJECUCIÓN</v>
      </c>
      <c r="AB170" s="171">
        <v>46181</v>
      </c>
      <c r="AC170" s="105">
        <v>0.5</v>
      </c>
      <c r="AD170" s="105" t="s">
        <v>909</v>
      </c>
      <c r="AE170" s="105" t="s">
        <v>108</v>
      </c>
      <c r="AF170" s="105" t="s">
        <v>81</v>
      </c>
      <c r="AG170" s="105" t="s">
        <v>81</v>
      </c>
      <c r="AH170" s="105" t="s">
        <v>81</v>
      </c>
      <c r="AI170" s="33"/>
      <c r="AJ170" s="33"/>
      <c r="AK170" s="34"/>
      <c r="AL170" s="33"/>
      <c r="AM170" s="34"/>
      <c r="AN170" s="35"/>
      <c r="AO170" s="36"/>
      <c r="AP170" s="37"/>
      <c r="AQ170" s="33"/>
      <c r="AR170" s="38"/>
      <c r="AS170" s="39"/>
      <c r="AT170" s="40"/>
      <c r="AU170" s="48"/>
      <c r="AV170" s="49"/>
      <c r="AW170" s="41"/>
      <c r="AX170" s="47"/>
      <c r="AY170" s="33"/>
      <c r="AZ170" s="33"/>
      <c r="BA170" s="34"/>
      <c r="BB170" s="33"/>
      <c r="BC170" s="34"/>
      <c r="BD170" s="35"/>
      <c r="BE170" s="36"/>
      <c r="BF170" s="37"/>
      <c r="BG170" s="33"/>
      <c r="BH170" s="38"/>
      <c r="BI170" s="39"/>
      <c r="BJ170" s="40"/>
      <c r="BK170" s="48"/>
      <c r="BL170" s="49"/>
      <c r="BM170" s="41"/>
      <c r="BN170" s="47"/>
      <c r="BO170" s="33"/>
      <c r="BP170" s="33"/>
      <c r="BQ170" s="34"/>
      <c r="BR170" s="33"/>
      <c r="BS170" s="34"/>
      <c r="BT170" s="35"/>
      <c r="BU170" s="36"/>
      <c r="BV170" s="37"/>
      <c r="BW170" s="33"/>
      <c r="BX170" s="38"/>
      <c r="BY170" s="39"/>
      <c r="BZ170" s="40"/>
      <c r="CA170" s="48"/>
      <c r="CB170" s="49"/>
      <c r="CC170" s="41"/>
      <c r="CD170" s="47"/>
    </row>
    <row r="171" spans="1:82" s="32" customFormat="1" ht="90" customHeight="1" x14ac:dyDescent="0.25">
      <c r="A171" s="315">
        <f t="shared" si="7"/>
        <v>163</v>
      </c>
      <c r="B171" s="61" t="s">
        <v>67</v>
      </c>
      <c r="C171" s="61">
        <v>2021</v>
      </c>
      <c r="D171" s="61" t="s">
        <v>163</v>
      </c>
      <c r="E171" s="61"/>
      <c r="F171" s="61" t="s">
        <v>910</v>
      </c>
      <c r="G171" s="62" t="s">
        <v>911</v>
      </c>
      <c r="H171" s="310" t="s">
        <v>263</v>
      </c>
      <c r="I171" s="46" t="s">
        <v>912</v>
      </c>
      <c r="J171" s="64" t="s">
        <v>912</v>
      </c>
      <c r="K171" s="63" t="s">
        <v>73</v>
      </c>
      <c r="L171" s="87" t="s">
        <v>913</v>
      </c>
      <c r="M171" s="86" t="s">
        <v>914</v>
      </c>
      <c r="N171" s="87" t="s">
        <v>915</v>
      </c>
      <c r="O171" s="87">
        <v>1</v>
      </c>
      <c r="P171" s="88">
        <v>46023</v>
      </c>
      <c r="Q171" s="88">
        <v>46387</v>
      </c>
      <c r="R171" s="89">
        <f t="shared" si="8"/>
        <v>54</v>
      </c>
      <c r="S171" s="87" t="s">
        <v>268</v>
      </c>
      <c r="T171" s="90" t="s">
        <v>269</v>
      </c>
      <c r="U171" s="105">
        <f>+IFERROR(VLOOKUP($L171,ACTIVIDADES!$B$9:$X$493,10,0),"")</f>
        <v>0</v>
      </c>
      <c r="V171" s="167" t="str">
        <f>+IFERROR(VLOOKUP($L171,ACTIVIDADES!$B$9:$X$493,11,0)," ")</f>
        <v>Actividad reformulada con periodicidad semestral</v>
      </c>
      <c r="W171" s="227">
        <f>+IFERROR(VLOOKUP($L171,ACTIVIDADES!$B$9:$X$493,12,0),"")</f>
        <v>0</v>
      </c>
      <c r="X171" s="138">
        <f>+IFERROR(VLOOKUP($L171,ACTIVIDADES!$B$9:$X$493,13,0),"")</f>
        <v>46153</v>
      </c>
      <c r="Y171" s="164" t="str">
        <f>+IFERROR(VLOOKUP($L171,ACTIVIDADES!$B$9:$X$493,14,0),"")</f>
        <v>Pendiente de inicio de ejecución</v>
      </c>
      <c r="Z171" s="105">
        <f>+IFERROR(VLOOKUP($L171,ACTIVIDADES!$B$9:$X$493,15,0),"")</f>
        <v>0</v>
      </c>
      <c r="AA171" s="165" t="str">
        <f>+IFERROR(VLOOKUP($L171,ACTIVIDADES!$B$9:$X$493,16,0),"")</f>
        <v>EJECUCIÓN</v>
      </c>
      <c r="AB171" s="171">
        <v>46177</v>
      </c>
      <c r="AC171" s="170">
        <v>0</v>
      </c>
      <c r="AD171" s="105" t="s">
        <v>93</v>
      </c>
      <c r="AE171" s="170" t="s">
        <v>83</v>
      </c>
      <c r="AF171" s="105" t="s">
        <v>81</v>
      </c>
      <c r="AG171" s="105" t="s">
        <v>81</v>
      </c>
      <c r="AH171" s="105" t="s">
        <v>81</v>
      </c>
      <c r="AI171" s="33"/>
      <c r="AJ171" s="33"/>
      <c r="AK171" s="34"/>
      <c r="AL171" s="33"/>
      <c r="AM171" s="34"/>
      <c r="AN171" s="35"/>
      <c r="AO171" s="36"/>
      <c r="AP171" s="37"/>
      <c r="AQ171" s="33"/>
      <c r="AR171" s="38"/>
      <c r="AS171" s="39"/>
      <c r="AT171" s="40"/>
      <c r="AU171" s="48"/>
      <c r="AV171" s="49"/>
      <c r="AW171" s="41"/>
      <c r="AX171" s="47"/>
      <c r="AY171" s="33"/>
      <c r="AZ171" s="33"/>
      <c r="BA171" s="34"/>
      <c r="BB171" s="33"/>
      <c r="BC171" s="34"/>
      <c r="BD171" s="35"/>
      <c r="BE171" s="36"/>
      <c r="BF171" s="37"/>
      <c r="BG171" s="33"/>
      <c r="BH171" s="38"/>
      <c r="BI171" s="39"/>
      <c r="BJ171" s="40"/>
      <c r="BK171" s="48"/>
      <c r="BL171" s="49"/>
      <c r="BM171" s="41"/>
      <c r="BN171" s="47"/>
      <c r="BO171" s="33"/>
      <c r="BP171" s="33"/>
      <c r="BQ171" s="34"/>
      <c r="BR171" s="33"/>
      <c r="BS171" s="34"/>
      <c r="BT171" s="35"/>
      <c r="BU171" s="36"/>
      <c r="BV171" s="37"/>
      <c r="BW171" s="33"/>
      <c r="BX171" s="38"/>
      <c r="BY171" s="39"/>
      <c r="BZ171" s="40"/>
      <c r="CA171" s="48"/>
      <c r="CB171" s="49"/>
      <c r="CC171" s="41"/>
      <c r="CD171" s="47"/>
    </row>
    <row r="172" spans="1:82" s="32" customFormat="1" ht="90" customHeight="1" x14ac:dyDescent="0.25">
      <c r="A172" s="315">
        <f t="shared" si="7"/>
        <v>164</v>
      </c>
      <c r="B172" s="61" t="s">
        <v>67</v>
      </c>
      <c r="C172" s="61">
        <v>2021</v>
      </c>
      <c r="D172" s="61" t="s">
        <v>163</v>
      </c>
      <c r="E172" s="61"/>
      <c r="F172" s="61" t="s">
        <v>916</v>
      </c>
      <c r="G172" s="62" t="s">
        <v>917</v>
      </c>
      <c r="H172" s="310" t="s">
        <v>263</v>
      </c>
      <c r="I172" s="46" t="s">
        <v>895</v>
      </c>
      <c r="J172" s="64" t="s">
        <v>896</v>
      </c>
      <c r="K172" s="63" t="s">
        <v>73</v>
      </c>
      <c r="L172" s="87" t="s">
        <v>897</v>
      </c>
      <c r="M172" s="86" t="s">
        <v>898</v>
      </c>
      <c r="N172" s="87" t="s">
        <v>899</v>
      </c>
      <c r="O172" s="87">
        <v>1</v>
      </c>
      <c r="P172" s="88">
        <v>46082</v>
      </c>
      <c r="Q172" s="88">
        <v>46234</v>
      </c>
      <c r="R172" s="89">
        <f t="shared" ref="R172" si="9">DAYS360(P172,Q172)/360*54</f>
        <v>22.5</v>
      </c>
      <c r="S172" s="87" t="s">
        <v>268</v>
      </c>
      <c r="T172" s="90"/>
      <c r="U172" s="105">
        <f>+IFERROR(VLOOKUP($L172,ACTIVIDADES!$B$9:$X$493,10,0),"")</f>
        <v>0</v>
      </c>
      <c r="V172" s="167" t="str">
        <f>+IFERROR(VLOOKUP($L172,ACTIVIDADES!$B$9:$X$493,11,0)," ")</f>
        <v>Actividad planteada para el segundo trimestre de la vigencia 2026</v>
      </c>
      <c r="W172" s="227">
        <f>+IFERROR(VLOOKUP($L172,ACTIVIDADES!$B$9:$X$493,12,0),"")</f>
        <v>0</v>
      </c>
      <c r="X172" s="138">
        <f>+IFERROR(VLOOKUP($L172,ACTIVIDADES!$B$9:$X$493,13,0),"")</f>
        <v>46153</v>
      </c>
      <c r="Y172" s="164" t="str">
        <f>+IFERROR(VLOOKUP($L172,ACTIVIDADES!$B$9:$X$493,14,0),"")</f>
        <v>Sin evidencia de inicio de la actividad</v>
      </c>
      <c r="Z172" s="105">
        <f>+IFERROR(VLOOKUP($L172,ACTIVIDADES!$B$9:$X$493,15,0),"")</f>
        <v>0</v>
      </c>
      <c r="AA172" s="165" t="str">
        <f>+IFERROR(VLOOKUP($L172,ACTIVIDADES!$B$9:$X$493,16,0),"")</f>
        <v>EJECUCIÓN</v>
      </c>
      <c r="AB172" s="171">
        <v>46177</v>
      </c>
      <c r="AC172" s="170">
        <v>0</v>
      </c>
      <c r="AD172" s="105" t="s">
        <v>93</v>
      </c>
      <c r="AE172" s="170" t="s">
        <v>83</v>
      </c>
      <c r="AF172" s="105" t="s">
        <v>81</v>
      </c>
      <c r="AG172" s="105" t="s">
        <v>81</v>
      </c>
      <c r="AH172" s="105" t="s">
        <v>81</v>
      </c>
      <c r="AI172" s="33"/>
      <c r="AJ172" s="33"/>
      <c r="AK172" s="34"/>
      <c r="AL172" s="33"/>
      <c r="AM172" s="34"/>
      <c r="AN172" s="35"/>
      <c r="AO172" s="36"/>
      <c r="AP172" s="37"/>
      <c r="AQ172" s="33"/>
      <c r="AR172" s="38"/>
      <c r="AS172" s="39"/>
      <c r="AT172" s="40"/>
      <c r="AU172" s="48"/>
      <c r="AV172" s="49"/>
      <c r="AW172" s="41"/>
      <c r="AX172" s="47"/>
      <c r="AY172" s="33"/>
      <c r="AZ172" s="33"/>
      <c r="BA172" s="34"/>
      <c r="BB172" s="33"/>
      <c r="BC172" s="34"/>
      <c r="BD172" s="35"/>
      <c r="BE172" s="36"/>
      <c r="BF172" s="37"/>
      <c r="BG172" s="33"/>
      <c r="BH172" s="38"/>
      <c r="BI172" s="39"/>
      <c r="BJ172" s="40"/>
      <c r="BK172" s="48"/>
      <c r="BL172" s="49"/>
      <c r="BM172" s="41"/>
      <c r="BN172" s="47"/>
      <c r="BO172" s="33"/>
      <c r="BP172" s="33"/>
      <c r="BQ172" s="34"/>
      <c r="BR172" s="33"/>
      <c r="BS172" s="34"/>
      <c r="BT172" s="35"/>
      <c r="BU172" s="36"/>
      <c r="BV172" s="37"/>
      <c r="BW172" s="33"/>
      <c r="BX172" s="38"/>
      <c r="BY172" s="39"/>
      <c r="BZ172" s="40"/>
      <c r="CA172" s="48"/>
      <c r="CB172" s="49"/>
      <c r="CC172" s="41"/>
      <c r="CD172" s="47"/>
    </row>
    <row r="173" spans="1:82" s="32" customFormat="1" ht="90" customHeight="1" x14ac:dyDescent="0.25">
      <c r="A173" s="315">
        <f t="shared" si="7"/>
        <v>165</v>
      </c>
      <c r="B173" s="61" t="s">
        <v>67</v>
      </c>
      <c r="C173" s="61">
        <v>2021</v>
      </c>
      <c r="D173" s="61" t="s">
        <v>163</v>
      </c>
      <c r="E173" s="61"/>
      <c r="F173" s="61" t="s">
        <v>916</v>
      </c>
      <c r="G173" s="62" t="s">
        <v>917</v>
      </c>
      <c r="H173" s="310" t="s">
        <v>263</v>
      </c>
      <c r="I173" s="46" t="s">
        <v>918</v>
      </c>
      <c r="J173" s="64" t="s">
        <v>918</v>
      </c>
      <c r="K173" s="63" t="s">
        <v>73</v>
      </c>
      <c r="L173" s="87" t="s">
        <v>919</v>
      </c>
      <c r="M173" s="86" t="s">
        <v>920</v>
      </c>
      <c r="N173" s="87" t="s">
        <v>921</v>
      </c>
      <c r="O173" s="87">
        <v>3</v>
      </c>
      <c r="P173" s="88">
        <v>46023</v>
      </c>
      <c r="Q173" s="88">
        <v>46387</v>
      </c>
      <c r="R173" s="89">
        <f t="shared" si="8"/>
        <v>54</v>
      </c>
      <c r="S173" s="87" t="s">
        <v>268</v>
      </c>
      <c r="T173" s="90" t="s">
        <v>269</v>
      </c>
      <c r="U173" s="105">
        <f>+IFERROR(VLOOKUP($L173,ACTIVIDADES!$B$9:$X$493,10,0),"")</f>
        <v>0</v>
      </c>
      <c r="V173" s="167" t="str">
        <f>+IFERROR(VLOOKUP($L173,ACTIVIDADES!$B$9:$X$493,11,0)," ")</f>
        <v>Actividad planteada para el segundo trimestre de la vigencia 2026</v>
      </c>
      <c r="W173" s="227">
        <f>+IFERROR(VLOOKUP($L173,ACTIVIDADES!$B$9:$X$493,12,0),"")</f>
        <v>0</v>
      </c>
      <c r="X173" s="138">
        <f>+IFERROR(VLOOKUP($L173,ACTIVIDADES!$B$9:$X$493,13,0),"")</f>
        <v>46153</v>
      </c>
      <c r="Y173" s="164" t="str">
        <f>+IFERROR(VLOOKUP($L173,ACTIVIDADES!$B$9:$X$493,14,0),"")</f>
        <v>Sin evidencia de inicio de la actividad</v>
      </c>
      <c r="Z173" s="105">
        <f>+IFERROR(VLOOKUP($L173,ACTIVIDADES!$B$9:$X$493,15,0),"")</f>
        <v>0</v>
      </c>
      <c r="AA173" s="165" t="str">
        <f>+IFERROR(VLOOKUP($L173,ACTIVIDADES!$B$9:$X$493,16,0),"")</f>
        <v>EJECUCIÓN</v>
      </c>
      <c r="AB173" s="171">
        <v>46177</v>
      </c>
      <c r="AC173" s="170">
        <v>0</v>
      </c>
      <c r="AD173" s="105" t="s">
        <v>93</v>
      </c>
      <c r="AE173" s="170" t="s">
        <v>83</v>
      </c>
      <c r="AF173" s="105" t="s">
        <v>81</v>
      </c>
      <c r="AG173" s="105" t="s">
        <v>81</v>
      </c>
      <c r="AH173" s="105" t="s">
        <v>81</v>
      </c>
      <c r="AI173" s="33"/>
      <c r="AJ173" s="33"/>
      <c r="AK173" s="34"/>
      <c r="AL173" s="33"/>
      <c r="AM173" s="34"/>
      <c r="AN173" s="35"/>
      <c r="AO173" s="36"/>
      <c r="AP173" s="37"/>
      <c r="AQ173" s="33"/>
      <c r="AR173" s="38"/>
      <c r="AS173" s="39"/>
      <c r="AT173" s="40"/>
      <c r="AU173" s="48"/>
      <c r="AV173" s="49"/>
      <c r="AW173" s="41"/>
      <c r="AX173" s="47"/>
      <c r="AY173" s="33"/>
      <c r="AZ173" s="33"/>
      <c r="BA173" s="34"/>
      <c r="BB173" s="33"/>
      <c r="BC173" s="34"/>
      <c r="BD173" s="35"/>
      <c r="BE173" s="36"/>
      <c r="BF173" s="37"/>
      <c r="BG173" s="33"/>
      <c r="BH173" s="38"/>
      <c r="BI173" s="39"/>
      <c r="BJ173" s="40"/>
      <c r="BK173" s="48"/>
      <c r="BL173" s="49"/>
      <c r="BM173" s="41"/>
      <c r="BN173" s="47"/>
      <c r="BO173" s="33"/>
      <c r="BP173" s="33"/>
      <c r="BQ173" s="34"/>
      <c r="BR173" s="33"/>
      <c r="BS173" s="34"/>
      <c r="BT173" s="35"/>
      <c r="BU173" s="36"/>
      <c r="BV173" s="37"/>
      <c r="BW173" s="33"/>
      <c r="BX173" s="38"/>
      <c r="BY173" s="39"/>
      <c r="BZ173" s="40"/>
      <c r="CA173" s="48"/>
      <c r="CB173" s="49"/>
      <c r="CC173" s="41"/>
      <c r="CD173" s="47"/>
    </row>
    <row r="174" spans="1:82" s="32" customFormat="1" ht="90" customHeight="1" x14ac:dyDescent="0.25">
      <c r="A174" s="315">
        <f t="shared" si="7"/>
        <v>166</v>
      </c>
      <c r="B174" s="61" t="s">
        <v>67</v>
      </c>
      <c r="C174" s="61">
        <v>2021</v>
      </c>
      <c r="D174" s="61" t="s">
        <v>163</v>
      </c>
      <c r="E174" s="61"/>
      <c r="F174" s="61" t="s">
        <v>922</v>
      </c>
      <c r="G174" s="62" t="s">
        <v>923</v>
      </c>
      <c r="H174" s="310"/>
      <c r="I174" s="46" t="s">
        <v>924</v>
      </c>
      <c r="J174" s="64" t="s">
        <v>925</v>
      </c>
      <c r="K174" s="63" t="s">
        <v>73</v>
      </c>
      <c r="L174" s="87" t="s">
        <v>926</v>
      </c>
      <c r="M174" s="86" t="s">
        <v>927</v>
      </c>
      <c r="N174" s="87" t="s">
        <v>928</v>
      </c>
      <c r="O174" s="87">
        <v>1</v>
      </c>
      <c r="P174" s="88">
        <v>46082</v>
      </c>
      <c r="Q174" s="88">
        <v>46295</v>
      </c>
      <c r="R174" s="89">
        <v>31</v>
      </c>
      <c r="S174" s="87" t="s">
        <v>784</v>
      </c>
      <c r="T174" s="90" t="s">
        <v>785</v>
      </c>
      <c r="U174" s="105">
        <v>0</v>
      </c>
      <c r="V174" s="167" t="s">
        <v>929</v>
      </c>
      <c r="W174" s="227">
        <v>0</v>
      </c>
      <c r="X174" s="138">
        <v>46153</v>
      </c>
      <c r="Y174" s="164" t="s">
        <v>930</v>
      </c>
      <c r="Z174" s="105">
        <v>0</v>
      </c>
      <c r="AA174" s="194" t="s">
        <v>82</v>
      </c>
      <c r="AB174" s="138">
        <v>46170</v>
      </c>
      <c r="AC174" s="105">
        <v>0</v>
      </c>
      <c r="AD174" s="105" t="s">
        <v>93</v>
      </c>
      <c r="AE174" s="170" t="s">
        <v>83</v>
      </c>
      <c r="AF174" s="105" t="s">
        <v>81</v>
      </c>
      <c r="AG174" s="105" t="s">
        <v>81</v>
      </c>
      <c r="AH174" s="105" t="s">
        <v>81</v>
      </c>
      <c r="AI174" s="33"/>
      <c r="AJ174" s="33"/>
      <c r="AK174" s="34"/>
      <c r="AL174" s="33"/>
      <c r="AM174" s="34"/>
      <c r="AN174" s="35"/>
      <c r="AO174" s="36"/>
      <c r="AP174" s="37"/>
      <c r="AQ174" s="33"/>
      <c r="AR174" s="38"/>
      <c r="AS174" s="39"/>
      <c r="AT174" s="40"/>
      <c r="AU174" s="48"/>
      <c r="AV174" s="49"/>
      <c r="AW174" s="41"/>
      <c r="AX174" s="47"/>
      <c r="AY174" s="33"/>
      <c r="AZ174" s="33"/>
      <c r="BA174" s="34"/>
      <c r="BB174" s="33"/>
      <c r="BC174" s="34"/>
      <c r="BD174" s="35"/>
      <c r="BE174" s="36"/>
      <c r="BF174" s="37"/>
      <c r="BG174" s="33"/>
      <c r="BH174" s="38"/>
      <c r="BI174" s="39"/>
      <c r="BJ174" s="40"/>
      <c r="BK174" s="48"/>
      <c r="BL174" s="49"/>
      <c r="BM174" s="41"/>
      <c r="BN174" s="47"/>
      <c r="BO174" s="33"/>
      <c r="BP174" s="33"/>
      <c r="BQ174" s="34"/>
      <c r="BR174" s="33"/>
      <c r="BS174" s="34"/>
      <c r="BT174" s="35"/>
      <c r="BU174" s="36"/>
      <c r="BV174" s="37"/>
      <c r="BW174" s="33"/>
      <c r="BX174" s="38"/>
      <c r="BY174" s="39"/>
      <c r="BZ174" s="40"/>
      <c r="CA174" s="48"/>
      <c r="CB174" s="49"/>
      <c r="CC174" s="41"/>
      <c r="CD174" s="47"/>
    </row>
    <row r="175" spans="1:82" s="32" customFormat="1" ht="90" customHeight="1" x14ac:dyDescent="0.25">
      <c r="A175" s="315">
        <f t="shared" si="7"/>
        <v>167</v>
      </c>
      <c r="B175" s="61" t="s">
        <v>67</v>
      </c>
      <c r="C175" s="61">
        <v>2021</v>
      </c>
      <c r="D175" s="61" t="s">
        <v>163</v>
      </c>
      <c r="E175" s="61"/>
      <c r="F175" s="61" t="s">
        <v>922</v>
      </c>
      <c r="G175" s="62" t="s">
        <v>923</v>
      </c>
      <c r="H175" s="310"/>
      <c r="I175" s="46" t="s">
        <v>931</v>
      </c>
      <c r="J175" s="64" t="s">
        <v>932</v>
      </c>
      <c r="K175" s="63" t="s">
        <v>73</v>
      </c>
      <c r="L175" s="87" t="s">
        <v>926</v>
      </c>
      <c r="M175" s="86" t="s">
        <v>927</v>
      </c>
      <c r="N175" s="87" t="s">
        <v>928</v>
      </c>
      <c r="O175" s="87">
        <v>1</v>
      </c>
      <c r="P175" s="88">
        <v>46082</v>
      </c>
      <c r="Q175" s="88">
        <v>46295</v>
      </c>
      <c r="R175" s="89">
        <v>31</v>
      </c>
      <c r="S175" s="87" t="s">
        <v>784</v>
      </c>
      <c r="T175" s="90" t="s">
        <v>785</v>
      </c>
      <c r="U175" s="105">
        <v>0</v>
      </c>
      <c r="V175" s="167" t="s">
        <v>929</v>
      </c>
      <c r="W175" s="227">
        <v>0</v>
      </c>
      <c r="X175" s="138">
        <v>46153</v>
      </c>
      <c r="Y175" s="164" t="s">
        <v>930</v>
      </c>
      <c r="Z175" s="105">
        <v>0</v>
      </c>
      <c r="AA175" s="194" t="s">
        <v>82</v>
      </c>
      <c r="AB175" s="138">
        <v>46170</v>
      </c>
      <c r="AC175" s="105">
        <v>0</v>
      </c>
      <c r="AD175" s="105" t="s">
        <v>93</v>
      </c>
      <c r="AE175" s="170" t="s">
        <v>83</v>
      </c>
      <c r="AF175" s="105" t="s">
        <v>81</v>
      </c>
      <c r="AG175" s="105" t="s">
        <v>81</v>
      </c>
      <c r="AH175" s="105" t="s">
        <v>81</v>
      </c>
      <c r="AI175" s="33"/>
      <c r="AJ175" s="33"/>
      <c r="AK175" s="34"/>
      <c r="AL175" s="33"/>
      <c r="AM175" s="34"/>
      <c r="AN175" s="35"/>
      <c r="AO175" s="36"/>
      <c r="AP175" s="37"/>
      <c r="AQ175" s="33"/>
      <c r="AR175" s="38"/>
      <c r="AS175" s="39"/>
      <c r="AT175" s="40"/>
      <c r="AU175" s="48"/>
      <c r="AV175" s="49"/>
      <c r="AW175" s="41"/>
      <c r="AX175" s="47"/>
      <c r="AY175" s="33"/>
      <c r="AZ175" s="33"/>
      <c r="BA175" s="34"/>
      <c r="BB175" s="33"/>
      <c r="BC175" s="34"/>
      <c r="BD175" s="35"/>
      <c r="BE175" s="36"/>
      <c r="BF175" s="37"/>
      <c r="BG175" s="33"/>
      <c r="BH175" s="38"/>
      <c r="BI175" s="39"/>
      <c r="BJ175" s="40"/>
      <c r="BK175" s="48"/>
      <c r="BL175" s="49"/>
      <c r="BM175" s="41"/>
      <c r="BN175" s="47"/>
      <c r="BO175" s="33"/>
      <c r="BP175" s="33"/>
      <c r="BQ175" s="34"/>
      <c r="BR175" s="33"/>
      <c r="BS175" s="34"/>
      <c r="BT175" s="35"/>
      <c r="BU175" s="36"/>
      <c r="BV175" s="37"/>
      <c r="BW175" s="33"/>
      <c r="BX175" s="38"/>
      <c r="BY175" s="39"/>
      <c r="BZ175" s="40"/>
      <c r="CA175" s="48"/>
      <c r="CB175" s="49"/>
      <c r="CC175" s="41"/>
      <c r="CD175" s="47"/>
    </row>
    <row r="176" spans="1:82" s="32" customFormat="1" ht="90" customHeight="1" x14ac:dyDescent="0.25">
      <c r="A176" s="315">
        <f t="shared" si="7"/>
        <v>168</v>
      </c>
      <c r="B176" s="61" t="s">
        <v>67</v>
      </c>
      <c r="C176" s="61">
        <v>2021</v>
      </c>
      <c r="D176" s="61" t="s">
        <v>68</v>
      </c>
      <c r="E176" s="61"/>
      <c r="F176" s="61" t="s">
        <v>933</v>
      </c>
      <c r="G176" s="62" t="s">
        <v>934</v>
      </c>
      <c r="H176" s="310"/>
      <c r="I176" s="46" t="s">
        <v>565</v>
      </c>
      <c r="J176" s="64" t="s">
        <v>565</v>
      </c>
      <c r="K176" s="63" t="s">
        <v>73</v>
      </c>
      <c r="L176" s="87" t="s">
        <v>310</v>
      </c>
      <c r="M176" s="86" t="s">
        <v>311</v>
      </c>
      <c r="N176" s="87" t="s">
        <v>312</v>
      </c>
      <c r="O176" s="87">
        <v>1</v>
      </c>
      <c r="P176" s="88">
        <v>46023</v>
      </c>
      <c r="Q176" s="88">
        <v>46173</v>
      </c>
      <c r="R176" s="89">
        <f t="shared" si="8"/>
        <v>22.5</v>
      </c>
      <c r="S176" s="87" t="s">
        <v>131</v>
      </c>
      <c r="T176" s="90"/>
      <c r="U176" s="105">
        <f>+IFERROR(VLOOKUP($L176,ACTIVIDADES!$B$9:$X$493,10,0),"")</f>
        <v>0</v>
      </c>
      <c r="V176" s="167">
        <f>+IFERROR(VLOOKUP($L176,ACTIVIDADES!$B$9:$X$493,11,0)," ")</f>
        <v>0</v>
      </c>
      <c r="W176" s="227">
        <f>+IFERROR(VLOOKUP($L176,ACTIVIDADES!$B$9:$X$493,12,0),"")</f>
        <v>0</v>
      </c>
      <c r="X176" s="138">
        <f>+IFERROR(VLOOKUP($L176,ACTIVIDADES!$B$9:$X$493,13,0),"")</f>
        <v>46153</v>
      </c>
      <c r="Y176" s="164" t="str">
        <f>+IFERROR(VLOOKUP($L176,ACTIVIDADES!$B$9:$X$493,14,0),"")</f>
        <v>No se evidencia seguimiento</v>
      </c>
      <c r="Z176" s="105">
        <f>+IFERROR(VLOOKUP($L176,ACTIVIDADES!$B$9:$X$493,15,0),"")</f>
        <v>0</v>
      </c>
      <c r="AA176" s="165" t="str">
        <f>+IFERROR(VLOOKUP($L176,ACTIVIDADES!$B$9:$X$493,16,0),"")</f>
        <v>EJECUCIÓN</v>
      </c>
      <c r="AB176" s="171">
        <v>46181</v>
      </c>
      <c r="AC176" s="105">
        <v>0</v>
      </c>
      <c r="AD176" s="179" t="s">
        <v>93</v>
      </c>
      <c r="AE176" s="170" t="s">
        <v>83</v>
      </c>
      <c r="AF176" s="105" t="s">
        <v>81</v>
      </c>
      <c r="AG176" s="105" t="s">
        <v>81</v>
      </c>
      <c r="AH176" s="105" t="s">
        <v>81</v>
      </c>
      <c r="AI176" s="33"/>
      <c r="AJ176" s="33"/>
      <c r="AK176" s="34"/>
      <c r="AL176" s="33"/>
      <c r="AM176" s="34"/>
      <c r="AN176" s="35"/>
      <c r="AO176" s="36"/>
      <c r="AP176" s="37"/>
      <c r="AQ176" s="33"/>
      <c r="AR176" s="38"/>
      <c r="AS176" s="39"/>
      <c r="AT176" s="40"/>
      <c r="AU176" s="48"/>
      <c r="AV176" s="49"/>
      <c r="AW176" s="41"/>
      <c r="AX176" s="47"/>
      <c r="AY176" s="33"/>
      <c r="AZ176" s="33"/>
      <c r="BA176" s="34"/>
      <c r="BB176" s="33"/>
      <c r="BC176" s="34"/>
      <c r="BD176" s="35"/>
      <c r="BE176" s="36"/>
      <c r="BF176" s="37"/>
      <c r="BG176" s="33"/>
      <c r="BH176" s="38"/>
      <c r="BI176" s="39"/>
      <c r="BJ176" s="40"/>
      <c r="BK176" s="48"/>
      <c r="BL176" s="49"/>
      <c r="BM176" s="41"/>
      <c r="BN176" s="47"/>
      <c r="BO176" s="33"/>
      <c r="BP176" s="33"/>
      <c r="BQ176" s="34"/>
      <c r="BR176" s="33"/>
      <c r="BS176" s="34"/>
      <c r="BT176" s="35"/>
      <c r="BU176" s="36"/>
      <c r="BV176" s="37"/>
      <c r="BW176" s="33"/>
      <c r="BX176" s="38"/>
      <c r="BY176" s="39"/>
      <c r="BZ176" s="40"/>
      <c r="CA176" s="48"/>
      <c r="CB176" s="49"/>
      <c r="CC176" s="41"/>
      <c r="CD176" s="47"/>
    </row>
    <row r="177" spans="1:82" s="32" customFormat="1" ht="90" customHeight="1" x14ac:dyDescent="0.25">
      <c r="A177" s="315">
        <f t="shared" si="7"/>
        <v>169</v>
      </c>
      <c r="B177" s="61" t="s">
        <v>67</v>
      </c>
      <c r="C177" s="61">
        <v>2021</v>
      </c>
      <c r="D177" s="61" t="s">
        <v>163</v>
      </c>
      <c r="E177" s="61"/>
      <c r="F177" s="61" t="s">
        <v>933</v>
      </c>
      <c r="G177" s="62" t="s">
        <v>934</v>
      </c>
      <c r="H177" s="310" t="s">
        <v>263</v>
      </c>
      <c r="I177" s="46" t="s">
        <v>777</v>
      </c>
      <c r="J177" s="64" t="s">
        <v>935</v>
      </c>
      <c r="K177" s="63" t="s">
        <v>73</v>
      </c>
      <c r="L177" s="87" t="s">
        <v>778</v>
      </c>
      <c r="M177" s="86" t="s">
        <v>779</v>
      </c>
      <c r="N177" s="87" t="s">
        <v>780</v>
      </c>
      <c r="O177" s="87">
        <v>4</v>
      </c>
      <c r="P177" s="88">
        <v>46023</v>
      </c>
      <c r="Q177" s="88">
        <v>46387</v>
      </c>
      <c r="R177" s="89">
        <f t="shared" si="8"/>
        <v>54</v>
      </c>
      <c r="S177" s="87" t="s">
        <v>268</v>
      </c>
      <c r="T177" s="90"/>
      <c r="U177" s="105">
        <f>+IFERROR(VLOOKUP($L177,ACTIVIDADES!$B$9:$X$493,10,0),"")</f>
        <v>0</v>
      </c>
      <c r="V177" s="167" t="str">
        <f>+IFERROR(VLOOKUP($L177,ACTIVIDADES!$B$9:$X$493,11,0)," ")</f>
        <v>Se encuentra en elaboración el informe del primer trimestre</v>
      </c>
      <c r="W177" s="227">
        <f>+IFERROR(VLOOKUP($L177,ACTIVIDADES!$B$9:$X$493,12,0),"")</f>
        <v>0</v>
      </c>
      <c r="X177" s="138">
        <f>+IFERROR(VLOOKUP($L177,ACTIVIDADES!$B$9:$X$493,13,0),"")</f>
        <v>46153</v>
      </c>
      <c r="Y177" s="164" t="str">
        <f>+IFERROR(VLOOKUP($L177,ACTIVIDADES!$B$9:$X$493,14,0),"")</f>
        <v>Sin evidencia de inicio de la actividad</v>
      </c>
      <c r="Z177" s="105">
        <f>+IFERROR(VLOOKUP($L177,ACTIVIDADES!$B$9:$X$493,15,0),"")</f>
        <v>0</v>
      </c>
      <c r="AA177" s="165" t="str">
        <f>+IFERROR(VLOOKUP($L177,ACTIVIDADES!$B$9:$X$493,16,0),"")</f>
        <v>EJECUCIÓN</v>
      </c>
      <c r="AB177" s="171">
        <v>46177</v>
      </c>
      <c r="AC177" s="170">
        <v>0</v>
      </c>
      <c r="AD177" s="105" t="s">
        <v>93</v>
      </c>
      <c r="AE177" s="170" t="s">
        <v>83</v>
      </c>
      <c r="AF177" s="105" t="s">
        <v>81</v>
      </c>
      <c r="AG177" s="105" t="s">
        <v>81</v>
      </c>
      <c r="AH177" s="105" t="s">
        <v>81</v>
      </c>
      <c r="AI177" s="33"/>
      <c r="AJ177" s="33"/>
      <c r="AK177" s="34"/>
      <c r="AL177" s="33"/>
      <c r="AM177" s="34"/>
      <c r="AN177" s="35"/>
      <c r="AO177" s="36"/>
      <c r="AP177" s="37"/>
      <c r="AQ177" s="33"/>
      <c r="AR177" s="38"/>
      <c r="AS177" s="39"/>
      <c r="AT177" s="40"/>
      <c r="AU177" s="48"/>
      <c r="AV177" s="49"/>
      <c r="AW177" s="41"/>
      <c r="AX177" s="47"/>
      <c r="AY177" s="33"/>
      <c r="AZ177" s="33"/>
      <c r="BA177" s="34"/>
      <c r="BB177" s="33"/>
      <c r="BC177" s="34"/>
      <c r="BD177" s="35"/>
      <c r="BE177" s="36"/>
      <c r="BF177" s="37"/>
      <c r="BG177" s="33"/>
      <c r="BH177" s="38"/>
      <c r="BI177" s="39"/>
      <c r="BJ177" s="40"/>
      <c r="BK177" s="48"/>
      <c r="BL177" s="49"/>
      <c r="BM177" s="41"/>
      <c r="BN177" s="47"/>
      <c r="BO177" s="33"/>
      <c r="BP177" s="33"/>
      <c r="BQ177" s="34"/>
      <c r="BR177" s="33"/>
      <c r="BS177" s="34"/>
      <c r="BT177" s="35"/>
      <c r="BU177" s="36"/>
      <c r="BV177" s="37"/>
      <c r="BW177" s="33"/>
      <c r="BX177" s="38"/>
      <c r="BY177" s="39"/>
      <c r="BZ177" s="40"/>
      <c r="CA177" s="48"/>
      <c r="CB177" s="49"/>
      <c r="CC177" s="41"/>
      <c r="CD177" s="47"/>
    </row>
    <row r="178" spans="1:82" s="32" customFormat="1" ht="90" customHeight="1" x14ac:dyDescent="0.25">
      <c r="A178" s="315">
        <f t="shared" si="7"/>
        <v>170</v>
      </c>
      <c r="B178" s="61" t="s">
        <v>67</v>
      </c>
      <c r="C178" s="61">
        <v>2021</v>
      </c>
      <c r="D178" s="61" t="s">
        <v>68</v>
      </c>
      <c r="E178" s="61"/>
      <c r="F178" s="61" t="s">
        <v>936</v>
      </c>
      <c r="G178" s="62" t="s">
        <v>937</v>
      </c>
      <c r="H178" s="310" t="s">
        <v>315</v>
      </c>
      <c r="I178" s="46" t="s">
        <v>938</v>
      </c>
      <c r="J178" s="64" t="s">
        <v>939</v>
      </c>
      <c r="K178" s="63" t="s">
        <v>73</v>
      </c>
      <c r="L178" s="87" t="s">
        <v>318</v>
      </c>
      <c r="M178" s="86" t="s">
        <v>319</v>
      </c>
      <c r="N178" s="87" t="s">
        <v>320</v>
      </c>
      <c r="O178" s="87">
        <v>12</v>
      </c>
      <c r="P178" s="88">
        <v>46023</v>
      </c>
      <c r="Q178" s="88">
        <v>46357</v>
      </c>
      <c r="R178" s="89">
        <f t="shared" si="8"/>
        <v>49.5</v>
      </c>
      <c r="S178" s="87" t="s">
        <v>321</v>
      </c>
      <c r="T178" s="90"/>
      <c r="U178" s="105">
        <f>+IFERROR(VLOOKUP($L178,ACTIVIDADES!$B$9:$X$493,10,0),"")</f>
        <v>0</v>
      </c>
      <c r="V178" s="167" t="str">
        <f>+IFERROR(VLOOKUP($L178,ACTIVIDADES!$B$9:$X$493,11,0)," ")</f>
        <v>Se informaron alertas mensuales a través de correo electrónico a los líderes de procesos</v>
      </c>
      <c r="W178" s="227" t="str">
        <f>+IFERROR(VLOOKUP($L178,ACTIVIDADES!$B$9:$X$493,12,0),"")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78" s="138">
        <f>+IFERROR(VLOOKUP($L178,ACTIVIDADES!$B$9:$X$493,13,0),"")</f>
        <v>46153</v>
      </c>
      <c r="Y178" s="164" t="str">
        <f>+IFERROR(VLOOKUP($L178,ACTIVIDADES!$B$9:$X$493,14,0),"")</f>
        <v>Se evidencian reportes del primer trimestre del año</v>
      </c>
      <c r="Z178" s="105">
        <f>+IFERROR(VLOOKUP($L178,ACTIVIDADES!$B$9:$X$493,15,0),"")</f>
        <v>0.25</v>
      </c>
      <c r="AA178" s="165" t="str">
        <f>+IFERROR(VLOOKUP($L178,ACTIVIDADES!$B$9:$X$493,16,0),"")</f>
        <v>EJECUCIÓN</v>
      </c>
      <c r="AB178" s="138">
        <v>46157</v>
      </c>
      <c r="AC178" s="174">
        <v>0.25</v>
      </c>
      <c r="AD178" s="181" t="s">
        <v>322</v>
      </c>
      <c r="AE178" s="105" t="s">
        <v>108</v>
      </c>
      <c r="AF178" s="105" t="s">
        <v>81</v>
      </c>
      <c r="AG178" s="105" t="s">
        <v>81</v>
      </c>
      <c r="AH178" s="105" t="s">
        <v>81</v>
      </c>
      <c r="AI178" s="33"/>
      <c r="AJ178" s="33"/>
      <c r="AK178" s="34"/>
      <c r="AL178" s="33"/>
      <c r="AM178" s="34"/>
      <c r="AN178" s="35"/>
      <c r="AO178" s="36"/>
      <c r="AP178" s="37"/>
      <c r="AQ178" s="33"/>
      <c r="AR178" s="38"/>
      <c r="AS178" s="39"/>
      <c r="AT178" s="40"/>
      <c r="AU178" s="48"/>
      <c r="AV178" s="49"/>
      <c r="AW178" s="41"/>
      <c r="AX178" s="47"/>
      <c r="AY178" s="33"/>
      <c r="AZ178" s="33"/>
      <c r="BA178" s="34"/>
      <c r="BB178" s="33"/>
      <c r="BC178" s="34"/>
      <c r="BD178" s="35"/>
      <c r="BE178" s="36"/>
      <c r="BF178" s="37"/>
      <c r="BG178" s="33"/>
      <c r="BH178" s="38"/>
      <c r="BI178" s="39"/>
      <c r="BJ178" s="40"/>
      <c r="BK178" s="48"/>
      <c r="BL178" s="49"/>
      <c r="BM178" s="41"/>
      <c r="BN178" s="47"/>
      <c r="BO178" s="33"/>
      <c r="BP178" s="33"/>
      <c r="BQ178" s="34"/>
      <c r="BR178" s="33"/>
      <c r="BS178" s="34"/>
      <c r="BT178" s="35"/>
      <c r="BU178" s="36"/>
      <c r="BV178" s="37"/>
      <c r="BW178" s="33"/>
      <c r="BX178" s="38"/>
      <c r="BY178" s="39"/>
      <c r="BZ178" s="40"/>
      <c r="CA178" s="48"/>
      <c r="CB178" s="49"/>
      <c r="CC178" s="41"/>
      <c r="CD178" s="47"/>
    </row>
    <row r="179" spans="1:82" s="32" customFormat="1" ht="90" customHeight="1" x14ac:dyDescent="0.25">
      <c r="A179" s="315">
        <f t="shared" si="7"/>
        <v>171</v>
      </c>
      <c r="B179" s="61" t="s">
        <v>67</v>
      </c>
      <c r="C179" s="61">
        <v>2021</v>
      </c>
      <c r="D179" s="61" t="s">
        <v>68</v>
      </c>
      <c r="E179" s="61"/>
      <c r="F179" s="61" t="s">
        <v>940</v>
      </c>
      <c r="G179" s="62" t="s">
        <v>941</v>
      </c>
      <c r="H179" s="310" t="s">
        <v>315</v>
      </c>
      <c r="I179" s="46" t="s">
        <v>942</v>
      </c>
      <c r="J179" s="64" t="s">
        <v>942</v>
      </c>
      <c r="K179" s="63" t="s">
        <v>73</v>
      </c>
      <c r="L179" s="87" t="s">
        <v>943</v>
      </c>
      <c r="M179" s="86" t="s">
        <v>944</v>
      </c>
      <c r="N179" s="87" t="s">
        <v>945</v>
      </c>
      <c r="O179" s="87">
        <v>1</v>
      </c>
      <c r="P179" s="88">
        <v>46023</v>
      </c>
      <c r="Q179" s="88">
        <v>46387</v>
      </c>
      <c r="R179" s="89">
        <f t="shared" si="8"/>
        <v>54</v>
      </c>
      <c r="S179" s="87" t="s">
        <v>321</v>
      </c>
      <c r="T179" s="90"/>
      <c r="U179" s="105">
        <f>+IFERROR(VLOOKUP($L179,ACTIVIDADES!$B$9:$X$493,10,0),"")</f>
        <v>1</v>
      </c>
      <c r="V179" s="167" t="str">
        <f>+IFERROR(VLOOKUP($L179,ACTIVIDADES!$B$9:$X$493,11,0)," ")</f>
        <v>El procedimiento mencionado se actualizó en la vigencia 2025</v>
      </c>
      <c r="W179" s="227" t="str">
        <f>+IFERROR(VLOOKUP($L179,ACTIVIDADES!$B$9:$X$493,12,0),"")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79" s="138">
        <f>+IFERROR(VLOOKUP($L179,ACTIVIDADES!$B$9:$X$493,13,0),"")</f>
        <v>46153</v>
      </c>
      <c r="Y179" s="164" t="str">
        <f>+IFERROR(VLOOKUP($L179,ACTIVIDADES!$B$9:$X$493,14,0),"")</f>
        <v>Procedimiento se encuentra actualizado y socializado con los requerimientos establecidos en la descripción del hallazgo. Se identifica la politica 5,64</v>
      </c>
      <c r="Z179" s="105">
        <f>+IFERROR(VLOOKUP($L179,ACTIVIDADES!$B$9:$X$493,15,0),"")</f>
        <v>1</v>
      </c>
      <c r="AA179" s="165" t="str">
        <f>+IFERROR(VLOOKUP($L179,ACTIVIDADES!$B$9:$X$493,16,0),"")</f>
        <v>CUMPLIDO</v>
      </c>
      <c r="AB179" s="138">
        <v>46157</v>
      </c>
      <c r="AC179" s="174">
        <v>1</v>
      </c>
      <c r="AD179" s="181" t="s">
        <v>946</v>
      </c>
      <c r="AE179" s="105" t="s">
        <v>146</v>
      </c>
      <c r="AF179" s="105" t="s">
        <v>81</v>
      </c>
      <c r="AG179" s="105" t="s">
        <v>85</v>
      </c>
      <c r="AH179" s="105" t="s">
        <v>123</v>
      </c>
      <c r="AI179" s="33"/>
      <c r="AJ179" s="33"/>
      <c r="AK179" s="34"/>
      <c r="AL179" s="33"/>
      <c r="AM179" s="34"/>
      <c r="AN179" s="35"/>
      <c r="AO179" s="36"/>
      <c r="AP179" s="37"/>
      <c r="AQ179" s="33"/>
      <c r="AR179" s="38"/>
      <c r="AS179" s="39"/>
      <c r="AT179" s="40"/>
      <c r="AU179" s="48"/>
      <c r="AV179" s="49"/>
      <c r="AW179" s="41"/>
      <c r="AX179" s="47"/>
      <c r="AY179" s="33"/>
      <c r="AZ179" s="33"/>
      <c r="BA179" s="34"/>
      <c r="BB179" s="33"/>
      <c r="BC179" s="34"/>
      <c r="BD179" s="35"/>
      <c r="BE179" s="36"/>
      <c r="BF179" s="37"/>
      <c r="BG179" s="33"/>
      <c r="BH179" s="38"/>
      <c r="BI179" s="39"/>
      <c r="BJ179" s="40"/>
      <c r="BK179" s="48"/>
      <c r="BL179" s="49"/>
      <c r="BM179" s="41"/>
      <c r="BN179" s="47"/>
      <c r="BO179" s="33"/>
      <c r="BP179" s="33"/>
      <c r="BQ179" s="34"/>
      <c r="BR179" s="33"/>
      <c r="BS179" s="34"/>
      <c r="BT179" s="35"/>
      <c r="BU179" s="36"/>
      <c r="BV179" s="37"/>
      <c r="BW179" s="33"/>
      <c r="BX179" s="38"/>
      <c r="BY179" s="39"/>
      <c r="BZ179" s="40"/>
      <c r="CA179" s="48"/>
      <c r="CB179" s="49"/>
      <c r="CC179" s="41"/>
      <c r="CD179" s="47"/>
    </row>
    <row r="180" spans="1:82" s="32" customFormat="1" ht="90" customHeight="1" x14ac:dyDescent="0.25">
      <c r="A180" s="315">
        <f t="shared" si="7"/>
        <v>172</v>
      </c>
      <c r="B180" s="61" t="s">
        <v>67</v>
      </c>
      <c r="C180" s="61">
        <v>2021</v>
      </c>
      <c r="D180" s="61" t="s">
        <v>163</v>
      </c>
      <c r="E180" s="61"/>
      <c r="F180" s="61" t="s">
        <v>947</v>
      </c>
      <c r="G180" s="62" t="s">
        <v>948</v>
      </c>
      <c r="H180" s="310" t="s">
        <v>263</v>
      </c>
      <c r="I180" s="46" t="s">
        <v>949</v>
      </c>
      <c r="J180" s="64" t="s">
        <v>949</v>
      </c>
      <c r="K180" s="63" t="s">
        <v>73</v>
      </c>
      <c r="L180" s="87" t="s">
        <v>340</v>
      </c>
      <c r="M180" s="86" t="s">
        <v>341</v>
      </c>
      <c r="N180" s="87" t="s">
        <v>342</v>
      </c>
      <c r="O180" s="87">
        <v>4</v>
      </c>
      <c r="P180" s="88">
        <v>46023</v>
      </c>
      <c r="Q180" s="88">
        <v>46387</v>
      </c>
      <c r="R180" s="89">
        <f t="shared" si="8"/>
        <v>54</v>
      </c>
      <c r="S180" s="87" t="s">
        <v>268</v>
      </c>
      <c r="T180" s="90"/>
      <c r="U180" s="105">
        <f>+IFERROR(VLOOKUP($L180,ACTIVIDADES!$B$9:$X$493,10,0),"")</f>
        <v>0.25</v>
      </c>
      <c r="V180" s="167" t="str">
        <f>+IFERROR(VLOOKUP($L180,ACTIVIDADES!$B$9:$X$493,11,0)," ")</f>
        <v>Se realiza durante el mes de abril el primer monitoreo de planes de mejora, así como la aprobación de su reformulación en Comité de Control Interno</v>
      </c>
      <c r="W180" s="227" t="str">
        <f>+IFERROR(VLOOKUP($L180,ACTIVIDADES!$B$9:$X$493,12,0),"")</f>
        <v>https://dnbcgovco-my.sharepoint.com/:f:/g/personal/planeacion_dnbc_gov_co/IgDKtjIGM6TQRZiRK4q944amAfUlNwm8Q9aLRceFhhl58t8?e=gvQ8Yn</v>
      </c>
      <c r="X180" s="138">
        <f>+IFERROR(VLOOKUP($L180,ACTIVIDADES!$B$9:$X$493,13,0),"")</f>
        <v>46153</v>
      </c>
      <c r="Y180" s="164" t="str">
        <f>+IFERROR(VLOOKUP($L180,ACTIVIDADES!$B$9:$X$493,14,0),"")</f>
        <v>Se realiza durante el mes de abril el primer monitoreo de planes de mejora, así como la aprobación de su reformulación en Comité de Control Interno</v>
      </c>
      <c r="Z180" s="105">
        <f>+IFERROR(VLOOKUP($L180,ACTIVIDADES!$B$9:$X$493,15,0),"")</f>
        <v>0.25</v>
      </c>
      <c r="AA180" s="165" t="str">
        <f>+IFERROR(VLOOKUP($L180,ACTIVIDADES!$B$9:$X$493,16,0),"")</f>
        <v>EJECUCIÓN</v>
      </c>
      <c r="AB180" s="171">
        <v>46177</v>
      </c>
      <c r="AC180" s="105">
        <v>0.25</v>
      </c>
      <c r="AD180" s="105" t="s">
        <v>950</v>
      </c>
      <c r="AE180" s="105" t="s">
        <v>108</v>
      </c>
      <c r="AF180" s="105" t="s">
        <v>81</v>
      </c>
      <c r="AG180" s="105" t="s">
        <v>81</v>
      </c>
      <c r="AH180" s="105" t="s">
        <v>81</v>
      </c>
      <c r="AI180" s="33"/>
      <c r="AJ180" s="33"/>
      <c r="AK180" s="34"/>
      <c r="AL180" s="33"/>
      <c r="AM180" s="34"/>
      <c r="AN180" s="35"/>
      <c r="AO180" s="36"/>
      <c r="AP180" s="37"/>
      <c r="AQ180" s="33"/>
      <c r="AR180" s="38"/>
      <c r="AS180" s="39"/>
      <c r="AT180" s="40"/>
      <c r="AU180" s="48"/>
      <c r="AV180" s="49"/>
      <c r="AW180" s="41"/>
      <c r="AX180" s="47"/>
      <c r="AY180" s="33"/>
      <c r="AZ180" s="33"/>
      <c r="BA180" s="34"/>
      <c r="BB180" s="33"/>
      <c r="BC180" s="34"/>
      <c r="BD180" s="35"/>
      <c r="BE180" s="36"/>
      <c r="BF180" s="37"/>
      <c r="BG180" s="33"/>
      <c r="BH180" s="38"/>
      <c r="BI180" s="39"/>
      <c r="BJ180" s="40"/>
      <c r="BK180" s="48"/>
      <c r="BL180" s="49"/>
      <c r="BM180" s="41"/>
      <c r="BN180" s="47"/>
      <c r="BO180" s="33"/>
      <c r="BP180" s="33"/>
      <c r="BQ180" s="34"/>
      <c r="BR180" s="33"/>
      <c r="BS180" s="34"/>
      <c r="BT180" s="35"/>
      <c r="BU180" s="36"/>
      <c r="BV180" s="37"/>
      <c r="BW180" s="33"/>
      <c r="BX180" s="38"/>
      <c r="BY180" s="39"/>
      <c r="BZ180" s="40"/>
      <c r="CA180" s="48"/>
      <c r="CB180" s="49"/>
      <c r="CC180" s="41"/>
      <c r="CD180" s="47"/>
    </row>
    <row r="181" spans="1:82" s="32" customFormat="1" ht="90" customHeight="1" x14ac:dyDescent="0.25">
      <c r="A181" s="315">
        <f t="shared" si="7"/>
        <v>173</v>
      </c>
      <c r="B181" s="61" t="s">
        <v>67</v>
      </c>
      <c r="C181" s="61">
        <v>2021</v>
      </c>
      <c r="D181" s="61" t="s">
        <v>163</v>
      </c>
      <c r="E181" s="61"/>
      <c r="F181" s="61" t="s">
        <v>566</v>
      </c>
      <c r="G181" s="62" t="s">
        <v>567</v>
      </c>
      <c r="H181" s="310" t="s">
        <v>263</v>
      </c>
      <c r="I181" s="46" t="s">
        <v>273</v>
      </c>
      <c r="J181" s="64" t="s">
        <v>273</v>
      </c>
      <c r="K181" s="63" t="s">
        <v>73</v>
      </c>
      <c r="L181" s="87" t="s">
        <v>274</v>
      </c>
      <c r="M181" s="86" t="s">
        <v>275</v>
      </c>
      <c r="N181" s="87" t="s">
        <v>276</v>
      </c>
      <c r="O181" s="87">
        <v>1</v>
      </c>
      <c r="P181" s="88">
        <v>46023</v>
      </c>
      <c r="Q181" s="88">
        <v>46112</v>
      </c>
      <c r="R181" s="89">
        <f t="shared" si="8"/>
        <v>13.5</v>
      </c>
      <c r="S181" s="87" t="s">
        <v>268</v>
      </c>
      <c r="T181" s="90" t="s">
        <v>269</v>
      </c>
      <c r="U181" s="105">
        <f>+IFERROR(VLOOKUP($L181,ACTIVIDADES!$B$9:$X$493,10,0),"")</f>
        <v>1</v>
      </c>
      <c r="V181" s="167" t="str">
        <f>+IFERROR(VLOOKUP($L181,ACTIVIDADES!$B$9:$X$493,11,0)," ")</f>
        <v>Durante el primer trimestre de la vigencia 2026 se actualizó el procedimiento y se socializó</v>
      </c>
      <c r="W181" s="227" t="str">
        <f>+IFERROR(VLOOKUP($L181,ACTIVIDADES!$B$9:$X$493,12,0),"")</f>
        <v>https://dnbcgovco-my.sharepoint.com/:f:/g/personal/planeacion_dnbc_gov_co/IgDYe2GS_ayPSIaWtvQYv0qbAc8IxdnR2DbMxEMLmfk0p8A?e=smqHjg</v>
      </c>
      <c r="X181" s="138">
        <f>+IFERROR(VLOOKUP($L181,ACTIVIDADES!$B$9:$X$493,13,0),"")</f>
        <v>46153</v>
      </c>
      <c r="Y181" s="164" t="str">
        <f>+IFERROR(VLOOKUP($L181,ACTIVIDADES!$B$9:$X$493,14,0),"")</f>
        <v>Se evidencia socialización del 6 de marzo de 2026</v>
      </c>
      <c r="Z181" s="105">
        <f>+IFERROR(VLOOKUP($L181,ACTIVIDADES!$B$9:$X$493,15,0),"")</f>
        <v>1</v>
      </c>
      <c r="AA181" s="165" t="str">
        <f>+IFERROR(VLOOKUP($L181,ACTIVIDADES!$B$9:$X$493,16,0),"")</f>
        <v>CUMPLIDO</v>
      </c>
      <c r="AB181" s="171">
        <v>46177</v>
      </c>
      <c r="AC181" s="105">
        <v>1</v>
      </c>
      <c r="AD181" s="105" t="s">
        <v>951</v>
      </c>
      <c r="AE181" s="170" t="s">
        <v>80</v>
      </c>
      <c r="AF181" s="105" t="s">
        <v>81</v>
      </c>
      <c r="AG181" s="105" t="s">
        <v>85</v>
      </c>
      <c r="AH181" s="105" t="s">
        <v>123</v>
      </c>
      <c r="AI181" s="33"/>
      <c r="AJ181" s="33"/>
      <c r="AK181" s="34"/>
      <c r="AL181" s="33"/>
      <c r="AM181" s="34"/>
      <c r="AN181" s="35"/>
      <c r="AO181" s="36"/>
      <c r="AP181" s="37"/>
      <c r="AQ181" s="33"/>
      <c r="AR181" s="38"/>
      <c r="AS181" s="39"/>
      <c r="AT181" s="40"/>
      <c r="AU181" s="48"/>
      <c r="AV181" s="49"/>
      <c r="AW181" s="41"/>
      <c r="AX181" s="47"/>
      <c r="AY181" s="33"/>
      <c r="AZ181" s="33"/>
      <c r="BA181" s="34"/>
      <c r="BB181" s="33"/>
      <c r="BC181" s="34"/>
      <c r="BD181" s="35"/>
      <c r="BE181" s="36"/>
      <c r="BF181" s="37"/>
      <c r="BG181" s="33"/>
      <c r="BH181" s="38"/>
      <c r="BI181" s="39"/>
      <c r="BJ181" s="40"/>
      <c r="BK181" s="48"/>
      <c r="BL181" s="49"/>
      <c r="BM181" s="41"/>
      <c r="BN181" s="47"/>
      <c r="BO181" s="33"/>
      <c r="BP181" s="33"/>
      <c r="BQ181" s="34"/>
      <c r="BR181" s="33"/>
      <c r="BS181" s="34"/>
      <c r="BT181" s="35"/>
      <c r="BU181" s="36"/>
      <c r="BV181" s="37"/>
      <c r="BW181" s="33"/>
      <c r="BX181" s="38"/>
      <c r="BY181" s="39"/>
      <c r="BZ181" s="40"/>
      <c r="CA181" s="48"/>
      <c r="CB181" s="49"/>
      <c r="CC181" s="41"/>
      <c r="CD181" s="47"/>
    </row>
    <row r="182" spans="1:82" s="32" customFormat="1" ht="90" customHeight="1" x14ac:dyDescent="0.25">
      <c r="A182" s="315">
        <f t="shared" si="7"/>
        <v>174</v>
      </c>
      <c r="B182" s="61" t="s">
        <v>67</v>
      </c>
      <c r="C182" s="61">
        <v>2021</v>
      </c>
      <c r="D182" s="61" t="s">
        <v>163</v>
      </c>
      <c r="E182" s="61"/>
      <c r="F182" s="61" t="s">
        <v>566</v>
      </c>
      <c r="G182" s="62" t="s">
        <v>567</v>
      </c>
      <c r="H182" s="310" t="s">
        <v>263</v>
      </c>
      <c r="I182" s="46" t="s">
        <v>273</v>
      </c>
      <c r="J182" s="64" t="s">
        <v>273</v>
      </c>
      <c r="K182" s="63" t="s">
        <v>73</v>
      </c>
      <c r="L182" s="87" t="s">
        <v>340</v>
      </c>
      <c r="M182" s="86" t="s">
        <v>341</v>
      </c>
      <c r="N182" s="87" t="s">
        <v>342</v>
      </c>
      <c r="O182" s="87">
        <v>4</v>
      </c>
      <c r="P182" s="88">
        <v>46023</v>
      </c>
      <c r="Q182" s="88">
        <v>46387</v>
      </c>
      <c r="R182" s="89">
        <f t="shared" si="8"/>
        <v>54</v>
      </c>
      <c r="S182" s="87" t="s">
        <v>268</v>
      </c>
      <c r="T182" s="90"/>
      <c r="U182" s="105">
        <f>+IFERROR(VLOOKUP($L182,ACTIVIDADES!$B$9:$X$493,10,0),"")</f>
        <v>0.25</v>
      </c>
      <c r="V182" s="167" t="str">
        <f>+IFERROR(VLOOKUP($L182,ACTIVIDADES!$B$9:$X$493,11,0)," ")</f>
        <v>Se realiza durante el mes de abril el primer monitoreo de planes de mejora, así como la aprobación de su reformulación en Comité de Control Interno</v>
      </c>
      <c r="W182" s="227" t="str">
        <f>+IFERROR(VLOOKUP($L182,ACTIVIDADES!$B$9:$X$493,12,0),"")</f>
        <v>https://dnbcgovco-my.sharepoint.com/:f:/g/personal/planeacion_dnbc_gov_co/IgDKtjIGM6TQRZiRK4q944amAfUlNwm8Q9aLRceFhhl58t8?e=gvQ8Yn</v>
      </c>
      <c r="X182" s="138">
        <f>+IFERROR(VLOOKUP($L182,ACTIVIDADES!$B$9:$X$493,13,0),"")</f>
        <v>46153</v>
      </c>
      <c r="Y182" s="164" t="str">
        <f>+IFERROR(VLOOKUP($L182,ACTIVIDADES!$B$9:$X$493,14,0),"")</f>
        <v>Se realiza durante el mes de abril el primer monitoreo de planes de mejora, así como la aprobación de su reformulación en Comité de Control Interno</v>
      </c>
      <c r="Z182" s="105">
        <f>+IFERROR(VLOOKUP($L182,ACTIVIDADES!$B$9:$X$493,15,0),"")</f>
        <v>0.25</v>
      </c>
      <c r="AA182" s="165" t="str">
        <f>+IFERROR(VLOOKUP($L182,ACTIVIDADES!$B$9:$X$493,16,0),"")</f>
        <v>EJECUCIÓN</v>
      </c>
      <c r="AB182" s="171">
        <v>46177</v>
      </c>
      <c r="AC182" s="105">
        <v>0.25</v>
      </c>
      <c r="AD182" s="105" t="s">
        <v>952</v>
      </c>
      <c r="AE182" s="105" t="s">
        <v>108</v>
      </c>
      <c r="AF182" s="105" t="s">
        <v>81</v>
      </c>
      <c r="AG182" s="105" t="s">
        <v>81</v>
      </c>
      <c r="AH182" s="105" t="s">
        <v>81</v>
      </c>
      <c r="AI182" s="33"/>
      <c r="AJ182" s="33"/>
      <c r="AK182" s="34"/>
      <c r="AL182" s="33"/>
      <c r="AM182" s="34"/>
      <c r="AN182" s="35"/>
      <c r="AO182" s="36"/>
      <c r="AP182" s="37"/>
      <c r="AQ182" s="33"/>
      <c r="AR182" s="38"/>
      <c r="AS182" s="39"/>
      <c r="AT182" s="40"/>
      <c r="AU182" s="48"/>
      <c r="AV182" s="49"/>
      <c r="AW182" s="41"/>
      <c r="AX182" s="47"/>
      <c r="AY182" s="33"/>
      <c r="AZ182" s="33"/>
      <c r="BA182" s="34"/>
      <c r="BB182" s="33"/>
      <c r="BC182" s="34"/>
      <c r="BD182" s="35"/>
      <c r="BE182" s="36"/>
      <c r="BF182" s="37"/>
      <c r="BG182" s="33"/>
      <c r="BH182" s="38"/>
      <c r="BI182" s="39"/>
      <c r="BJ182" s="40"/>
      <c r="BK182" s="48"/>
      <c r="BL182" s="49"/>
      <c r="BM182" s="41"/>
      <c r="BN182" s="47"/>
      <c r="BO182" s="33"/>
      <c r="BP182" s="33"/>
      <c r="BQ182" s="34"/>
      <c r="BR182" s="33"/>
      <c r="BS182" s="34"/>
      <c r="BT182" s="35"/>
      <c r="BU182" s="36"/>
      <c r="BV182" s="37"/>
      <c r="BW182" s="33"/>
      <c r="BX182" s="38"/>
      <c r="BY182" s="39"/>
      <c r="BZ182" s="40"/>
      <c r="CA182" s="48"/>
      <c r="CB182" s="49"/>
      <c r="CC182" s="41"/>
      <c r="CD182" s="47"/>
    </row>
    <row r="183" spans="1:82" s="32" customFormat="1" ht="90" customHeight="1" x14ac:dyDescent="0.25">
      <c r="A183" s="315">
        <f t="shared" si="7"/>
        <v>175</v>
      </c>
      <c r="B183" s="61" t="s">
        <v>67</v>
      </c>
      <c r="C183" s="61">
        <v>2021</v>
      </c>
      <c r="D183" s="61" t="s">
        <v>163</v>
      </c>
      <c r="E183" s="61"/>
      <c r="F183" s="61" t="s">
        <v>953</v>
      </c>
      <c r="G183" s="62" t="s">
        <v>954</v>
      </c>
      <c r="H183" s="310" t="s">
        <v>263</v>
      </c>
      <c r="I183" s="46" t="s">
        <v>949</v>
      </c>
      <c r="J183" s="64" t="s">
        <v>949</v>
      </c>
      <c r="K183" s="63" t="s">
        <v>73</v>
      </c>
      <c r="L183" s="87" t="s">
        <v>340</v>
      </c>
      <c r="M183" s="86" t="s">
        <v>341</v>
      </c>
      <c r="N183" s="87" t="s">
        <v>342</v>
      </c>
      <c r="O183" s="87">
        <v>4</v>
      </c>
      <c r="P183" s="88">
        <v>46023</v>
      </c>
      <c r="Q183" s="88">
        <v>46387</v>
      </c>
      <c r="R183" s="89">
        <f t="shared" si="8"/>
        <v>54</v>
      </c>
      <c r="S183" s="87" t="s">
        <v>268</v>
      </c>
      <c r="T183" s="90"/>
      <c r="U183" s="105">
        <f>+IFERROR(VLOOKUP($L183,ACTIVIDADES!$B$9:$X$493,10,0),"")</f>
        <v>0.25</v>
      </c>
      <c r="V183" s="167" t="str">
        <f>+IFERROR(VLOOKUP($L183,ACTIVIDADES!$B$9:$X$493,11,0)," ")</f>
        <v>Se realiza durante el mes de abril el primer monitoreo de planes de mejora, así como la aprobación de su reformulación en Comité de Control Interno</v>
      </c>
      <c r="W183" s="227" t="str">
        <f>+IFERROR(VLOOKUP($L183,ACTIVIDADES!$B$9:$X$493,12,0),"")</f>
        <v>https://dnbcgovco-my.sharepoint.com/:f:/g/personal/planeacion_dnbc_gov_co/IgDKtjIGM6TQRZiRK4q944amAfUlNwm8Q9aLRceFhhl58t8?e=gvQ8Yn</v>
      </c>
      <c r="X183" s="138">
        <f>+IFERROR(VLOOKUP($L183,ACTIVIDADES!$B$9:$X$493,13,0),"")</f>
        <v>46153</v>
      </c>
      <c r="Y183" s="164" t="str">
        <f>+IFERROR(VLOOKUP($L183,ACTIVIDADES!$B$9:$X$493,14,0),"")</f>
        <v>Se realiza durante el mes de abril el primer monitoreo de planes de mejora, así como la aprobación de su reformulación en Comité de Control Interno</v>
      </c>
      <c r="Z183" s="105">
        <f>+IFERROR(VLOOKUP($L183,ACTIVIDADES!$B$9:$X$493,15,0),"")</f>
        <v>0.25</v>
      </c>
      <c r="AA183" s="165" t="str">
        <f>+IFERROR(VLOOKUP($L183,ACTIVIDADES!$B$9:$X$493,16,0),"")</f>
        <v>EJECUCIÓN</v>
      </c>
      <c r="AB183" s="171">
        <v>46177</v>
      </c>
      <c r="AC183" s="105">
        <v>0.25</v>
      </c>
      <c r="AD183" s="105" t="s">
        <v>955</v>
      </c>
      <c r="AE183" s="105" t="s">
        <v>108</v>
      </c>
      <c r="AF183" s="105" t="s">
        <v>81</v>
      </c>
      <c r="AG183" s="105" t="s">
        <v>81</v>
      </c>
      <c r="AH183" s="105" t="s">
        <v>81</v>
      </c>
      <c r="AI183" s="33"/>
      <c r="AJ183" s="33"/>
      <c r="AK183" s="34"/>
      <c r="AL183" s="33"/>
      <c r="AM183" s="34"/>
      <c r="AN183" s="35"/>
      <c r="AO183" s="36"/>
      <c r="AP183" s="37"/>
      <c r="AQ183" s="33"/>
      <c r="AR183" s="38"/>
      <c r="AS183" s="39"/>
      <c r="AT183" s="40"/>
      <c r="AU183" s="48"/>
      <c r="AV183" s="49"/>
      <c r="AW183" s="41"/>
      <c r="AX183" s="47"/>
      <c r="AY183" s="33"/>
      <c r="AZ183" s="33"/>
      <c r="BA183" s="34"/>
      <c r="BB183" s="33"/>
      <c r="BC183" s="34"/>
      <c r="BD183" s="35"/>
      <c r="BE183" s="36"/>
      <c r="BF183" s="37"/>
      <c r="BG183" s="33"/>
      <c r="BH183" s="38"/>
      <c r="BI183" s="39"/>
      <c r="BJ183" s="40"/>
      <c r="BK183" s="48"/>
      <c r="BL183" s="49"/>
      <c r="BM183" s="41"/>
      <c r="BN183" s="47"/>
      <c r="BO183" s="33"/>
      <c r="BP183" s="33"/>
      <c r="BQ183" s="34"/>
      <c r="BR183" s="33"/>
      <c r="BS183" s="34"/>
      <c r="BT183" s="35"/>
      <c r="BU183" s="36"/>
      <c r="BV183" s="37"/>
      <c r="BW183" s="33"/>
      <c r="BX183" s="38"/>
      <c r="BY183" s="39"/>
      <c r="BZ183" s="40"/>
      <c r="CA183" s="48"/>
      <c r="CB183" s="49"/>
      <c r="CC183" s="41"/>
      <c r="CD183" s="47"/>
    </row>
    <row r="184" spans="1:82" s="32" customFormat="1" ht="90" customHeight="1" x14ac:dyDescent="0.25">
      <c r="A184" s="315">
        <f t="shared" si="7"/>
        <v>176</v>
      </c>
      <c r="B184" s="61" t="s">
        <v>67</v>
      </c>
      <c r="C184" s="61">
        <v>2021</v>
      </c>
      <c r="D184" s="61" t="s">
        <v>163</v>
      </c>
      <c r="E184" s="61"/>
      <c r="F184" s="61" t="s">
        <v>572</v>
      </c>
      <c r="G184" s="62" t="s">
        <v>573</v>
      </c>
      <c r="H184" s="310" t="s">
        <v>263</v>
      </c>
      <c r="I184" s="46" t="s">
        <v>284</v>
      </c>
      <c r="J184" s="64" t="s">
        <v>284</v>
      </c>
      <c r="K184" s="63" t="s">
        <v>73</v>
      </c>
      <c r="L184" s="87" t="s">
        <v>279</v>
      </c>
      <c r="M184" s="86" t="s">
        <v>280</v>
      </c>
      <c r="N184" s="87" t="s">
        <v>281</v>
      </c>
      <c r="O184" s="87">
        <v>2</v>
      </c>
      <c r="P184" s="88">
        <v>46023</v>
      </c>
      <c r="Q184" s="88">
        <v>46387</v>
      </c>
      <c r="R184" s="89">
        <f t="shared" si="8"/>
        <v>54</v>
      </c>
      <c r="S184" s="87" t="s">
        <v>268</v>
      </c>
      <c r="T184" s="90" t="s">
        <v>269</v>
      </c>
      <c r="U184" s="105">
        <f>+IFERROR(VLOOKUP($L184,ACTIVIDADES!$B$9:$X$493,10,0),"")</f>
        <v>0</v>
      </c>
      <c r="V184" s="167" t="str">
        <f>+IFERROR(VLOOKUP($L184,ACTIVIDADES!$B$9:$X$493,11,0)," ")</f>
        <v>Actividad reformulada con periodicidad semestral</v>
      </c>
      <c r="W184" s="227">
        <f>+IFERROR(VLOOKUP($L184,ACTIVIDADES!$B$9:$X$493,12,0),"")</f>
        <v>0</v>
      </c>
      <c r="X184" s="138">
        <f>+IFERROR(VLOOKUP($L184,ACTIVIDADES!$B$9:$X$493,13,0),"")</f>
        <v>46153</v>
      </c>
      <c r="Y184" s="164" t="str">
        <f>+IFERROR(VLOOKUP($L184,ACTIVIDADES!$B$9:$X$493,14,0),"")</f>
        <v>Pendiente de inicio de ejecución</v>
      </c>
      <c r="Z184" s="105">
        <f>+IFERROR(VLOOKUP($L184,ACTIVIDADES!$B$9:$X$493,15,0),"")</f>
        <v>0</v>
      </c>
      <c r="AA184" s="165" t="str">
        <f>+IFERROR(VLOOKUP($L184,ACTIVIDADES!$B$9:$X$493,16,0),"")</f>
        <v>EJECUCIÓN</v>
      </c>
      <c r="AB184" s="171">
        <v>46177</v>
      </c>
      <c r="AC184" s="170">
        <v>0</v>
      </c>
      <c r="AD184" s="105" t="s">
        <v>93</v>
      </c>
      <c r="AE184" s="170" t="s">
        <v>83</v>
      </c>
      <c r="AF184" s="105" t="s">
        <v>81</v>
      </c>
      <c r="AG184" s="105" t="s">
        <v>81</v>
      </c>
      <c r="AH184" s="105" t="s">
        <v>81</v>
      </c>
      <c r="AI184" s="33"/>
      <c r="AJ184" s="33"/>
      <c r="AK184" s="34"/>
      <c r="AL184" s="33"/>
      <c r="AM184" s="34"/>
      <c r="AN184" s="35"/>
      <c r="AO184" s="36"/>
      <c r="AP184" s="37"/>
      <c r="AQ184" s="33"/>
      <c r="AR184" s="38"/>
      <c r="AS184" s="39"/>
      <c r="AT184" s="40"/>
      <c r="AU184" s="48"/>
      <c r="AV184" s="49"/>
      <c r="AW184" s="41"/>
      <c r="AX184" s="47"/>
      <c r="AY184" s="33"/>
      <c r="AZ184" s="33"/>
      <c r="BA184" s="34"/>
      <c r="BB184" s="33"/>
      <c r="BC184" s="34"/>
      <c r="BD184" s="35"/>
      <c r="BE184" s="36"/>
      <c r="BF184" s="37"/>
      <c r="BG184" s="33"/>
      <c r="BH184" s="38"/>
      <c r="BI184" s="39"/>
      <c r="BJ184" s="40"/>
      <c r="BK184" s="48"/>
      <c r="BL184" s="49"/>
      <c r="BM184" s="41"/>
      <c r="BN184" s="47"/>
      <c r="BO184" s="33"/>
      <c r="BP184" s="33"/>
      <c r="BQ184" s="34"/>
      <c r="BR184" s="33"/>
      <c r="BS184" s="34"/>
      <c r="BT184" s="35"/>
      <c r="BU184" s="36"/>
      <c r="BV184" s="37"/>
      <c r="BW184" s="33"/>
      <c r="BX184" s="38"/>
      <c r="BY184" s="39"/>
      <c r="BZ184" s="40"/>
      <c r="CA184" s="48"/>
      <c r="CB184" s="49"/>
      <c r="CC184" s="41"/>
      <c r="CD184" s="47"/>
    </row>
    <row r="185" spans="1:82" s="32" customFormat="1" ht="90" customHeight="1" x14ac:dyDescent="0.25">
      <c r="A185" s="315">
        <f t="shared" si="7"/>
        <v>177</v>
      </c>
      <c r="B185" s="61" t="s">
        <v>67</v>
      </c>
      <c r="C185" s="61">
        <v>2021</v>
      </c>
      <c r="D185" s="61" t="s">
        <v>163</v>
      </c>
      <c r="E185" s="61"/>
      <c r="F185" s="61" t="s">
        <v>572</v>
      </c>
      <c r="G185" s="62" t="s">
        <v>573</v>
      </c>
      <c r="H185" s="310" t="s">
        <v>263</v>
      </c>
      <c r="I185" s="46" t="s">
        <v>284</v>
      </c>
      <c r="J185" s="64" t="s">
        <v>284</v>
      </c>
      <c r="K185" s="63" t="s">
        <v>73</v>
      </c>
      <c r="L185" s="87" t="s">
        <v>340</v>
      </c>
      <c r="M185" s="86" t="s">
        <v>341</v>
      </c>
      <c r="N185" s="87" t="s">
        <v>342</v>
      </c>
      <c r="O185" s="87">
        <v>4</v>
      </c>
      <c r="P185" s="88">
        <v>46023</v>
      </c>
      <c r="Q185" s="88">
        <v>46387</v>
      </c>
      <c r="R185" s="89">
        <f t="shared" si="8"/>
        <v>54</v>
      </c>
      <c r="S185" s="87" t="s">
        <v>268</v>
      </c>
      <c r="T185" s="90"/>
      <c r="U185" s="105">
        <f>+IFERROR(VLOOKUP($L185,ACTIVIDADES!$B$9:$X$493,10,0),"")</f>
        <v>0.25</v>
      </c>
      <c r="V185" s="167" t="str">
        <f>+IFERROR(VLOOKUP($L185,ACTIVIDADES!$B$9:$X$493,11,0)," ")</f>
        <v>Se realiza durante el mes de abril el primer monitoreo de planes de mejora, así como la aprobación de su reformulación en Comité de Control Interno</v>
      </c>
      <c r="W185" s="227" t="str">
        <f>+IFERROR(VLOOKUP($L185,ACTIVIDADES!$B$9:$X$493,12,0),"")</f>
        <v>https://dnbcgovco-my.sharepoint.com/:f:/g/personal/planeacion_dnbc_gov_co/IgDKtjIGM6TQRZiRK4q944amAfUlNwm8Q9aLRceFhhl58t8?e=gvQ8Yn</v>
      </c>
      <c r="X185" s="138">
        <f>+IFERROR(VLOOKUP($L185,ACTIVIDADES!$B$9:$X$493,13,0),"")</f>
        <v>46153</v>
      </c>
      <c r="Y185" s="164" t="str">
        <f>+IFERROR(VLOOKUP($L185,ACTIVIDADES!$B$9:$X$493,14,0),"")</f>
        <v>Se realiza durante el mes de abril el primer monitoreo de planes de mejora, así como la aprobación de su reformulación en Comité de Control Interno</v>
      </c>
      <c r="Z185" s="105">
        <f>+IFERROR(VLOOKUP($L185,ACTIVIDADES!$B$9:$X$493,15,0),"")</f>
        <v>0.25</v>
      </c>
      <c r="AA185" s="165" t="str">
        <f>+IFERROR(VLOOKUP($L185,ACTIVIDADES!$B$9:$X$493,16,0),"")</f>
        <v>EJECUCIÓN</v>
      </c>
      <c r="AB185" s="171">
        <v>46177</v>
      </c>
      <c r="AC185" s="105">
        <v>0.25</v>
      </c>
      <c r="AD185" s="105" t="s">
        <v>955</v>
      </c>
      <c r="AE185" s="105" t="s">
        <v>108</v>
      </c>
      <c r="AF185" s="105" t="s">
        <v>81</v>
      </c>
      <c r="AG185" s="105" t="s">
        <v>81</v>
      </c>
      <c r="AH185" s="105" t="s">
        <v>81</v>
      </c>
      <c r="AI185" s="33"/>
      <c r="AJ185" s="33"/>
      <c r="AK185" s="34"/>
      <c r="AL185" s="33"/>
      <c r="AM185" s="34"/>
      <c r="AN185" s="35"/>
      <c r="AO185" s="36"/>
      <c r="AP185" s="37"/>
      <c r="AQ185" s="33"/>
      <c r="AR185" s="38"/>
      <c r="AS185" s="39"/>
      <c r="AT185" s="40"/>
      <c r="AU185" s="48"/>
      <c r="AV185" s="49"/>
      <c r="AW185" s="41"/>
      <c r="AX185" s="47"/>
      <c r="AY185" s="33"/>
      <c r="AZ185" s="33"/>
      <c r="BA185" s="34"/>
      <c r="BB185" s="33"/>
      <c r="BC185" s="34"/>
      <c r="BD185" s="35"/>
      <c r="BE185" s="36"/>
      <c r="BF185" s="37"/>
      <c r="BG185" s="33"/>
      <c r="BH185" s="38"/>
      <c r="BI185" s="39"/>
      <c r="BJ185" s="40"/>
      <c r="BK185" s="48"/>
      <c r="BL185" s="49"/>
      <c r="BM185" s="41"/>
      <c r="BN185" s="47"/>
      <c r="BO185" s="33"/>
      <c r="BP185" s="33"/>
      <c r="BQ185" s="34"/>
      <c r="BR185" s="33"/>
      <c r="BS185" s="34"/>
      <c r="BT185" s="35"/>
      <c r="BU185" s="36"/>
      <c r="BV185" s="37"/>
      <c r="BW185" s="33"/>
      <c r="BX185" s="38"/>
      <c r="BY185" s="39"/>
      <c r="BZ185" s="40"/>
      <c r="CA185" s="48"/>
      <c r="CB185" s="49"/>
      <c r="CC185" s="41"/>
      <c r="CD185" s="47"/>
    </row>
    <row r="186" spans="1:82" s="32" customFormat="1" ht="90" customHeight="1" x14ac:dyDescent="0.25">
      <c r="A186" s="315">
        <f t="shared" si="7"/>
        <v>178</v>
      </c>
      <c r="B186" s="61" t="s">
        <v>67</v>
      </c>
      <c r="C186" s="61">
        <v>2021</v>
      </c>
      <c r="D186" s="61" t="s">
        <v>68</v>
      </c>
      <c r="E186" s="61"/>
      <c r="F186" s="61" t="s">
        <v>956</v>
      </c>
      <c r="G186" s="62" t="s">
        <v>957</v>
      </c>
      <c r="H186" s="310"/>
      <c r="I186" s="46" t="s">
        <v>958</v>
      </c>
      <c r="J186" s="64" t="s">
        <v>959</v>
      </c>
      <c r="K186" s="63" t="s">
        <v>73</v>
      </c>
      <c r="L186" s="87" t="s">
        <v>511</v>
      </c>
      <c r="M186" s="86" t="s">
        <v>512</v>
      </c>
      <c r="N186" s="87" t="s">
        <v>513</v>
      </c>
      <c r="O186" s="87">
        <v>1</v>
      </c>
      <c r="P186" s="88">
        <v>46082</v>
      </c>
      <c r="Q186" s="88">
        <v>46173</v>
      </c>
      <c r="R186" s="89">
        <f t="shared" si="8"/>
        <v>13.5</v>
      </c>
      <c r="S186" s="87" t="s">
        <v>161</v>
      </c>
      <c r="T186" s="90" t="s">
        <v>514</v>
      </c>
      <c r="U186" s="105">
        <f>+IFERROR(VLOOKUP($L186,ACTIVIDADES!$B$9:$X$493,10,0),"")</f>
        <v>0</v>
      </c>
      <c r="V186" s="167">
        <f>+IFERROR(VLOOKUP($L186,ACTIVIDADES!$B$9:$X$493,11,0)," ")</f>
        <v>0</v>
      </c>
      <c r="W186" s="227">
        <f>+IFERROR(VLOOKUP($L186,ACTIVIDADES!$B$9:$X$493,12,0),"")</f>
        <v>0</v>
      </c>
      <c r="X186" s="138">
        <f>+IFERROR(VLOOKUP($L186,ACTIVIDADES!$B$9:$X$493,13,0),"")</f>
        <v>46153</v>
      </c>
      <c r="Y186" s="164" t="str">
        <f>+IFERROR(VLOOKUP($L186,ACTIVIDADES!$B$9:$X$493,14,0),"")</f>
        <v>No se evidencia seguimiento</v>
      </c>
      <c r="Z186" s="105">
        <f>+IFERROR(VLOOKUP($L186,ACTIVIDADES!$B$9:$X$493,15,0),"")</f>
        <v>0</v>
      </c>
      <c r="AA186" s="165" t="str">
        <f>+IFERROR(VLOOKUP($L186,ACTIVIDADES!$B$9:$X$493,16,0),"")</f>
        <v>EJECUCIÓN</v>
      </c>
      <c r="AB186" s="138">
        <v>46157</v>
      </c>
      <c r="AC186" s="105">
        <v>0</v>
      </c>
      <c r="AD186" s="105" t="s">
        <v>93</v>
      </c>
      <c r="AE186" s="170" t="s">
        <v>83</v>
      </c>
      <c r="AF186" s="105" t="s">
        <v>81</v>
      </c>
      <c r="AG186" s="105" t="s">
        <v>81</v>
      </c>
      <c r="AH186" s="105" t="s">
        <v>81</v>
      </c>
      <c r="AI186" s="33"/>
      <c r="AJ186" s="33"/>
      <c r="AK186" s="34"/>
      <c r="AL186" s="33"/>
      <c r="AM186" s="34"/>
      <c r="AN186" s="35"/>
      <c r="AO186" s="36"/>
      <c r="AP186" s="37"/>
      <c r="AQ186" s="33"/>
      <c r="AR186" s="38"/>
      <c r="AS186" s="39"/>
      <c r="AT186" s="40"/>
      <c r="AU186" s="48"/>
      <c r="AV186" s="49"/>
      <c r="AW186" s="41"/>
      <c r="AX186" s="47"/>
      <c r="AY186" s="33"/>
      <c r="AZ186" s="33"/>
      <c r="BA186" s="34"/>
      <c r="BB186" s="33"/>
      <c r="BC186" s="34"/>
      <c r="BD186" s="35"/>
      <c r="BE186" s="36"/>
      <c r="BF186" s="37"/>
      <c r="BG186" s="33"/>
      <c r="BH186" s="38"/>
      <c r="BI186" s="39"/>
      <c r="BJ186" s="40"/>
      <c r="BK186" s="48"/>
      <c r="BL186" s="49"/>
      <c r="BM186" s="41"/>
      <c r="BN186" s="47"/>
      <c r="BO186" s="33"/>
      <c r="BP186" s="33"/>
      <c r="BQ186" s="34"/>
      <c r="BR186" s="33"/>
      <c r="BS186" s="34"/>
      <c r="BT186" s="35"/>
      <c r="BU186" s="36"/>
      <c r="BV186" s="37"/>
      <c r="BW186" s="33"/>
      <c r="BX186" s="38"/>
      <c r="BY186" s="39"/>
      <c r="BZ186" s="40"/>
      <c r="CA186" s="48"/>
      <c r="CB186" s="49"/>
      <c r="CC186" s="41"/>
      <c r="CD186" s="47"/>
    </row>
    <row r="187" spans="1:82" s="32" customFormat="1" ht="90" customHeight="1" x14ac:dyDescent="0.25">
      <c r="A187" s="315">
        <f t="shared" si="7"/>
        <v>179</v>
      </c>
      <c r="B187" s="61" t="s">
        <v>67</v>
      </c>
      <c r="C187" s="61">
        <v>2021</v>
      </c>
      <c r="D187" s="61" t="s">
        <v>68</v>
      </c>
      <c r="E187" s="61"/>
      <c r="F187" s="61" t="s">
        <v>960</v>
      </c>
      <c r="G187" s="62" t="s">
        <v>961</v>
      </c>
      <c r="H187" s="310"/>
      <c r="I187" s="46" t="s">
        <v>958</v>
      </c>
      <c r="J187" s="64" t="s">
        <v>959</v>
      </c>
      <c r="K187" s="63" t="s">
        <v>73</v>
      </c>
      <c r="L187" s="87" t="s">
        <v>511</v>
      </c>
      <c r="M187" s="86" t="s">
        <v>512</v>
      </c>
      <c r="N187" s="87" t="s">
        <v>513</v>
      </c>
      <c r="O187" s="87">
        <v>1</v>
      </c>
      <c r="P187" s="88">
        <v>46082</v>
      </c>
      <c r="Q187" s="88">
        <v>46173</v>
      </c>
      <c r="R187" s="89">
        <f t="shared" si="8"/>
        <v>13.5</v>
      </c>
      <c r="S187" s="87" t="s">
        <v>161</v>
      </c>
      <c r="T187" s="90" t="s">
        <v>514</v>
      </c>
      <c r="U187" s="105">
        <f>+IFERROR(VLOOKUP($L187,ACTIVIDADES!$B$9:$X$493,10,0),"")</f>
        <v>0</v>
      </c>
      <c r="V187" s="167">
        <f>+IFERROR(VLOOKUP($L187,ACTIVIDADES!$B$9:$X$493,11,0)," ")</f>
        <v>0</v>
      </c>
      <c r="W187" s="227">
        <f>+IFERROR(VLOOKUP($L187,ACTIVIDADES!$B$9:$X$493,12,0),"")</f>
        <v>0</v>
      </c>
      <c r="X187" s="138">
        <f>+IFERROR(VLOOKUP($L187,ACTIVIDADES!$B$9:$X$493,13,0),"")</f>
        <v>46153</v>
      </c>
      <c r="Y187" s="164" t="str">
        <f>+IFERROR(VLOOKUP($L187,ACTIVIDADES!$B$9:$X$493,14,0),"")</f>
        <v>No se evidencia seguimiento</v>
      </c>
      <c r="Z187" s="105">
        <f>+IFERROR(VLOOKUP($L187,ACTIVIDADES!$B$9:$X$493,15,0),"")</f>
        <v>0</v>
      </c>
      <c r="AA187" s="165" t="str">
        <f>+IFERROR(VLOOKUP($L187,ACTIVIDADES!$B$9:$X$493,16,0),"")</f>
        <v>EJECUCIÓN</v>
      </c>
      <c r="AB187" s="138">
        <v>46157</v>
      </c>
      <c r="AC187" s="105">
        <v>0</v>
      </c>
      <c r="AD187" s="105" t="s">
        <v>93</v>
      </c>
      <c r="AE187" s="170" t="s">
        <v>83</v>
      </c>
      <c r="AF187" s="105" t="s">
        <v>81</v>
      </c>
      <c r="AG187" s="105" t="s">
        <v>81</v>
      </c>
      <c r="AH187" s="105" t="s">
        <v>81</v>
      </c>
      <c r="AI187" s="33"/>
      <c r="AJ187" s="33"/>
      <c r="AK187" s="34"/>
      <c r="AL187" s="33"/>
      <c r="AM187" s="34"/>
      <c r="AN187" s="35"/>
      <c r="AO187" s="36"/>
      <c r="AP187" s="37"/>
      <c r="AQ187" s="33"/>
      <c r="AR187" s="38"/>
      <c r="AS187" s="39"/>
      <c r="AT187" s="40"/>
      <c r="AU187" s="48"/>
      <c r="AV187" s="49"/>
      <c r="AW187" s="41"/>
      <c r="AX187" s="47"/>
      <c r="AY187" s="33"/>
      <c r="AZ187" s="33"/>
      <c r="BA187" s="34"/>
      <c r="BB187" s="33"/>
      <c r="BC187" s="34"/>
      <c r="BD187" s="35"/>
      <c r="BE187" s="36"/>
      <c r="BF187" s="37"/>
      <c r="BG187" s="33"/>
      <c r="BH187" s="38"/>
      <c r="BI187" s="39"/>
      <c r="BJ187" s="40"/>
      <c r="BK187" s="48"/>
      <c r="BL187" s="49"/>
      <c r="BM187" s="41"/>
      <c r="BN187" s="47"/>
      <c r="BO187" s="33"/>
      <c r="BP187" s="33"/>
      <c r="BQ187" s="34"/>
      <c r="BR187" s="33"/>
      <c r="BS187" s="34"/>
      <c r="BT187" s="35"/>
      <c r="BU187" s="36"/>
      <c r="BV187" s="37"/>
      <c r="BW187" s="33"/>
      <c r="BX187" s="38"/>
      <c r="BY187" s="39"/>
      <c r="BZ187" s="40"/>
      <c r="CA187" s="48"/>
      <c r="CB187" s="49"/>
      <c r="CC187" s="41"/>
      <c r="CD187" s="47"/>
    </row>
    <row r="188" spans="1:82" s="32" customFormat="1" ht="90" customHeight="1" x14ac:dyDescent="0.25">
      <c r="A188" s="315">
        <f t="shared" si="7"/>
        <v>180</v>
      </c>
      <c r="B188" s="61" t="s">
        <v>67</v>
      </c>
      <c r="C188" s="61">
        <v>2021</v>
      </c>
      <c r="D188" s="61" t="s">
        <v>68</v>
      </c>
      <c r="E188" s="61"/>
      <c r="F188" s="61" t="s">
        <v>962</v>
      </c>
      <c r="G188" s="62" t="s">
        <v>963</v>
      </c>
      <c r="H188" s="310"/>
      <c r="I188" s="46" t="s">
        <v>964</v>
      </c>
      <c r="J188" s="64" t="s">
        <v>965</v>
      </c>
      <c r="K188" s="63" t="s">
        <v>73</v>
      </c>
      <c r="L188" s="87" t="s">
        <v>413</v>
      </c>
      <c r="M188" s="86" t="s">
        <v>414</v>
      </c>
      <c r="N188" s="87" t="s">
        <v>415</v>
      </c>
      <c r="O188" s="87">
        <v>12</v>
      </c>
      <c r="P188" s="88">
        <v>46023</v>
      </c>
      <c r="Q188" s="88">
        <v>46387</v>
      </c>
      <c r="R188" s="89">
        <f t="shared" si="8"/>
        <v>54</v>
      </c>
      <c r="S188" s="87" t="s">
        <v>161</v>
      </c>
      <c r="T188" s="90" t="s">
        <v>416</v>
      </c>
      <c r="U188" s="105">
        <f>+IFERROR(VLOOKUP($L188,ACTIVIDADES!$B$9:$X$493,10,0),"")</f>
        <v>0</v>
      </c>
      <c r="V188" s="167">
        <f>+IFERROR(VLOOKUP($L188,ACTIVIDADES!$B$9:$X$493,11,0)," ")</f>
        <v>0</v>
      </c>
      <c r="W188" s="227">
        <f>+IFERROR(VLOOKUP($L188,ACTIVIDADES!$B$9:$X$493,12,0),"")</f>
        <v>0</v>
      </c>
      <c r="X188" s="138">
        <f>+IFERROR(VLOOKUP($L188,ACTIVIDADES!$B$9:$X$493,13,0),"")</f>
        <v>46153</v>
      </c>
      <c r="Y188" s="164" t="str">
        <f>+IFERROR(VLOOKUP($L188,ACTIVIDADES!$B$9:$X$493,14,0),"")</f>
        <v>No se evidencia seguimiento</v>
      </c>
      <c r="Z188" s="105">
        <f>+IFERROR(VLOOKUP($L188,ACTIVIDADES!$B$9:$X$493,15,0),"")</f>
        <v>0</v>
      </c>
      <c r="AA188" s="165" t="str">
        <f>+IFERROR(VLOOKUP($L188,ACTIVIDADES!$B$9:$X$493,16,0),"")</f>
        <v>EJECUCIÓN</v>
      </c>
      <c r="AB188" s="138">
        <v>46157</v>
      </c>
      <c r="AC188" s="105">
        <v>0</v>
      </c>
      <c r="AD188" s="105" t="s">
        <v>93</v>
      </c>
      <c r="AE188" s="170" t="s">
        <v>83</v>
      </c>
      <c r="AF188" s="105" t="s">
        <v>81</v>
      </c>
      <c r="AG188" s="105" t="s">
        <v>81</v>
      </c>
      <c r="AH188" s="105" t="s">
        <v>81</v>
      </c>
      <c r="AI188" s="33"/>
      <c r="AJ188" s="33"/>
      <c r="AK188" s="34"/>
      <c r="AL188" s="33"/>
      <c r="AM188" s="34"/>
      <c r="AN188" s="35"/>
      <c r="AO188" s="36"/>
      <c r="AP188" s="37"/>
      <c r="AQ188" s="33"/>
      <c r="AR188" s="38"/>
      <c r="AS188" s="39"/>
      <c r="AT188" s="40"/>
      <c r="AU188" s="48"/>
      <c r="AV188" s="49"/>
      <c r="AW188" s="41"/>
      <c r="AX188" s="47"/>
      <c r="AY188" s="33"/>
      <c r="AZ188" s="33"/>
      <c r="BA188" s="34"/>
      <c r="BB188" s="33"/>
      <c r="BC188" s="34"/>
      <c r="BD188" s="35"/>
      <c r="BE188" s="36"/>
      <c r="BF188" s="37"/>
      <c r="BG188" s="33"/>
      <c r="BH188" s="38"/>
      <c r="BI188" s="39"/>
      <c r="BJ188" s="40"/>
      <c r="BK188" s="48"/>
      <c r="BL188" s="49"/>
      <c r="BM188" s="41"/>
      <c r="BN188" s="47"/>
      <c r="BO188" s="33"/>
      <c r="BP188" s="33"/>
      <c r="BQ188" s="34"/>
      <c r="BR188" s="33"/>
      <c r="BS188" s="34"/>
      <c r="BT188" s="35"/>
      <c r="BU188" s="36"/>
      <c r="BV188" s="37"/>
      <c r="BW188" s="33"/>
      <c r="BX188" s="38"/>
      <c r="BY188" s="39"/>
      <c r="BZ188" s="40"/>
      <c r="CA188" s="48"/>
      <c r="CB188" s="49"/>
      <c r="CC188" s="41"/>
      <c r="CD188" s="47"/>
    </row>
    <row r="189" spans="1:82" s="32" customFormat="1" ht="90" customHeight="1" x14ac:dyDescent="0.25">
      <c r="A189" s="315">
        <f t="shared" si="7"/>
        <v>181</v>
      </c>
      <c r="B189" s="61" t="s">
        <v>67</v>
      </c>
      <c r="C189" s="61">
        <v>2021</v>
      </c>
      <c r="D189" s="61" t="s">
        <v>68</v>
      </c>
      <c r="E189" s="61"/>
      <c r="F189" s="61" t="s">
        <v>966</v>
      </c>
      <c r="G189" s="62" t="s">
        <v>967</v>
      </c>
      <c r="H189" s="310"/>
      <c r="I189" s="46" t="s">
        <v>968</v>
      </c>
      <c r="J189" s="64" t="s">
        <v>969</v>
      </c>
      <c r="K189" s="63" t="s">
        <v>73</v>
      </c>
      <c r="L189" s="87" t="s">
        <v>870</v>
      </c>
      <c r="M189" s="86" t="s">
        <v>871</v>
      </c>
      <c r="N189" s="87" t="s">
        <v>872</v>
      </c>
      <c r="O189" s="87">
        <v>9</v>
      </c>
      <c r="P189" s="88">
        <v>46113</v>
      </c>
      <c r="Q189" s="88">
        <v>46387</v>
      </c>
      <c r="R189" s="89">
        <f t="shared" si="8"/>
        <v>40.5</v>
      </c>
      <c r="S189" s="87" t="s">
        <v>92</v>
      </c>
      <c r="T189" s="90"/>
      <c r="U189" s="105">
        <f>+IFERROR(VLOOKUP($L189,ACTIVIDADES!$B$9:$X$493,10,0),"")</f>
        <v>1</v>
      </c>
      <c r="V189" s="167" t="str">
        <f>+IFERROR(VLOOKUP($L189,ACTIVIDADES!$B$9:$X$493,11,0)," ")</f>
        <v xml:space="preserve">En el formato BD_ Vehículos se lleva un seguimiento mensual De SOAT, Impuestos, Revisión Tecnomecánica, Multas </v>
      </c>
      <c r="W189" s="227" t="str">
        <f>+IFERROR(VLOOKUP($L189,ACTIVIDADES!$B$9:$X$493,12,0),"")</f>
        <v>https://dnbcgovco-my.sharepoint.com/:f:/g/personal/planeacion_dnbc_gov_co/IgAP202B7djhSJQsRgfTcy9DAbTIvVxEEdBhOKzOHK0a6gc?e=ubNaP4</v>
      </c>
      <c r="X189" s="138">
        <f>+IFERROR(VLOOKUP($L189,ACTIVIDADES!$B$9:$X$493,13,0),"")</f>
        <v>46153</v>
      </c>
      <c r="Y189" s="164" t="str">
        <f>+IFERROR(VLOOKUP($L189,ACTIVIDADES!$B$9:$X$493,14,0),"")</f>
        <v>Aunque se encuentra la base, se sugiere su socialización al lider de proceso para evidenciar su seguimiento</v>
      </c>
      <c r="Z189" s="105">
        <f>+IFERROR(VLOOKUP($L189,ACTIVIDADES!$B$9:$X$493,15,0),"")</f>
        <v>0.1</v>
      </c>
      <c r="AA189" s="165" t="str">
        <f>+IFERROR(VLOOKUP($L189,ACTIVIDADES!$B$9:$X$493,16,0),"")</f>
        <v>EJECUCIÓN</v>
      </c>
      <c r="AB189" s="138">
        <v>46171</v>
      </c>
      <c r="AC189" s="105">
        <v>0.33</v>
      </c>
      <c r="AD189" s="181" t="s">
        <v>873</v>
      </c>
      <c r="AE189" s="105" t="s">
        <v>108</v>
      </c>
      <c r="AF189" s="105" t="s">
        <v>81</v>
      </c>
      <c r="AG189" s="105" t="s">
        <v>81</v>
      </c>
      <c r="AH189" s="105" t="s">
        <v>81</v>
      </c>
      <c r="AI189" s="33"/>
      <c r="AJ189" s="33"/>
      <c r="AK189" s="34"/>
      <c r="AL189" s="33"/>
      <c r="AM189" s="34"/>
      <c r="AN189" s="35"/>
      <c r="AO189" s="36"/>
      <c r="AP189" s="37"/>
      <c r="AQ189" s="33"/>
      <c r="AR189" s="38"/>
      <c r="AS189" s="39"/>
      <c r="AT189" s="40"/>
      <c r="AU189" s="48"/>
      <c r="AV189" s="49"/>
      <c r="AW189" s="41"/>
      <c r="AX189" s="47"/>
      <c r="AY189" s="33"/>
      <c r="AZ189" s="33"/>
      <c r="BA189" s="34"/>
      <c r="BB189" s="33"/>
      <c r="BC189" s="34"/>
      <c r="BD189" s="35"/>
      <c r="BE189" s="36"/>
      <c r="BF189" s="37"/>
      <c r="BG189" s="33"/>
      <c r="BH189" s="38"/>
      <c r="BI189" s="39"/>
      <c r="BJ189" s="40"/>
      <c r="BK189" s="48"/>
      <c r="BL189" s="49"/>
      <c r="BM189" s="41"/>
      <c r="BN189" s="47"/>
      <c r="BO189" s="33"/>
      <c r="BP189" s="33"/>
      <c r="BQ189" s="34"/>
      <c r="BR189" s="33"/>
      <c r="BS189" s="34"/>
      <c r="BT189" s="35"/>
      <c r="BU189" s="36"/>
      <c r="BV189" s="37"/>
      <c r="BW189" s="33"/>
      <c r="BX189" s="38"/>
      <c r="BY189" s="39"/>
      <c r="BZ189" s="40"/>
      <c r="CA189" s="48"/>
      <c r="CB189" s="49"/>
      <c r="CC189" s="41"/>
      <c r="CD189" s="47"/>
    </row>
    <row r="190" spans="1:82" s="32" customFormat="1" ht="90" customHeight="1" x14ac:dyDescent="0.25">
      <c r="A190" s="315">
        <f t="shared" si="7"/>
        <v>182</v>
      </c>
      <c r="B190" s="61" t="s">
        <v>67</v>
      </c>
      <c r="C190" s="61">
        <v>2021</v>
      </c>
      <c r="D190" s="61" t="s">
        <v>68</v>
      </c>
      <c r="E190" s="61"/>
      <c r="F190" s="61" t="s">
        <v>970</v>
      </c>
      <c r="G190" s="62" t="s">
        <v>971</v>
      </c>
      <c r="H190" s="310"/>
      <c r="I190" s="46" t="s">
        <v>972</v>
      </c>
      <c r="J190" s="64" t="s">
        <v>973</v>
      </c>
      <c r="K190" s="63" t="s">
        <v>73</v>
      </c>
      <c r="L190" s="87" t="s">
        <v>870</v>
      </c>
      <c r="M190" s="86" t="s">
        <v>871</v>
      </c>
      <c r="N190" s="87" t="s">
        <v>872</v>
      </c>
      <c r="O190" s="87">
        <v>9</v>
      </c>
      <c r="P190" s="88">
        <v>46113</v>
      </c>
      <c r="Q190" s="88">
        <v>46387</v>
      </c>
      <c r="R190" s="89">
        <f t="shared" si="8"/>
        <v>40.5</v>
      </c>
      <c r="S190" s="87" t="s">
        <v>92</v>
      </c>
      <c r="T190" s="90"/>
      <c r="U190" s="105">
        <f>+IFERROR(VLOOKUP($L190,ACTIVIDADES!$B$9:$X$493,10,0),"")</f>
        <v>1</v>
      </c>
      <c r="V190" s="167" t="str">
        <f>+IFERROR(VLOOKUP($L190,ACTIVIDADES!$B$9:$X$493,11,0)," ")</f>
        <v xml:space="preserve">En el formato BD_ Vehículos se lleva un seguimiento mensual De SOAT, Impuestos, Revisión Tecnomecánica, Multas </v>
      </c>
      <c r="W190" s="227" t="str">
        <f>+IFERROR(VLOOKUP($L190,ACTIVIDADES!$B$9:$X$493,12,0),"")</f>
        <v>https://dnbcgovco-my.sharepoint.com/:f:/g/personal/planeacion_dnbc_gov_co/IgAP202B7djhSJQsRgfTcy9DAbTIvVxEEdBhOKzOHK0a6gc?e=ubNaP4</v>
      </c>
      <c r="X190" s="138">
        <f>+IFERROR(VLOOKUP($L190,ACTIVIDADES!$B$9:$X$493,13,0),"")</f>
        <v>46153</v>
      </c>
      <c r="Y190" s="164" t="str">
        <f>+IFERROR(VLOOKUP($L190,ACTIVIDADES!$B$9:$X$493,14,0),"")</f>
        <v>Aunque se encuentra la base, se sugiere su socialización al lider de proceso para evidenciar su seguimiento</v>
      </c>
      <c r="Z190" s="105">
        <f>+IFERROR(VLOOKUP($L190,ACTIVIDADES!$B$9:$X$493,15,0),"")</f>
        <v>0.1</v>
      </c>
      <c r="AA190" s="165" t="str">
        <f>+IFERROR(VLOOKUP($L190,ACTIVIDADES!$B$9:$X$493,16,0),"")</f>
        <v>EJECUCIÓN</v>
      </c>
      <c r="AB190" s="138">
        <v>46171</v>
      </c>
      <c r="AC190" s="105">
        <v>0.33</v>
      </c>
      <c r="AD190" s="207" t="s">
        <v>873</v>
      </c>
      <c r="AE190" s="105" t="s">
        <v>108</v>
      </c>
      <c r="AF190" s="105" t="s">
        <v>81</v>
      </c>
      <c r="AG190" s="105" t="s">
        <v>81</v>
      </c>
      <c r="AH190" s="105" t="s">
        <v>81</v>
      </c>
      <c r="AI190" s="33"/>
      <c r="AJ190" s="33"/>
      <c r="AK190" s="34"/>
      <c r="AL190" s="33"/>
      <c r="AM190" s="34"/>
      <c r="AN190" s="35"/>
      <c r="AO190" s="36"/>
      <c r="AP190" s="37"/>
      <c r="AQ190" s="33"/>
      <c r="AR190" s="38"/>
      <c r="AS190" s="39"/>
      <c r="AT190" s="40"/>
      <c r="AU190" s="48"/>
      <c r="AV190" s="49"/>
      <c r="AW190" s="41"/>
      <c r="AX190" s="47"/>
      <c r="AY190" s="33"/>
      <c r="AZ190" s="33"/>
      <c r="BA190" s="34"/>
      <c r="BB190" s="33"/>
      <c r="BC190" s="34"/>
      <c r="BD190" s="35"/>
      <c r="BE190" s="36"/>
      <c r="BF190" s="37"/>
      <c r="BG190" s="33"/>
      <c r="BH190" s="38"/>
      <c r="BI190" s="39"/>
      <c r="BJ190" s="40"/>
      <c r="BK190" s="48"/>
      <c r="BL190" s="49"/>
      <c r="BM190" s="41"/>
      <c r="BN190" s="47"/>
      <c r="BO190" s="33"/>
      <c r="BP190" s="33"/>
      <c r="BQ190" s="34"/>
      <c r="BR190" s="33"/>
      <c r="BS190" s="34"/>
      <c r="BT190" s="35"/>
      <c r="BU190" s="36"/>
      <c r="BV190" s="37"/>
      <c r="BW190" s="33"/>
      <c r="BX190" s="38"/>
      <c r="BY190" s="39"/>
      <c r="BZ190" s="40"/>
      <c r="CA190" s="48"/>
      <c r="CB190" s="49"/>
      <c r="CC190" s="41"/>
      <c r="CD190" s="47"/>
    </row>
    <row r="191" spans="1:82" s="32" customFormat="1" ht="90" customHeight="1" x14ac:dyDescent="0.25">
      <c r="A191" s="315">
        <f t="shared" si="7"/>
        <v>183</v>
      </c>
      <c r="B191" s="61" t="s">
        <v>67</v>
      </c>
      <c r="C191" s="61">
        <v>2021</v>
      </c>
      <c r="D191" s="61" t="s">
        <v>68</v>
      </c>
      <c r="E191" s="61"/>
      <c r="F191" s="61" t="s">
        <v>974</v>
      </c>
      <c r="G191" s="62" t="s">
        <v>975</v>
      </c>
      <c r="H191" s="310" t="s">
        <v>315</v>
      </c>
      <c r="I191" s="46" t="s">
        <v>976</v>
      </c>
      <c r="J191" s="64" t="s">
        <v>939</v>
      </c>
      <c r="K191" s="63" t="s">
        <v>73</v>
      </c>
      <c r="L191" s="87" t="s">
        <v>977</v>
      </c>
      <c r="M191" s="86" t="s">
        <v>978</v>
      </c>
      <c r="N191" s="87" t="s">
        <v>979</v>
      </c>
      <c r="O191" s="87">
        <v>12</v>
      </c>
      <c r="P191" s="88">
        <v>46023</v>
      </c>
      <c r="Q191" s="88">
        <v>46387</v>
      </c>
      <c r="R191" s="89">
        <f t="shared" ref="R191" si="10">DAYS360(P191,Q191)/360*54</f>
        <v>54</v>
      </c>
      <c r="S191" s="87" t="s">
        <v>321</v>
      </c>
      <c r="T191" s="90"/>
      <c r="U191" s="105">
        <f>+IFERROR(VLOOKUP($L191,ACTIVIDADES!$B$9:$X$493,10,0),"")</f>
        <v>0</v>
      </c>
      <c r="V191" s="167" t="str">
        <f>+IFERROR(VLOOKUP($L191,ACTIVIDADES!$B$9:$X$493,11,0)," ")</f>
        <v>Dentro de los informes mensuales se incluye la información por áreas en cuanto a las solicitudes asignadas</v>
      </c>
      <c r="W191" s="227" t="str">
        <f>+IFERROR(VLOOKUP($L191,ACTIVIDADES!$B$9:$X$493,12,0),"")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91" s="138">
        <f>+IFERROR(VLOOKUP($L191,ACTIVIDADES!$B$9:$X$493,13,0),"")</f>
        <v>46153</v>
      </c>
      <c r="Y191" s="164" t="str">
        <f>+IFERROR(VLOOKUP($L191,ACTIVIDADES!$B$9:$X$493,14,0),"")</f>
        <v>Se incluyen los informes del primer trimestre. Se sugiere su socialización con el lider del proceso vía correo electrónico para generar evidencia o adjuntar informes firmados por el mismo</v>
      </c>
      <c r="Z191" s="105">
        <f>+IFERROR(VLOOKUP($L191,ACTIVIDADES!$B$9:$X$493,15,0),"")</f>
        <v>0.25</v>
      </c>
      <c r="AA191" s="165" t="str">
        <f>+IFERROR(VLOOKUP($L191,ACTIVIDADES!$B$9:$X$493,16,0),"")</f>
        <v>EJECUCIÓN</v>
      </c>
      <c r="AB191" s="138">
        <v>46157</v>
      </c>
      <c r="AC191" s="209">
        <v>0.25</v>
      </c>
      <c r="AD191" s="210" t="s">
        <v>980</v>
      </c>
      <c r="AE191" s="206" t="s">
        <v>108</v>
      </c>
      <c r="AF191" s="105" t="s">
        <v>81</v>
      </c>
      <c r="AG191" s="105" t="s">
        <v>81</v>
      </c>
      <c r="AH191" s="105" t="s">
        <v>81</v>
      </c>
      <c r="AI191" s="33"/>
      <c r="AJ191" s="33"/>
      <c r="AK191" s="34"/>
      <c r="AL191" s="33"/>
      <c r="AM191" s="34"/>
      <c r="AN191" s="35"/>
      <c r="AO191" s="36"/>
      <c r="AP191" s="37"/>
      <c r="AQ191" s="33"/>
      <c r="AR191" s="38"/>
      <c r="AS191" s="39"/>
      <c r="AT191" s="40"/>
      <c r="AU191" s="48"/>
      <c r="AV191" s="49"/>
      <c r="AW191" s="41"/>
      <c r="AX191" s="47"/>
      <c r="AY191" s="33"/>
      <c r="AZ191" s="33"/>
      <c r="BA191" s="34"/>
      <c r="BB191" s="33"/>
      <c r="BC191" s="34"/>
      <c r="BD191" s="35"/>
      <c r="BE191" s="36"/>
      <c r="BF191" s="37"/>
      <c r="BG191" s="33"/>
      <c r="BH191" s="38"/>
      <c r="BI191" s="39"/>
      <c r="BJ191" s="40"/>
      <c r="BK191" s="48"/>
      <c r="BL191" s="49"/>
      <c r="BM191" s="41"/>
      <c r="BN191" s="47"/>
      <c r="BO191" s="33"/>
      <c r="BP191" s="33"/>
      <c r="BQ191" s="34"/>
      <c r="BR191" s="33"/>
      <c r="BS191" s="34"/>
      <c r="BT191" s="35"/>
      <c r="BU191" s="36"/>
      <c r="BV191" s="37"/>
      <c r="BW191" s="33"/>
      <c r="BX191" s="38"/>
      <c r="BY191" s="39"/>
      <c r="BZ191" s="40"/>
      <c r="CA191" s="48"/>
      <c r="CB191" s="49"/>
      <c r="CC191" s="41"/>
      <c r="CD191" s="47"/>
    </row>
    <row r="192" spans="1:82" s="32" customFormat="1" ht="90" customHeight="1" x14ac:dyDescent="0.25">
      <c r="A192" s="315">
        <f t="shared" si="7"/>
        <v>184</v>
      </c>
      <c r="B192" s="61" t="s">
        <v>67</v>
      </c>
      <c r="C192" s="61">
        <v>2021</v>
      </c>
      <c r="D192" s="61" t="s">
        <v>68</v>
      </c>
      <c r="E192" s="61"/>
      <c r="F192" s="61" t="s">
        <v>981</v>
      </c>
      <c r="G192" s="62" t="s">
        <v>982</v>
      </c>
      <c r="H192" s="310" t="s">
        <v>315</v>
      </c>
      <c r="I192" s="46" t="s">
        <v>938</v>
      </c>
      <c r="J192" s="64" t="s">
        <v>939</v>
      </c>
      <c r="K192" s="63" t="s">
        <v>73</v>
      </c>
      <c r="L192" s="87" t="s">
        <v>983</v>
      </c>
      <c r="M192" s="86" t="s">
        <v>984</v>
      </c>
      <c r="N192" s="87" t="s">
        <v>985</v>
      </c>
      <c r="O192" s="87">
        <v>12</v>
      </c>
      <c r="P192" s="88">
        <v>46023</v>
      </c>
      <c r="Q192" s="88">
        <v>46387</v>
      </c>
      <c r="R192" s="89">
        <f t="shared" si="8"/>
        <v>54</v>
      </c>
      <c r="S192" s="87" t="s">
        <v>321</v>
      </c>
      <c r="T192" s="90"/>
      <c r="U192" s="105">
        <f>+IFERROR(VLOOKUP($L192,ACTIVIDADES!$B$9:$X$493,10,0),"")</f>
        <v>0</v>
      </c>
      <c r="V192" s="167" t="str">
        <f>+IFERROR(VLOOKUP($L192,ACTIVIDADES!$B$9:$X$493,11,0)," ")</f>
        <v xml:space="preserve">Se realizan estrategias de sensibilización a funcionarios y contratistas para que conozcan la importancia de la respuesta a las PQRSD y sus responsabilidades como servidores públicos. </v>
      </c>
      <c r="W192" s="227" t="str">
        <f>+IFERROR(VLOOKUP($L192,ACTIVIDADES!$B$9:$X$493,12,0),"")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92" s="138">
        <f>+IFERROR(VLOOKUP($L192,ACTIVIDADES!$B$9:$X$493,13,0),"")</f>
        <v>46153</v>
      </c>
      <c r="Y192" s="164" t="str">
        <f>+IFERROR(VLOOKUP($L192,ACTIVIDADES!$B$9:$X$493,14,0),"")</f>
        <v>Se adjuntan correos de socialización de la cartilla de manejo de PQRSD del primer trimestre del año</v>
      </c>
      <c r="Z192" s="105">
        <f>+IFERROR(VLOOKUP($L192,ACTIVIDADES!$B$9:$X$493,15,0),"")</f>
        <v>0.25</v>
      </c>
      <c r="AA192" s="165" t="str">
        <f>+IFERROR(VLOOKUP($L192,ACTIVIDADES!$B$9:$X$493,16,0),"")</f>
        <v>EJECUCIÓN</v>
      </c>
      <c r="AB192" s="138">
        <v>46157</v>
      </c>
      <c r="AC192" s="174">
        <v>0.25</v>
      </c>
      <c r="AD192" s="181" t="s">
        <v>986</v>
      </c>
      <c r="AE192" s="105" t="s">
        <v>108</v>
      </c>
      <c r="AF192" s="105" t="s">
        <v>81</v>
      </c>
      <c r="AG192" s="105" t="s">
        <v>81</v>
      </c>
      <c r="AH192" s="105" t="s">
        <v>81</v>
      </c>
      <c r="AI192" s="33"/>
      <c r="AJ192" s="33"/>
      <c r="AK192" s="34"/>
      <c r="AL192" s="33"/>
      <c r="AM192" s="34"/>
      <c r="AN192" s="35"/>
      <c r="AO192" s="36"/>
      <c r="AP192" s="37"/>
      <c r="AQ192" s="33"/>
      <c r="AR192" s="38"/>
      <c r="AS192" s="39"/>
      <c r="AT192" s="40"/>
      <c r="AU192" s="48"/>
      <c r="AV192" s="49"/>
      <c r="AW192" s="41"/>
      <c r="AX192" s="47"/>
      <c r="AY192" s="33"/>
      <c r="AZ192" s="33"/>
      <c r="BA192" s="34"/>
      <c r="BB192" s="33"/>
      <c r="BC192" s="34"/>
      <c r="BD192" s="35"/>
      <c r="BE192" s="36"/>
      <c r="BF192" s="37"/>
      <c r="BG192" s="33"/>
      <c r="BH192" s="38"/>
      <c r="BI192" s="39"/>
      <c r="BJ192" s="40"/>
      <c r="BK192" s="48"/>
      <c r="BL192" s="49"/>
      <c r="BM192" s="41"/>
      <c r="BN192" s="47"/>
      <c r="BO192" s="33"/>
      <c r="BP192" s="33"/>
      <c r="BQ192" s="34"/>
      <c r="BR192" s="33"/>
      <c r="BS192" s="34"/>
      <c r="BT192" s="35"/>
      <c r="BU192" s="36"/>
      <c r="BV192" s="37"/>
      <c r="BW192" s="33"/>
      <c r="BX192" s="38"/>
      <c r="BY192" s="39"/>
      <c r="BZ192" s="40"/>
      <c r="CA192" s="48"/>
      <c r="CB192" s="49"/>
      <c r="CC192" s="41"/>
      <c r="CD192" s="47"/>
    </row>
    <row r="193" spans="1:82" s="32" customFormat="1" ht="90" customHeight="1" x14ac:dyDescent="0.25">
      <c r="A193" s="315">
        <f t="shared" si="7"/>
        <v>185</v>
      </c>
      <c r="B193" s="61" t="s">
        <v>67</v>
      </c>
      <c r="C193" s="61">
        <v>2021</v>
      </c>
      <c r="D193" s="61" t="s">
        <v>68</v>
      </c>
      <c r="E193" s="61"/>
      <c r="F193" s="61" t="s">
        <v>987</v>
      </c>
      <c r="G193" s="62" t="s">
        <v>988</v>
      </c>
      <c r="H193" s="310" t="s">
        <v>315</v>
      </c>
      <c r="I193" s="46" t="s">
        <v>989</v>
      </c>
      <c r="J193" s="64" t="s">
        <v>989</v>
      </c>
      <c r="K193" s="63" t="s">
        <v>73</v>
      </c>
      <c r="L193" s="87" t="s">
        <v>977</v>
      </c>
      <c r="M193" s="86" t="s">
        <v>978</v>
      </c>
      <c r="N193" s="87" t="s">
        <v>979</v>
      </c>
      <c r="O193" s="87">
        <v>12</v>
      </c>
      <c r="P193" s="88">
        <v>46023</v>
      </c>
      <c r="Q193" s="88">
        <v>46387</v>
      </c>
      <c r="R193" s="89">
        <f t="shared" si="8"/>
        <v>54</v>
      </c>
      <c r="S193" s="87" t="s">
        <v>321</v>
      </c>
      <c r="T193" s="90"/>
      <c r="U193" s="105">
        <f>+IFERROR(VLOOKUP($L193,ACTIVIDADES!$B$9:$X$493,10,0),"")</f>
        <v>0</v>
      </c>
      <c r="V193" s="167" t="str">
        <f>+IFERROR(VLOOKUP($L193,ACTIVIDADES!$B$9:$X$493,11,0)," ")</f>
        <v>Dentro de los informes mensuales se incluye la información por áreas en cuanto a las solicitudes asignadas</v>
      </c>
      <c r="W193" s="227" t="str">
        <f>+IFERROR(VLOOKUP($L193,ACTIVIDADES!$B$9:$X$493,12,0),"")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193" s="138">
        <f>+IFERROR(VLOOKUP($L193,ACTIVIDADES!$B$9:$X$493,13,0),"")</f>
        <v>46153</v>
      </c>
      <c r="Y193" s="164" t="str">
        <f>+IFERROR(VLOOKUP($L193,ACTIVIDADES!$B$9:$X$493,14,0),"")</f>
        <v>Se incluyen los informes del primer trimestre. Se sugiere su socialización con el lider del proceso vía correo electrónico para generar evidencia o adjuntar informes firmados por el mismo</v>
      </c>
      <c r="Z193" s="105">
        <f>+IFERROR(VLOOKUP($L193,ACTIVIDADES!$B$9:$X$493,15,0),"")</f>
        <v>0.25</v>
      </c>
      <c r="AA193" s="165" t="str">
        <f>+IFERROR(VLOOKUP($L193,ACTIVIDADES!$B$9:$X$493,16,0),"")</f>
        <v>EJECUCIÓN</v>
      </c>
      <c r="AB193" s="138">
        <v>46157</v>
      </c>
      <c r="AC193" s="174">
        <v>0.25</v>
      </c>
      <c r="AD193" s="210" t="s">
        <v>980</v>
      </c>
      <c r="AE193" s="105" t="s">
        <v>108</v>
      </c>
      <c r="AF193" s="105" t="s">
        <v>81</v>
      </c>
      <c r="AG193" s="105" t="s">
        <v>81</v>
      </c>
      <c r="AH193" s="105" t="s">
        <v>81</v>
      </c>
      <c r="AI193" s="33"/>
      <c r="AJ193" s="33"/>
      <c r="AK193" s="34"/>
      <c r="AL193" s="33"/>
      <c r="AM193" s="34"/>
      <c r="AN193" s="35"/>
      <c r="AO193" s="36"/>
      <c r="AP193" s="37"/>
      <c r="AQ193" s="33"/>
      <c r="AR193" s="38"/>
      <c r="AS193" s="39"/>
      <c r="AT193" s="40"/>
      <c r="AU193" s="48"/>
      <c r="AV193" s="49"/>
      <c r="AW193" s="41"/>
      <c r="AX193" s="47"/>
      <c r="AY193" s="33"/>
      <c r="AZ193" s="33"/>
      <c r="BA193" s="34"/>
      <c r="BB193" s="33"/>
      <c r="BC193" s="34"/>
      <c r="BD193" s="35"/>
      <c r="BE193" s="36"/>
      <c r="BF193" s="37"/>
      <c r="BG193" s="33"/>
      <c r="BH193" s="38"/>
      <c r="BI193" s="39"/>
      <c r="BJ193" s="40"/>
      <c r="BK193" s="48"/>
      <c r="BL193" s="49"/>
      <c r="BM193" s="41"/>
      <c r="BN193" s="47"/>
      <c r="BO193" s="33"/>
      <c r="BP193" s="33"/>
      <c r="BQ193" s="34"/>
      <c r="BR193" s="33"/>
      <c r="BS193" s="34"/>
      <c r="BT193" s="35"/>
      <c r="BU193" s="36"/>
      <c r="BV193" s="37"/>
      <c r="BW193" s="33"/>
      <c r="BX193" s="38"/>
      <c r="BY193" s="39"/>
      <c r="BZ193" s="40"/>
      <c r="CA193" s="48"/>
      <c r="CB193" s="49"/>
      <c r="CC193" s="41"/>
      <c r="CD193" s="47"/>
    </row>
    <row r="194" spans="1:82" s="32" customFormat="1" ht="90" customHeight="1" x14ac:dyDescent="0.25">
      <c r="A194" s="315">
        <f t="shared" si="7"/>
        <v>186</v>
      </c>
      <c r="B194" s="61" t="s">
        <v>67</v>
      </c>
      <c r="C194" s="61">
        <v>2021</v>
      </c>
      <c r="D194" s="61" t="s">
        <v>163</v>
      </c>
      <c r="E194" s="61"/>
      <c r="F194" s="61" t="s">
        <v>990</v>
      </c>
      <c r="G194" s="62" t="s">
        <v>991</v>
      </c>
      <c r="H194" s="310" t="s">
        <v>164</v>
      </c>
      <c r="I194" s="46" t="s">
        <v>992</v>
      </c>
      <c r="J194" s="64" t="s">
        <v>992</v>
      </c>
      <c r="K194" s="63" t="s">
        <v>73</v>
      </c>
      <c r="L194" s="87" t="s">
        <v>993</v>
      </c>
      <c r="M194" s="86" t="s">
        <v>994</v>
      </c>
      <c r="N194" s="87" t="s">
        <v>995</v>
      </c>
      <c r="O194" s="87">
        <v>100</v>
      </c>
      <c r="P194" s="88">
        <v>44682</v>
      </c>
      <c r="Q194" s="88">
        <v>44926</v>
      </c>
      <c r="R194" s="89">
        <f t="shared" si="8"/>
        <v>36</v>
      </c>
      <c r="S194" s="87" t="s">
        <v>168</v>
      </c>
      <c r="T194" s="90"/>
      <c r="U194" s="105">
        <f>+IFERROR(VLOOKUP($L194,ACTIVIDADES!$B$9:$X$493,10,0),"")</f>
        <v>1</v>
      </c>
      <c r="V194" s="167" t="str">
        <f>+IFERROR(VLOOKUP($L194,ACTIVIDADES!$B$9:$X$493,11,0)," ")</f>
        <v>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v>
      </c>
      <c r="W194" s="227" t="str">
        <f>+IFERROR(VLOOKUP($L194,ACTIVIDADES!$B$9:$X$493,12,0),"")</f>
        <v>https://dnbcgovco-my.sharepoint.com/:f:/g/personal/planeacion_dnbc_gov_co/IgA3M1O8_RRMQK3sZnUOI9BxAY424MGg0V5WxVdizw7NX6I?e=2yoMdY</v>
      </c>
      <c r="X194" s="138">
        <f>+IFERROR(VLOOKUP($L194,ACTIVIDADES!$B$9:$X$493,13,0),"")</f>
        <v>46153</v>
      </c>
      <c r="Y194" s="164" t="str">
        <f>+IFERROR(VLOOKUP($L194,ACTIVIDADES!$B$9:$X$493,14,0),"")</f>
        <v>Se evidencia en el respectivo hallazgo, que se realizó la apertura de la acción disciplinaria AUTO 01/08/2022, relacionado con el incumplimiento de PQRSD en los terminos contemplados en la ley  Por lo tanto cumple con el indicador relacionado a este hallazgo</v>
      </c>
      <c r="Z194" s="105">
        <f>+IFERROR(VLOOKUP($L194,ACTIVIDADES!$B$9:$X$493,15,0),"")</f>
        <v>1</v>
      </c>
      <c r="AA194" s="165" t="str">
        <f>+IFERROR(VLOOKUP($L194,ACTIVIDADES!$B$9:$X$493,16,0),"")</f>
        <v>CUMPLIDO</v>
      </c>
      <c r="AB194" s="138">
        <v>46157</v>
      </c>
      <c r="AC194" s="105">
        <v>1</v>
      </c>
      <c r="AD194" s="176" t="s">
        <v>996</v>
      </c>
      <c r="AE194" s="105" t="s">
        <v>80</v>
      </c>
      <c r="AF194" s="105" t="s">
        <v>81</v>
      </c>
      <c r="AG194" s="105" t="s">
        <v>85</v>
      </c>
      <c r="AH194" s="105" t="s">
        <v>123</v>
      </c>
      <c r="AI194" s="33"/>
      <c r="AJ194" s="33"/>
      <c r="AK194" s="34"/>
      <c r="AL194" s="33"/>
      <c r="AM194" s="34"/>
      <c r="AN194" s="35"/>
      <c r="AO194" s="36"/>
      <c r="AP194" s="37"/>
      <c r="AQ194" s="33"/>
      <c r="AR194" s="38"/>
      <c r="AS194" s="39"/>
      <c r="AT194" s="40"/>
      <c r="AU194" s="48"/>
      <c r="AV194" s="49"/>
      <c r="AW194" s="41"/>
      <c r="AX194" s="47"/>
      <c r="AY194" s="33"/>
      <c r="AZ194" s="33"/>
      <c r="BA194" s="34"/>
      <c r="BB194" s="33"/>
      <c r="BC194" s="34"/>
      <c r="BD194" s="35"/>
      <c r="BE194" s="36"/>
      <c r="BF194" s="37"/>
      <c r="BG194" s="33"/>
      <c r="BH194" s="38"/>
      <c r="BI194" s="39"/>
      <c r="BJ194" s="40"/>
      <c r="BK194" s="48"/>
      <c r="BL194" s="49"/>
      <c r="BM194" s="41"/>
      <c r="BN194" s="47"/>
      <c r="BO194" s="33"/>
      <c r="BP194" s="33"/>
      <c r="BQ194" s="34"/>
      <c r="BR194" s="33"/>
      <c r="BS194" s="34"/>
      <c r="BT194" s="35"/>
      <c r="BU194" s="36"/>
      <c r="BV194" s="37"/>
      <c r="BW194" s="33"/>
      <c r="BX194" s="38"/>
      <c r="BY194" s="39"/>
      <c r="BZ194" s="40"/>
      <c r="CA194" s="48"/>
      <c r="CB194" s="49"/>
      <c r="CC194" s="41"/>
      <c r="CD194" s="47"/>
    </row>
    <row r="195" spans="1:82" s="32" customFormat="1" ht="90" customHeight="1" x14ac:dyDescent="0.25">
      <c r="A195" s="315">
        <f t="shared" si="7"/>
        <v>187</v>
      </c>
      <c r="B195" s="61" t="s">
        <v>67</v>
      </c>
      <c r="C195" s="61">
        <v>2022</v>
      </c>
      <c r="D195" s="61" t="s">
        <v>68</v>
      </c>
      <c r="E195" s="61"/>
      <c r="F195" s="61" t="s">
        <v>997</v>
      </c>
      <c r="G195" s="62" t="s">
        <v>998</v>
      </c>
      <c r="H195" s="310"/>
      <c r="I195" s="46" t="s">
        <v>288</v>
      </c>
      <c r="J195" s="64" t="s">
        <v>289</v>
      </c>
      <c r="K195" s="63" t="s">
        <v>73</v>
      </c>
      <c r="L195" s="87" t="s">
        <v>290</v>
      </c>
      <c r="M195" s="86" t="s">
        <v>291</v>
      </c>
      <c r="N195" s="87" t="s">
        <v>292</v>
      </c>
      <c r="O195" s="87">
        <v>1</v>
      </c>
      <c r="P195" s="88">
        <v>46023</v>
      </c>
      <c r="Q195" s="88">
        <v>46112</v>
      </c>
      <c r="R195" s="89">
        <f t="shared" si="8"/>
        <v>13.5</v>
      </c>
      <c r="S195" s="87" t="s">
        <v>293</v>
      </c>
      <c r="T195" s="90"/>
      <c r="U195" s="105">
        <f>+IFERROR(VLOOKUP($L195,ACTIVIDADES!$B$9:$X$493,10,0),"")</f>
        <v>1</v>
      </c>
      <c r="V195" s="167" t="str">
        <f>+IFERROR(VLOOKUP($L195,ACTIVIDADES!$B$9:$X$493,11,0)," ")</f>
        <v xml:space="preserve">Como evidencia se cuenta con la Formulación del procedimiento Conciliaciones contables donde se cruza la información de incapacidades </v>
      </c>
      <c r="W195" s="227" t="str">
        <f>+IFERROR(VLOOKUP($L195,ACTIVIDADES!$B$9:$X$493,12,0),"")</f>
        <v>https://dnbcgovco-my.sharepoint.com/:f:/g/personal/planeacion_dnbc_gov_co/IgAKPZEalRp3T7O44VwZjBLlARF86VpmllJA36VR9-2qDG8?e=W6XaGX</v>
      </c>
      <c r="X195" s="138">
        <f>+IFERROR(VLOOKUP($L195,ACTIVIDADES!$B$9:$X$493,13,0),"")</f>
        <v>46153</v>
      </c>
      <c r="Y195" s="164" t="str">
        <f>+IFERROR(VLOOKUP($L195,ACTIVIDADES!$B$9:$X$493,14,0),"")</f>
        <v>Se evidencia procedimiento formulado en la vigencia 2025</v>
      </c>
      <c r="Z195" s="105">
        <f>+IFERROR(VLOOKUP($L195,ACTIVIDADES!$B$9:$X$493,15,0),"")</f>
        <v>1</v>
      </c>
      <c r="AA195" s="165" t="str">
        <f>+IFERROR(VLOOKUP($L195,ACTIVIDADES!$B$9:$X$493,16,0),"")</f>
        <v>CUMPLIDO</v>
      </c>
      <c r="AB195" s="138">
        <v>46171</v>
      </c>
      <c r="AC195" s="174">
        <v>1</v>
      </c>
      <c r="AD195" s="176" t="s">
        <v>294</v>
      </c>
      <c r="AE195" s="105" t="s">
        <v>80</v>
      </c>
      <c r="AF195" s="105" t="s">
        <v>81</v>
      </c>
      <c r="AG195" s="105" t="s">
        <v>85</v>
      </c>
      <c r="AH195" s="105" t="s">
        <v>123</v>
      </c>
      <c r="AI195" s="33"/>
      <c r="AJ195" s="33"/>
      <c r="AK195" s="34"/>
      <c r="AL195" s="33"/>
      <c r="AM195" s="34"/>
      <c r="AN195" s="35"/>
      <c r="AO195" s="36"/>
      <c r="AP195" s="37"/>
      <c r="AQ195" s="33"/>
      <c r="AR195" s="38"/>
      <c r="AS195" s="39"/>
      <c r="AT195" s="40"/>
      <c r="AU195" s="48"/>
      <c r="AV195" s="49"/>
      <c r="AW195" s="41"/>
      <c r="AX195" s="47"/>
      <c r="AY195" s="33"/>
      <c r="AZ195" s="33"/>
      <c r="BA195" s="34"/>
      <c r="BB195" s="33"/>
      <c r="BC195" s="34"/>
      <c r="BD195" s="35"/>
      <c r="BE195" s="36"/>
      <c r="BF195" s="37"/>
      <c r="BG195" s="33"/>
      <c r="BH195" s="38"/>
      <c r="BI195" s="39"/>
      <c r="BJ195" s="40"/>
      <c r="BK195" s="48"/>
      <c r="BL195" s="49"/>
      <c r="BM195" s="41"/>
      <c r="BN195" s="47"/>
      <c r="BO195" s="33"/>
      <c r="BP195" s="33"/>
      <c r="BQ195" s="34"/>
      <c r="BR195" s="33"/>
      <c r="BS195" s="34"/>
      <c r="BT195" s="35"/>
      <c r="BU195" s="36"/>
      <c r="BV195" s="37"/>
      <c r="BW195" s="33"/>
      <c r="BX195" s="38"/>
      <c r="BY195" s="39"/>
      <c r="BZ195" s="40"/>
      <c r="CA195" s="48"/>
      <c r="CB195" s="49"/>
      <c r="CC195" s="41"/>
      <c r="CD195" s="47"/>
    </row>
    <row r="196" spans="1:82" s="32" customFormat="1" ht="90" customHeight="1" x14ac:dyDescent="0.25">
      <c r="A196" s="315">
        <f t="shared" si="7"/>
        <v>188</v>
      </c>
      <c r="B196" s="61" t="s">
        <v>67</v>
      </c>
      <c r="C196" s="61">
        <v>2022</v>
      </c>
      <c r="D196" s="61" t="s">
        <v>68</v>
      </c>
      <c r="E196" s="61"/>
      <c r="F196" s="61" t="s">
        <v>997</v>
      </c>
      <c r="G196" s="62" t="s">
        <v>998</v>
      </c>
      <c r="H196" s="310"/>
      <c r="I196" s="46" t="s">
        <v>999</v>
      </c>
      <c r="J196" s="64" t="s">
        <v>516</v>
      </c>
      <c r="K196" s="63" t="s">
        <v>73</v>
      </c>
      <c r="L196" s="87" t="s">
        <v>511</v>
      </c>
      <c r="M196" s="86" t="s">
        <v>512</v>
      </c>
      <c r="N196" s="87" t="s">
        <v>513</v>
      </c>
      <c r="O196" s="87">
        <v>1</v>
      </c>
      <c r="P196" s="88">
        <v>46082</v>
      </c>
      <c r="Q196" s="88">
        <v>46173</v>
      </c>
      <c r="R196" s="89">
        <f t="shared" si="8"/>
        <v>13.5</v>
      </c>
      <c r="S196" s="87" t="s">
        <v>161</v>
      </c>
      <c r="T196" s="90" t="s">
        <v>514</v>
      </c>
      <c r="U196" s="105">
        <f>+IFERROR(VLOOKUP($L196,ACTIVIDADES!$B$9:$X$493,10,0),"")</f>
        <v>0</v>
      </c>
      <c r="V196" s="167">
        <f>+IFERROR(VLOOKUP($L196,ACTIVIDADES!$B$9:$X$493,11,0)," ")</f>
        <v>0</v>
      </c>
      <c r="W196" s="227">
        <f>+IFERROR(VLOOKUP($L196,ACTIVIDADES!$B$9:$X$493,12,0),"")</f>
        <v>0</v>
      </c>
      <c r="X196" s="138">
        <f>+IFERROR(VLOOKUP($L196,ACTIVIDADES!$B$9:$X$493,13,0),"")</f>
        <v>46153</v>
      </c>
      <c r="Y196" s="164" t="str">
        <f>+IFERROR(VLOOKUP($L196,ACTIVIDADES!$B$9:$X$493,14,0),"")</f>
        <v>No se evidencia seguimiento</v>
      </c>
      <c r="Z196" s="105">
        <f>+IFERROR(VLOOKUP($L196,ACTIVIDADES!$B$9:$X$493,15,0),"")</f>
        <v>0</v>
      </c>
      <c r="AA196" s="165" t="str">
        <f>+IFERROR(VLOOKUP($L196,ACTIVIDADES!$B$9:$X$493,16,0),"")</f>
        <v>EJECUCIÓN</v>
      </c>
      <c r="AB196" s="138">
        <v>46157</v>
      </c>
      <c r="AC196" s="105">
        <v>0</v>
      </c>
      <c r="AD196" s="105" t="s">
        <v>93</v>
      </c>
      <c r="AE196" s="170" t="s">
        <v>83</v>
      </c>
      <c r="AF196" s="105" t="s">
        <v>81</v>
      </c>
      <c r="AG196" s="105" t="s">
        <v>81</v>
      </c>
      <c r="AH196" s="105" t="s">
        <v>81</v>
      </c>
      <c r="AI196" s="33"/>
      <c r="AJ196" s="33"/>
      <c r="AK196" s="34"/>
      <c r="AL196" s="33"/>
      <c r="AM196" s="34"/>
      <c r="AN196" s="35"/>
      <c r="AO196" s="36"/>
      <c r="AP196" s="37"/>
      <c r="AQ196" s="33"/>
      <c r="AR196" s="38"/>
      <c r="AS196" s="39"/>
      <c r="AT196" s="40"/>
      <c r="AU196" s="48"/>
      <c r="AV196" s="49"/>
      <c r="AW196" s="41"/>
      <c r="AX196" s="47"/>
      <c r="AY196" s="33"/>
      <c r="AZ196" s="33"/>
      <c r="BA196" s="34"/>
      <c r="BB196" s="33"/>
      <c r="BC196" s="34"/>
      <c r="BD196" s="35"/>
      <c r="BE196" s="36"/>
      <c r="BF196" s="37"/>
      <c r="BG196" s="33"/>
      <c r="BH196" s="38"/>
      <c r="BI196" s="39"/>
      <c r="BJ196" s="40"/>
      <c r="BK196" s="48"/>
      <c r="BL196" s="49"/>
      <c r="BM196" s="41"/>
      <c r="BN196" s="47"/>
      <c r="BO196" s="33"/>
      <c r="BP196" s="33"/>
      <c r="BQ196" s="34"/>
      <c r="BR196" s="33"/>
      <c r="BS196" s="34"/>
      <c r="BT196" s="35"/>
      <c r="BU196" s="36"/>
      <c r="BV196" s="37"/>
      <c r="BW196" s="33"/>
      <c r="BX196" s="38"/>
      <c r="BY196" s="39"/>
      <c r="BZ196" s="40"/>
      <c r="CA196" s="48"/>
      <c r="CB196" s="49"/>
      <c r="CC196" s="41"/>
      <c r="CD196" s="47"/>
    </row>
    <row r="197" spans="1:82" s="32" customFormat="1" ht="90" customHeight="1" x14ac:dyDescent="0.25">
      <c r="A197" s="315">
        <f t="shared" si="7"/>
        <v>189</v>
      </c>
      <c r="B197" s="61" t="s">
        <v>67</v>
      </c>
      <c r="C197" s="61">
        <v>2022</v>
      </c>
      <c r="D197" s="61" t="s">
        <v>68</v>
      </c>
      <c r="E197" s="61"/>
      <c r="F197" s="61" t="s">
        <v>997</v>
      </c>
      <c r="G197" s="62" t="s">
        <v>998</v>
      </c>
      <c r="H197" s="310"/>
      <c r="I197" s="46" t="s">
        <v>958</v>
      </c>
      <c r="J197" s="64" t="s">
        <v>959</v>
      </c>
      <c r="K197" s="63" t="s">
        <v>73</v>
      </c>
      <c r="L197" s="87" t="s">
        <v>511</v>
      </c>
      <c r="M197" s="86" t="s">
        <v>512</v>
      </c>
      <c r="N197" s="87" t="s">
        <v>513</v>
      </c>
      <c r="O197" s="87">
        <v>1</v>
      </c>
      <c r="P197" s="88">
        <v>46082</v>
      </c>
      <c r="Q197" s="88">
        <v>46173</v>
      </c>
      <c r="R197" s="89">
        <f t="shared" si="8"/>
        <v>13.5</v>
      </c>
      <c r="S197" s="87" t="s">
        <v>161</v>
      </c>
      <c r="T197" s="90" t="s">
        <v>514</v>
      </c>
      <c r="U197" s="105">
        <f>+IFERROR(VLOOKUP($L197,ACTIVIDADES!$B$9:$X$493,10,0),"")</f>
        <v>0</v>
      </c>
      <c r="V197" s="167">
        <f>+IFERROR(VLOOKUP($L197,ACTIVIDADES!$B$9:$X$493,11,0)," ")</f>
        <v>0</v>
      </c>
      <c r="W197" s="227">
        <f>+IFERROR(VLOOKUP($L197,ACTIVIDADES!$B$9:$X$493,12,0),"")</f>
        <v>0</v>
      </c>
      <c r="X197" s="138">
        <f>+IFERROR(VLOOKUP($L197,ACTIVIDADES!$B$9:$X$493,13,0),"")</f>
        <v>46153</v>
      </c>
      <c r="Y197" s="164" t="str">
        <f>+IFERROR(VLOOKUP($L197,ACTIVIDADES!$B$9:$X$493,14,0),"")</f>
        <v>No se evidencia seguimiento</v>
      </c>
      <c r="Z197" s="105">
        <f>+IFERROR(VLOOKUP($L197,ACTIVIDADES!$B$9:$X$493,15,0),"")</f>
        <v>0</v>
      </c>
      <c r="AA197" s="165" t="str">
        <f>+IFERROR(VLOOKUP($L197,ACTIVIDADES!$B$9:$X$493,16,0),"")</f>
        <v>EJECUCIÓN</v>
      </c>
      <c r="AB197" s="138">
        <v>46157</v>
      </c>
      <c r="AC197" s="105">
        <v>0</v>
      </c>
      <c r="AD197" s="105" t="s">
        <v>93</v>
      </c>
      <c r="AE197" s="170" t="s">
        <v>83</v>
      </c>
      <c r="AF197" s="105" t="s">
        <v>81</v>
      </c>
      <c r="AG197" s="105" t="s">
        <v>81</v>
      </c>
      <c r="AH197" s="105" t="s">
        <v>81</v>
      </c>
      <c r="AI197" s="33"/>
      <c r="AJ197" s="33"/>
      <c r="AK197" s="34"/>
      <c r="AL197" s="33"/>
      <c r="AM197" s="34"/>
      <c r="AN197" s="35"/>
      <c r="AO197" s="36"/>
      <c r="AP197" s="37"/>
      <c r="AQ197" s="33"/>
      <c r="AR197" s="38"/>
      <c r="AS197" s="39"/>
      <c r="AT197" s="40"/>
      <c r="AU197" s="48"/>
      <c r="AV197" s="49"/>
      <c r="AW197" s="41"/>
      <c r="AX197" s="47"/>
      <c r="AY197" s="33"/>
      <c r="AZ197" s="33"/>
      <c r="BA197" s="34"/>
      <c r="BB197" s="33"/>
      <c r="BC197" s="34"/>
      <c r="BD197" s="35"/>
      <c r="BE197" s="36"/>
      <c r="BF197" s="37"/>
      <c r="BG197" s="33"/>
      <c r="BH197" s="38"/>
      <c r="BI197" s="39"/>
      <c r="BJ197" s="40"/>
      <c r="BK197" s="48"/>
      <c r="BL197" s="49"/>
      <c r="BM197" s="41"/>
      <c r="BN197" s="47"/>
      <c r="BO197" s="33"/>
      <c r="BP197" s="33"/>
      <c r="BQ197" s="34"/>
      <c r="BR197" s="33"/>
      <c r="BS197" s="34"/>
      <c r="BT197" s="35"/>
      <c r="BU197" s="36"/>
      <c r="BV197" s="37"/>
      <c r="BW197" s="33"/>
      <c r="BX197" s="38"/>
      <c r="BY197" s="39"/>
      <c r="BZ197" s="40"/>
      <c r="CA197" s="48"/>
      <c r="CB197" s="49"/>
      <c r="CC197" s="41"/>
      <c r="CD197" s="47"/>
    </row>
    <row r="198" spans="1:82" s="32" customFormat="1" ht="90" customHeight="1" x14ac:dyDescent="0.25">
      <c r="A198" s="315">
        <f t="shared" si="7"/>
        <v>190</v>
      </c>
      <c r="B198" s="61" t="s">
        <v>67</v>
      </c>
      <c r="C198" s="61">
        <v>2022</v>
      </c>
      <c r="D198" s="61" t="s">
        <v>68</v>
      </c>
      <c r="E198" s="61"/>
      <c r="F198" s="61" t="s">
        <v>1000</v>
      </c>
      <c r="G198" s="62" t="s">
        <v>1001</v>
      </c>
      <c r="H198" s="310" t="s">
        <v>99</v>
      </c>
      <c r="I198" s="46" t="s">
        <v>744</v>
      </c>
      <c r="J198" s="64" t="s">
        <v>399</v>
      </c>
      <c r="K198" s="63" t="s">
        <v>73</v>
      </c>
      <c r="L198" s="87" t="s">
        <v>400</v>
      </c>
      <c r="M198" s="86" t="s">
        <v>401</v>
      </c>
      <c r="N198" s="87" t="s">
        <v>402</v>
      </c>
      <c r="O198" s="87">
        <v>1</v>
      </c>
      <c r="P198" s="88">
        <v>46113</v>
      </c>
      <c r="Q198" s="88">
        <v>46203</v>
      </c>
      <c r="R198" s="89">
        <f t="shared" si="8"/>
        <v>13.350000000000001</v>
      </c>
      <c r="S198" s="87" t="s">
        <v>293</v>
      </c>
      <c r="T198" s="90"/>
      <c r="U198" s="105">
        <f>+IFERROR(VLOOKUP($L198,ACTIVIDADES!$B$9:$X$493,10,0),"")</f>
        <v>1</v>
      </c>
      <c r="V198" s="167" t="str">
        <f>+IFERROR(VLOOKUP($L198,ACTIVIDADES!$B$9:$X$493,11,0)," ")</f>
        <v xml:space="preserve">Se deja en evidencia el procedimiento de gestion de pagos </v>
      </c>
      <c r="W198" s="227" t="str">
        <f>+IFERROR(VLOOKUP($L198,ACTIVIDADES!$B$9:$X$493,12,0),"")</f>
        <v>https://dnbcgovco-my.sharepoint.com/:f:/g/personal/planeacion_dnbc_gov_co/IgAKPZEalRp3T7O44VwZjBLlARF86VpmllJA36VR9-2qDG8?e=W6XaGX</v>
      </c>
      <c r="X198" s="138">
        <f>+IFERROR(VLOOKUP($L198,ACTIVIDADES!$B$9:$X$493,13,0),"")</f>
        <v>46153</v>
      </c>
      <c r="Y198" s="164" t="str">
        <f>+IFERROR(VLOOKUP($L198,ACTIVIDADES!$B$9:$X$493,14,0),"")</f>
        <v>Se incluye actualización de procedimiento junto a formatos del mismo</v>
      </c>
      <c r="Z198" s="105">
        <f>+IFERROR(VLOOKUP($L198,ACTIVIDADES!$B$9:$X$493,15,0),"")</f>
        <v>1</v>
      </c>
      <c r="AA198" s="165" t="str">
        <f>+IFERROR(VLOOKUP($L198,ACTIVIDADES!$B$9:$X$493,16,0),"")</f>
        <v>CUMPLIDO</v>
      </c>
      <c r="AB198" s="138">
        <v>46171</v>
      </c>
      <c r="AC198" s="174">
        <v>1</v>
      </c>
      <c r="AD198" s="170" t="s">
        <v>403</v>
      </c>
      <c r="AE198" s="105" t="s">
        <v>146</v>
      </c>
      <c r="AF198" s="105" t="s">
        <v>81</v>
      </c>
      <c r="AG198" s="105" t="s">
        <v>85</v>
      </c>
      <c r="AH198" s="105" t="s">
        <v>123</v>
      </c>
      <c r="AI198" s="33"/>
      <c r="AJ198" s="33"/>
      <c r="AK198" s="34"/>
      <c r="AL198" s="33"/>
      <c r="AM198" s="34"/>
      <c r="AN198" s="35"/>
      <c r="AO198" s="36"/>
      <c r="AP198" s="37"/>
      <c r="AQ198" s="33"/>
      <c r="AR198" s="38"/>
      <c r="AS198" s="39"/>
      <c r="AT198" s="40"/>
      <c r="AU198" s="48"/>
      <c r="AV198" s="49"/>
      <c r="AW198" s="41"/>
      <c r="AX198" s="47"/>
      <c r="AY198" s="33"/>
      <c r="AZ198" s="33"/>
      <c r="BA198" s="34"/>
      <c r="BB198" s="33"/>
      <c r="BC198" s="34"/>
      <c r="BD198" s="35"/>
      <c r="BE198" s="36"/>
      <c r="BF198" s="37"/>
      <c r="BG198" s="33"/>
      <c r="BH198" s="38"/>
      <c r="BI198" s="39"/>
      <c r="BJ198" s="40"/>
      <c r="BK198" s="48"/>
      <c r="BL198" s="49"/>
      <c r="BM198" s="41"/>
      <c r="BN198" s="47"/>
      <c r="BO198" s="33"/>
      <c r="BP198" s="33"/>
      <c r="BQ198" s="34"/>
      <c r="BR198" s="33"/>
      <c r="BS198" s="34"/>
      <c r="BT198" s="35"/>
      <c r="BU198" s="36"/>
      <c r="BV198" s="37"/>
      <c r="BW198" s="33"/>
      <c r="BX198" s="38"/>
      <c r="BY198" s="39"/>
      <c r="BZ198" s="40"/>
      <c r="CA198" s="48"/>
      <c r="CB198" s="49"/>
      <c r="CC198" s="41"/>
      <c r="CD198" s="47"/>
    </row>
    <row r="199" spans="1:82" s="32" customFormat="1" ht="90" customHeight="1" x14ac:dyDescent="0.25">
      <c r="A199" s="315">
        <f t="shared" si="7"/>
        <v>191</v>
      </c>
      <c r="B199" s="61" t="s">
        <v>67</v>
      </c>
      <c r="C199" s="61">
        <v>2022</v>
      </c>
      <c r="D199" s="61" t="s">
        <v>68</v>
      </c>
      <c r="E199" s="61"/>
      <c r="F199" s="61" t="s">
        <v>1002</v>
      </c>
      <c r="G199" s="62" t="s">
        <v>1003</v>
      </c>
      <c r="H199" s="310"/>
      <c r="I199" s="46" t="s">
        <v>858</v>
      </c>
      <c r="J199" s="64" t="s">
        <v>1004</v>
      </c>
      <c r="K199" s="63" t="s">
        <v>73</v>
      </c>
      <c r="L199" s="87" t="s">
        <v>867</v>
      </c>
      <c r="M199" s="86" t="s">
        <v>868</v>
      </c>
      <c r="N199" s="87" t="s">
        <v>246</v>
      </c>
      <c r="O199" s="87">
        <v>4</v>
      </c>
      <c r="P199" s="88">
        <v>46054</v>
      </c>
      <c r="Q199" s="88">
        <v>46387</v>
      </c>
      <c r="R199" s="89">
        <f t="shared" si="8"/>
        <v>49.5</v>
      </c>
      <c r="S199" s="87" t="s">
        <v>92</v>
      </c>
      <c r="T199" s="90"/>
      <c r="U199" s="105">
        <f>+IFERROR(VLOOKUP($L199,ACTIVIDADES!$B$9:$X$493,10,0),"")</f>
        <v>1</v>
      </c>
      <c r="V199" s="167" t="str">
        <f>+IFERROR(VLOOKUP($L199,ACTIVIDADES!$B$9:$X$493,11,0)," ")</f>
        <v xml:space="preserve">Se realizó la capacitación al conductor de los formatos </v>
      </c>
      <c r="W199" s="227" t="str">
        <f>+IFERROR(VLOOKUP($L199,ACTIVIDADES!$B$9:$X$493,12,0),"")</f>
        <v>https://dnbcgovco-my.sharepoint.com/:f:/g/personal/planeacion_dnbc_gov_co/IgDhYmMZWLOWRZ-8Bgt_Qa1fAVrnM32Mxr9QT5T3GErSv4I?e=yXGCWf</v>
      </c>
      <c r="X199" s="138">
        <f>+IFERROR(VLOOKUP($L199,ACTIVIDADES!$B$9:$X$493,13,0),"")</f>
        <v>46153</v>
      </c>
      <c r="Y199" s="164" t="str">
        <f>+IFERROR(VLOOKUP($L199,ACTIVIDADES!$B$9:$X$493,14,0),"")</f>
        <v>Se adjunta acta de reunión del mes de abril donde se capacita al conductor</v>
      </c>
      <c r="Z199" s="105">
        <f>+IFERROR(VLOOKUP($L199,ACTIVIDADES!$B$9:$X$493,15,0),"")</f>
        <v>1</v>
      </c>
      <c r="AA199" s="165" t="str">
        <f>+IFERROR(VLOOKUP($L199,ACTIVIDADES!$B$9:$X$493,16,0),"")</f>
        <v>CUMPLIDO</v>
      </c>
      <c r="AB199" s="138">
        <v>46171</v>
      </c>
      <c r="AC199" s="174">
        <v>0.25</v>
      </c>
      <c r="AD199" s="179" t="s">
        <v>869</v>
      </c>
      <c r="AE199" s="105" t="s">
        <v>108</v>
      </c>
      <c r="AF199" s="105" t="s">
        <v>81</v>
      </c>
      <c r="AG199" s="105" t="s">
        <v>85</v>
      </c>
      <c r="AH199" s="105" t="s">
        <v>123</v>
      </c>
      <c r="AI199" s="33"/>
      <c r="AJ199" s="33"/>
      <c r="AK199" s="34"/>
      <c r="AL199" s="33"/>
      <c r="AM199" s="34"/>
      <c r="AN199" s="35"/>
      <c r="AO199" s="36"/>
      <c r="AP199" s="37"/>
      <c r="AQ199" s="33"/>
      <c r="AR199" s="38"/>
      <c r="AS199" s="39"/>
      <c r="AT199" s="40"/>
      <c r="AU199" s="48"/>
      <c r="AV199" s="49"/>
      <c r="AW199" s="41"/>
      <c r="AX199" s="47"/>
      <c r="AY199" s="33"/>
      <c r="AZ199" s="33"/>
      <c r="BA199" s="34"/>
      <c r="BB199" s="33"/>
      <c r="BC199" s="34"/>
      <c r="BD199" s="35"/>
      <c r="BE199" s="36"/>
      <c r="BF199" s="37"/>
      <c r="BG199" s="33"/>
      <c r="BH199" s="38"/>
      <c r="BI199" s="39"/>
      <c r="BJ199" s="40"/>
      <c r="BK199" s="48"/>
      <c r="BL199" s="49"/>
      <c r="BM199" s="41"/>
      <c r="BN199" s="47"/>
      <c r="BO199" s="33"/>
      <c r="BP199" s="33"/>
      <c r="BQ199" s="34"/>
      <c r="BR199" s="33"/>
      <c r="BS199" s="34"/>
      <c r="BT199" s="35"/>
      <c r="BU199" s="36"/>
      <c r="BV199" s="37"/>
      <c r="BW199" s="33"/>
      <c r="BX199" s="38"/>
      <c r="BY199" s="39"/>
      <c r="BZ199" s="40"/>
      <c r="CA199" s="48"/>
      <c r="CB199" s="49"/>
      <c r="CC199" s="41"/>
      <c r="CD199" s="47"/>
    </row>
    <row r="200" spans="1:82" s="32" customFormat="1" ht="90" customHeight="1" x14ac:dyDescent="0.25">
      <c r="A200" s="315">
        <f t="shared" si="7"/>
        <v>192</v>
      </c>
      <c r="B200" s="61" t="s">
        <v>67</v>
      </c>
      <c r="C200" s="61">
        <v>2022</v>
      </c>
      <c r="D200" s="61" t="s">
        <v>68</v>
      </c>
      <c r="E200" s="61"/>
      <c r="F200" s="61" t="s">
        <v>1002</v>
      </c>
      <c r="G200" s="62" t="s">
        <v>1003</v>
      </c>
      <c r="H200" s="310"/>
      <c r="I200" s="46" t="s">
        <v>858</v>
      </c>
      <c r="J200" s="64" t="s">
        <v>1004</v>
      </c>
      <c r="K200" s="63" t="s">
        <v>73</v>
      </c>
      <c r="L200" s="87" t="s">
        <v>1005</v>
      </c>
      <c r="M200" s="86" t="s">
        <v>1006</v>
      </c>
      <c r="N200" s="87" t="s">
        <v>1007</v>
      </c>
      <c r="O200" s="87">
        <v>1</v>
      </c>
      <c r="P200" s="88">
        <v>44742</v>
      </c>
      <c r="Q200" s="88">
        <v>44804</v>
      </c>
      <c r="R200" s="89">
        <f t="shared" si="8"/>
        <v>9</v>
      </c>
      <c r="S200" s="87" t="s">
        <v>92</v>
      </c>
      <c r="T200" s="90"/>
      <c r="U200" s="105">
        <f>+IFERROR(VLOOKUP($L200,ACTIVIDADES!$B$9:$X$493,10,0),"")</f>
        <v>1</v>
      </c>
      <c r="V200" s="167" t="str">
        <f>+IFERROR(VLOOKUP($L200,ACTIVIDADES!$B$9:$X$493,11,0)," ")</f>
        <v>Ya se estableción en la Hoja de Vida de los vehículos esas directrices el cual se va a llevar de manera mensual</v>
      </c>
      <c r="W200" s="227" t="str">
        <f>+IFERROR(VLOOKUP($L200,ACTIVIDADES!$B$9:$X$493,12,0),"")</f>
        <v>https://dnbcgovco-my.sharepoint.com/:f:/g/personal/planeacion_dnbc_gov_co/IgA4keLn3Q1uQZabUQqI5Z8-Aa_VhwX5558-kls4D9_fjr0?e=jq1sgq</v>
      </c>
      <c r="X200" s="138">
        <f>+IFERROR(VLOOKUP($L200,ACTIVIDADES!$B$9:$X$493,13,0),"")</f>
        <v>46153</v>
      </c>
      <c r="Y200" s="164" t="str">
        <f>+IFERROR(VLOOKUP($L200,ACTIVIDADES!$B$9:$X$493,14,0),"")</f>
        <v>El formato de hoja de vida se encuentra actualizado desde 2023</v>
      </c>
      <c r="Z200" s="105">
        <f>+IFERROR(VLOOKUP($L200,ACTIVIDADES!$B$9:$X$493,15,0),"")</f>
        <v>1</v>
      </c>
      <c r="AA200" s="165" t="str">
        <f>+IFERROR(VLOOKUP($L200,ACTIVIDADES!$B$9:$X$493,16,0),"")</f>
        <v>CUMPLIDO</v>
      </c>
      <c r="AB200" s="138">
        <v>46171</v>
      </c>
      <c r="AC200" s="174">
        <v>1</v>
      </c>
      <c r="AD200" s="181" t="s">
        <v>1008</v>
      </c>
      <c r="AE200" s="105" t="s">
        <v>80</v>
      </c>
      <c r="AF200" s="105" t="s">
        <v>81</v>
      </c>
      <c r="AG200" s="105" t="s">
        <v>85</v>
      </c>
      <c r="AH200" s="105" t="s">
        <v>123</v>
      </c>
      <c r="AI200" s="33"/>
      <c r="AJ200" s="33"/>
      <c r="AK200" s="34"/>
      <c r="AL200" s="33"/>
      <c r="AM200" s="34"/>
      <c r="AN200" s="35"/>
      <c r="AO200" s="36"/>
      <c r="AP200" s="37"/>
      <c r="AQ200" s="33"/>
      <c r="AR200" s="38"/>
      <c r="AS200" s="39"/>
      <c r="AT200" s="40"/>
      <c r="AU200" s="48"/>
      <c r="AV200" s="49"/>
      <c r="AW200" s="41"/>
      <c r="AX200" s="47"/>
      <c r="AY200" s="33"/>
      <c r="AZ200" s="33"/>
      <c r="BA200" s="34"/>
      <c r="BB200" s="33"/>
      <c r="BC200" s="34"/>
      <c r="BD200" s="35"/>
      <c r="BE200" s="36"/>
      <c r="BF200" s="37"/>
      <c r="BG200" s="33"/>
      <c r="BH200" s="38"/>
      <c r="BI200" s="39"/>
      <c r="BJ200" s="40"/>
      <c r="BK200" s="48"/>
      <c r="BL200" s="49"/>
      <c r="BM200" s="41"/>
      <c r="BN200" s="47"/>
      <c r="BO200" s="33"/>
      <c r="BP200" s="33"/>
      <c r="BQ200" s="34"/>
      <c r="BR200" s="33"/>
      <c r="BS200" s="34"/>
      <c r="BT200" s="35"/>
      <c r="BU200" s="36"/>
      <c r="BV200" s="37"/>
      <c r="BW200" s="33"/>
      <c r="BX200" s="38"/>
      <c r="BY200" s="39"/>
      <c r="BZ200" s="40"/>
      <c r="CA200" s="48"/>
      <c r="CB200" s="49"/>
      <c r="CC200" s="41"/>
      <c r="CD200" s="47"/>
    </row>
    <row r="201" spans="1:82" s="32" customFormat="1" ht="90" customHeight="1" x14ac:dyDescent="0.25">
      <c r="A201" s="315">
        <f t="shared" si="7"/>
        <v>193</v>
      </c>
      <c r="B201" s="61" t="s">
        <v>67</v>
      </c>
      <c r="C201" s="61">
        <v>2022</v>
      </c>
      <c r="D201" s="61" t="s">
        <v>68</v>
      </c>
      <c r="E201" s="61"/>
      <c r="F201" s="61" t="s">
        <v>1002</v>
      </c>
      <c r="G201" s="62" t="s">
        <v>1003</v>
      </c>
      <c r="H201" s="310"/>
      <c r="I201" s="46" t="s">
        <v>858</v>
      </c>
      <c r="J201" s="64" t="s">
        <v>1004</v>
      </c>
      <c r="K201" s="63" t="s">
        <v>73</v>
      </c>
      <c r="L201" s="87" t="s">
        <v>870</v>
      </c>
      <c r="M201" s="86" t="s">
        <v>871</v>
      </c>
      <c r="N201" s="87" t="s">
        <v>872</v>
      </c>
      <c r="O201" s="87">
        <v>9</v>
      </c>
      <c r="P201" s="88">
        <v>46113</v>
      </c>
      <c r="Q201" s="88">
        <v>46387</v>
      </c>
      <c r="R201" s="89">
        <f t="shared" si="8"/>
        <v>40.5</v>
      </c>
      <c r="S201" s="87" t="s">
        <v>92</v>
      </c>
      <c r="T201" s="90"/>
      <c r="U201" s="105">
        <f>+IFERROR(VLOOKUP($L201,ACTIVIDADES!$B$9:$X$493,10,0),"")</f>
        <v>1</v>
      </c>
      <c r="V201" s="167" t="str">
        <f>+IFERROR(VLOOKUP($L201,ACTIVIDADES!$B$9:$X$493,11,0)," ")</f>
        <v xml:space="preserve">En el formato BD_ Vehículos se lleva un seguimiento mensual De SOAT, Impuestos, Revisión Tecnomecánica, Multas </v>
      </c>
      <c r="W201" s="227" t="str">
        <f>+IFERROR(VLOOKUP($L201,ACTIVIDADES!$B$9:$X$493,12,0),"")</f>
        <v>https://dnbcgovco-my.sharepoint.com/:f:/g/personal/planeacion_dnbc_gov_co/IgAP202B7djhSJQsRgfTcy9DAbTIvVxEEdBhOKzOHK0a6gc?e=ubNaP4</v>
      </c>
      <c r="X201" s="138">
        <f>+IFERROR(VLOOKUP($L201,ACTIVIDADES!$B$9:$X$493,13,0),"")</f>
        <v>46153</v>
      </c>
      <c r="Y201" s="164" t="str">
        <f>+IFERROR(VLOOKUP($L201,ACTIVIDADES!$B$9:$X$493,14,0),"")</f>
        <v>Aunque se encuentra la base, se sugiere su socialización al lider de proceso para evidenciar su seguimiento</v>
      </c>
      <c r="Z201" s="105">
        <f>+IFERROR(VLOOKUP($L201,ACTIVIDADES!$B$9:$X$493,15,0),"")</f>
        <v>0.1</v>
      </c>
      <c r="AA201" s="165" t="str">
        <f>+IFERROR(VLOOKUP($L201,ACTIVIDADES!$B$9:$X$493,16,0),"")</f>
        <v>EJECUCIÓN</v>
      </c>
      <c r="AB201" s="138">
        <v>46171</v>
      </c>
      <c r="AC201" s="105">
        <v>0.33</v>
      </c>
      <c r="AD201" s="181" t="s">
        <v>873</v>
      </c>
      <c r="AE201" s="105" t="s">
        <v>108</v>
      </c>
      <c r="AF201" s="105" t="s">
        <v>81</v>
      </c>
      <c r="AG201" s="105" t="s">
        <v>81</v>
      </c>
      <c r="AH201" s="105" t="s">
        <v>81</v>
      </c>
      <c r="AI201" s="33"/>
      <c r="AJ201" s="33"/>
      <c r="AK201" s="34"/>
      <c r="AL201" s="33"/>
      <c r="AM201" s="34"/>
      <c r="AN201" s="35"/>
      <c r="AO201" s="36"/>
      <c r="AP201" s="37"/>
      <c r="AQ201" s="33"/>
      <c r="AR201" s="38"/>
      <c r="AS201" s="39"/>
      <c r="AT201" s="40"/>
      <c r="AU201" s="48"/>
      <c r="AV201" s="49"/>
      <c r="AW201" s="41"/>
      <c r="AX201" s="47"/>
      <c r="AY201" s="33"/>
      <c r="AZ201" s="33"/>
      <c r="BA201" s="34"/>
      <c r="BB201" s="33"/>
      <c r="BC201" s="34"/>
      <c r="BD201" s="35"/>
      <c r="BE201" s="36"/>
      <c r="BF201" s="37"/>
      <c r="BG201" s="33"/>
      <c r="BH201" s="38"/>
      <c r="BI201" s="39"/>
      <c r="BJ201" s="40"/>
      <c r="BK201" s="48"/>
      <c r="BL201" s="49"/>
      <c r="BM201" s="41"/>
      <c r="BN201" s="47"/>
      <c r="BO201" s="33"/>
      <c r="BP201" s="33"/>
      <c r="BQ201" s="34"/>
      <c r="BR201" s="33"/>
      <c r="BS201" s="34"/>
      <c r="BT201" s="35"/>
      <c r="BU201" s="36"/>
      <c r="BV201" s="37"/>
      <c r="BW201" s="33"/>
      <c r="BX201" s="38"/>
      <c r="BY201" s="39"/>
      <c r="BZ201" s="40"/>
      <c r="CA201" s="48"/>
      <c r="CB201" s="49"/>
      <c r="CC201" s="41"/>
      <c r="CD201" s="47"/>
    </row>
    <row r="202" spans="1:82" s="32" customFormat="1" ht="90" customHeight="1" x14ac:dyDescent="0.25">
      <c r="A202" s="315">
        <f t="shared" si="7"/>
        <v>194</v>
      </c>
      <c r="B202" s="61" t="s">
        <v>67</v>
      </c>
      <c r="C202" s="61">
        <v>2022</v>
      </c>
      <c r="D202" s="61" t="s">
        <v>68</v>
      </c>
      <c r="E202" s="61"/>
      <c r="F202" s="61" t="s">
        <v>1009</v>
      </c>
      <c r="G202" s="62" t="s">
        <v>1010</v>
      </c>
      <c r="H202" s="310"/>
      <c r="I202" s="46" t="s">
        <v>1011</v>
      </c>
      <c r="J202" s="64" t="s">
        <v>1012</v>
      </c>
      <c r="K202" s="63" t="s">
        <v>73</v>
      </c>
      <c r="L202" s="87" t="s">
        <v>1013</v>
      </c>
      <c r="M202" s="86" t="s">
        <v>1014</v>
      </c>
      <c r="N202" s="87" t="s">
        <v>1015</v>
      </c>
      <c r="O202" s="87">
        <v>1</v>
      </c>
      <c r="P202" s="88">
        <v>44927</v>
      </c>
      <c r="Q202" s="88">
        <v>45291</v>
      </c>
      <c r="R202" s="89">
        <f t="shared" si="8"/>
        <v>54</v>
      </c>
      <c r="S202" s="87" t="s">
        <v>1016</v>
      </c>
      <c r="T202" s="90" t="s">
        <v>1017</v>
      </c>
      <c r="U202" s="105">
        <f>+IFERROR(VLOOKUP($L202,ACTIVIDADES!$B$9:$X$493,10,0),"")</f>
        <v>0.5</v>
      </c>
      <c r="V202" s="167" t="str">
        <f>+IFERROR(VLOOKUP($L202,ACTIVIDADES!$B$9:$X$493,11,0)," ")</f>
        <v>En cumplimiento de las actividades de seguimiento y control de bienes en comodato, se informa que el día 18 de marzo se realizó el envío del correo electrónico correspondiente a la reiteración de informe de comodatos, dirigida a los Cuerpos de Bomberos con bienes asignados.</v>
      </c>
      <c r="W202" s="227" t="str">
        <f>+IFERROR(VLOOKUP($L202,ACTIVIDADES!$B$9:$X$493,12,0),"")</f>
        <v>https://dnbcgovco-my.sharepoint.com/:f:/g/personal/planeacion_dnbc_gov_co/IgDXNHpy7oLsTo_k1pBYTEA_AXkQuekeDuYRfMOd3hOKrho?e=FZVMrN</v>
      </c>
      <c r="X202" s="138">
        <f>+IFERROR(VLOOKUP($L202,ACTIVIDADES!$B$9:$X$493,13,0),"")</f>
        <v>46153</v>
      </c>
      <c r="Y202" s="164" t="str">
        <f>+IFERROR(VLOOKUP($L202,ACTIVIDADES!$B$9:$X$493,14,0),"")</f>
        <v xml:space="preserve">Se genera evidencia del primer trimestre sobre información de comodatos. </v>
      </c>
      <c r="Z202" s="105">
        <f>+IFERROR(VLOOKUP($L202,ACTIVIDADES!$B$9:$X$493,15,0),"")</f>
        <v>0.5</v>
      </c>
      <c r="AA202" s="165" t="str">
        <f>+IFERROR(VLOOKUP($L202,ACTIVIDADES!$B$9:$X$493,16,0),"")</f>
        <v>EJECUCIÓN</v>
      </c>
      <c r="AB202" s="138">
        <v>46157</v>
      </c>
      <c r="AC202" s="170">
        <v>0.5</v>
      </c>
      <c r="AD202" s="208" t="s">
        <v>1018</v>
      </c>
      <c r="AE202" s="105" t="s">
        <v>108</v>
      </c>
      <c r="AF202" s="105" t="s">
        <v>81</v>
      </c>
      <c r="AG202" s="105" t="s">
        <v>81</v>
      </c>
      <c r="AH202" s="105" t="s">
        <v>81</v>
      </c>
      <c r="AI202" s="33"/>
      <c r="AJ202" s="33"/>
      <c r="AK202" s="34"/>
      <c r="AL202" s="33"/>
      <c r="AM202" s="34"/>
      <c r="AN202" s="35"/>
      <c r="AO202" s="36"/>
      <c r="AP202" s="37"/>
      <c r="AQ202" s="33"/>
      <c r="AR202" s="38"/>
      <c r="AS202" s="39"/>
      <c r="AT202" s="40"/>
      <c r="AU202" s="48"/>
      <c r="AV202" s="49"/>
      <c r="AW202" s="41"/>
      <c r="AX202" s="47"/>
      <c r="AY202" s="33"/>
      <c r="AZ202" s="33"/>
      <c r="BA202" s="34"/>
      <c r="BB202" s="33"/>
      <c r="BC202" s="34"/>
      <c r="BD202" s="35"/>
      <c r="BE202" s="36"/>
      <c r="BF202" s="37"/>
      <c r="BG202" s="33"/>
      <c r="BH202" s="38"/>
      <c r="BI202" s="39"/>
      <c r="BJ202" s="40"/>
      <c r="BK202" s="48"/>
      <c r="BL202" s="49"/>
      <c r="BM202" s="41"/>
      <c r="BN202" s="47"/>
      <c r="BO202" s="33"/>
      <c r="BP202" s="33"/>
      <c r="BQ202" s="34"/>
      <c r="BR202" s="33"/>
      <c r="BS202" s="34"/>
      <c r="BT202" s="35"/>
      <c r="BU202" s="36"/>
      <c r="BV202" s="37"/>
      <c r="BW202" s="33"/>
      <c r="BX202" s="38"/>
      <c r="BY202" s="39"/>
      <c r="BZ202" s="40"/>
      <c r="CA202" s="48"/>
      <c r="CB202" s="49"/>
      <c r="CC202" s="41"/>
      <c r="CD202" s="47"/>
    </row>
    <row r="203" spans="1:82" s="32" customFormat="1" ht="122.25" customHeight="1" x14ac:dyDescent="0.25">
      <c r="A203" s="315">
        <f t="shared" ref="A203:A266" si="11">+A202+1</f>
        <v>195</v>
      </c>
      <c r="B203" s="61" t="s">
        <v>67</v>
      </c>
      <c r="C203" s="61">
        <v>2022</v>
      </c>
      <c r="D203" s="61" t="s">
        <v>68</v>
      </c>
      <c r="E203" s="61"/>
      <c r="F203" s="61" t="s">
        <v>1009</v>
      </c>
      <c r="G203" s="62" t="s">
        <v>1010</v>
      </c>
      <c r="H203" s="310"/>
      <c r="I203" s="46" t="s">
        <v>1011</v>
      </c>
      <c r="J203" s="64" t="s">
        <v>1012</v>
      </c>
      <c r="K203" s="63" t="s">
        <v>73</v>
      </c>
      <c r="L203" s="87" t="s">
        <v>1019</v>
      </c>
      <c r="M203" s="86" t="s">
        <v>1020</v>
      </c>
      <c r="N203" s="87" t="s">
        <v>1015</v>
      </c>
      <c r="O203" s="87">
        <v>1</v>
      </c>
      <c r="P203" s="88">
        <v>44927</v>
      </c>
      <c r="Q203" s="88">
        <v>45291</v>
      </c>
      <c r="R203" s="89">
        <f t="shared" si="8"/>
        <v>54</v>
      </c>
      <c r="S203" s="87" t="s">
        <v>1016</v>
      </c>
      <c r="T203" s="90" t="s">
        <v>1017</v>
      </c>
      <c r="U203" s="105">
        <f>+IFERROR(VLOOKUP($L203,ACTIVIDADES!$B$9:$X$493,10,0),"")</f>
        <v>0.5</v>
      </c>
      <c r="V203" s="167" t="str">
        <f>+IFERROR(VLOOKUP($L203,ACTIVIDADES!$B$9:$X$493,11,0)," ")</f>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v>
      </c>
      <c r="W203" s="227" t="str">
        <f>+IFERROR(VLOOKUP($L203,ACTIVIDADES!$B$9:$X$493,12,0),"")</f>
        <v>https://dnbcgovco-my.sharepoint.com/:f:/g/personal/planeacion_dnbc_gov_co/IgDXNHpy7oLsTo_k1pBYTEA_AXkQuekeDuYRfMOd3hOKrho?e=FZVMrN</v>
      </c>
      <c r="X203" s="138">
        <f>+IFERROR(VLOOKUP($L203,ACTIVIDADES!$B$9:$X$493,13,0),"")</f>
        <v>46153</v>
      </c>
      <c r="Y203" s="164" t="str">
        <f>+IFERROR(VLOOKUP($L203,ACTIVIDADES!$B$9:$X$493,14,0),"")</f>
        <v xml:space="preserve">Se genera evidencia del primer trimestre sobre información de comodatos. </v>
      </c>
      <c r="Z203" s="105">
        <f>+IFERROR(VLOOKUP($L203,ACTIVIDADES!$B$9:$X$493,15,0),"")</f>
        <v>0.5</v>
      </c>
      <c r="AA203" s="165" t="str">
        <f>+IFERROR(VLOOKUP($L203,ACTIVIDADES!$B$9:$X$493,16,0),"")</f>
        <v>EJECUCIÓN</v>
      </c>
      <c r="AB203" s="138">
        <v>46157</v>
      </c>
      <c r="AC203" s="170">
        <v>0.5</v>
      </c>
      <c r="AD203" s="176" t="s">
        <v>1021</v>
      </c>
      <c r="AE203" s="105" t="s">
        <v>108</v>
      </c>
      <c r="AF203" s="105" t="s">
        <v>81</v>
      </c>
      <c r="AG203" s="105" t="s">
        <v>81</v>
      </c>
      <c r="AH203" s="105" t="s">
        <v>81</v>
      </c>
      <c r="AI203" s="33"/>
      <c r="AJ203" s="33"/>
      <c r="AK203" s="34"/>
      <c r="AL203" s="33"/>
      <c r="AM203" s="34"/>
      <c r="AN203" s="35"/>
      <c r="AO203" s="36"/>
      <c r="AP203" s="37"/>
      <c r="AQ203" s="33"/>
      <c r="AR203" s="38"/>
      <c r="AS203" s="39"/>
      <c r="AT203" s="40"/>
      <c r="AU203" s="48"/>
      <c r="AV203" s="49"/>
      <c r="AW203" s="41"/>
      <c r="AX203" s="47"/>
      <c r="AY203" s="33"/>
      <c r="AZ203" s="33"/>
      <c r="BA203" s="34"/>
      <c r="BB203" s="33"/>
      <c r="BC203" s="34"/>
      <c r="BD203" s="35"/>
      <c r="BE203" s="36"/>
      <c r="BF203" s="37"/>
      <c r="BG203" s="33"/>
      <c r="BH203" s="38"/>
      <c r="BI203" s="39"/>
      <c r="BJ203" s="40"/>
      <c r="BK203" s="48"/>
      <c r="BL203" s="49"/>
      <c r="BM203" s="41"/>
      <c r="BN203" s="47"/>
      <c r="BO203" s="33"/>
      <c r="BP203" s="33"/>
      <c r="BQ203" s="34"/>
      <c r="BR203" s="33"/>
      <c r="BS203" s="34"/>
      <c r="BT203" s="35"/>
      <c r="BU203" s="36"/>
      <c r="BV203" s="37"/>
      <c r="BW203" s="33"/>
      <c r="BX203" s="38"/>
      <c r="BY203" s="39"/>
      <c r="BZ203" s="40"/>
      <c r="CA203" s="48"/>
      <c r="CB203" s="49"/>
      <c r="CC203" s="41"/>
      <c r="CD203" s="47"/>
    </row>
    <row r="204" spans="1:82" s="32" customFormat="1" ht="90" customHeight="1" x14ac:dyDescent="0.25">
      <c r="A204" s="315">
        <f t="shared" si="11"/>
        <v>196</v>
      </c>
      <c r="B204" s="61" t="s">
        <v>67</v>
      </c>
      <c r="C204" s="61">
        <v>2022</v>
      </c>
      <c r="D204" s="61" t="s">
        <v>68</v>
      </c>
      <c r="E204" s="61"/>
      <c r="F204" s="61" t="s">
        <v>1009</v>
      </c>
      <c r="G204" s="62" t="s">
        <v>1010</v>
      </c>
      <c r="H204" s="310"/>
      <c r="I204" s="46" t="s">
        <v>1011</v>
      </c>
      <c r="J204" s="64" t="s">
        <v>1012</v>
      </c>
      <c r="K204" s="63" t="s">
        <v>73</v>
      </c>
      <c r="L204" s="87" t="s">
        <v>1022</v>
      </c>
      <c r="M204" s="86" t="s">
        <v>1023</v>
      </c>
      <c r="N204" s="87" t="s">
        <v>1024</v>
      </c>
      <c r="O204" s="87">
        <v>4</v>
      </c>
      <c r="P204" s="88">
        <v>44927</v>
      </c>
      <c r="Q204" s="88">
        <v>45291</v>
      </c>
      <c r="R204" s="89">
        <f t="shared" si="8"/>
        <v>54</v>
      </c>
      <c r="S204" s="87" t="s">
        <v>1016</v>
      </c>
      <c r="T204" s="90" t="s">
        <v>1017</v>
      </c>
      <c r="U204" s="105">
        <f>+IFERROR(VLOOKUP($L204,ACTIVIDADES!$B$9:$X$493,10,0),"")</f>
        <v>0.5</v>
      </c>
      <c r="V204" s="167" t="str">
        <f>+IFERROR(VLOOKUP($L204,ACTIVIDADES!$B$9:$X$493,11,0)," ")</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W204" s="227" t="str">
        <f>+IFERROR(VLOOKUP($L204,ACTIVIDADES!$B$9:$X$493,12,0),"")</f>
        <v>https://dnbcgovco-my.sharepoint.com/:f:/g/personal/planeacion_dnbc_gov_co/IgDXNHpy7oLsTo_k1pBYTEA_AXkQuekeDuYRfMOd3hOKrho?e=FZVMrN</v>
      </c>
      <c r="X204" s="138">
        <f>+IFERROR(VLOOKUP($L204,ACTIVIDADES!$B$9:$X$493,13,0),"")</f>
        <v>46153</v>
      </c>
      <c r="Y204" s="164" t="str">
        <f>+IFERROR(VLOOKUP($L204,ACTIVIDADES!$B$9:$X$493,14,0),"")</f>
        <v>Se evidencia matriz diligenciada. Se sugiere dejar evidencia de socialización con lider de proceso</v>
      </c>
      <c r="Z204" s="105">
        <f>+IFERROR(VLOOKUP($L204,ACTIVIDADES!$B$9:$X$493,15,0),"")</f>
        <v>0.25</v>
      </c>
      <c r="AA204" s="165" t="str">
        <f>+IFERROR(VLOOKUP($L204,ACTIVIDADES!$B$9:$X$493,16,0),"")</f>
        <v>EJECUCIÓN</v>
      </c>
      <c r="AB204" s="138">
        <v>46157</v>
      </c>
      <c r="AC204" s="170">
        <v>0.25</v>
      </c>
      <c r="AD204" s="176" t="s">
        <v>1025</v>
      </c>
      <c r="AE204" s="105" t="s">
        <v>108</v>
      </c>
      <c r="AF204" s="105" t="s">
        <v>81</v>
      </c>
      <c r="AG204" s="105" t="s">
        <v>81</v>
      </c>
      <c r="AH204" s="105" t="s">
        <v>81</v>
      </c>
      <c r="AI204" s="33"/>
      <c r="AJ204" s="33"/>
      <c r="AK204" s="34"/>
      <c r="AL204" s="33"/>
      <c r="AM204" s="34"/>
      <c r="AN204" s="35"/>
      <c r="AO204" s="36"/>
      <c r="AP204" s="37"/>
      <c r="AQ204" s="33"/>
      <c r="AR204" s="38"/>
      <c r="AS204" s="39"/>
      <c r="AT204" s="40"/>
      <c r="AU204" s="48"/>
      <c r="AV204" s="49"/>
      <c r="AW204" s="41"/>
      <c r="AX204" s="47"/>
      <c r="AY204" s="33"/>
      <c r="AZ204" s="33"/>
      <c r="BA204" s="34"/>
      <c r="BB204" s="33"/>
      <c r="BC204" s="34"/>
      <c r="BD204" s="35"/>
      <c r="BE204" s="36"/>
      <c r="BF204" s="37"/>
      <c r="BG204" s="33"/>
      <c r="BH204" s="38"/>
      <c r="BI204" s="39"/>
      <c r="BJ204" s="40"/>
      <c r="BK204" s="48"/>
      <c r="BL204" s="49"/>
      <c r="BM204" s="41"/>
      <c r="BN204" s="47"/>
      <c r="BO204" s="33"/>
      <c r="BP204" s="33"/>
      <c r="BQ204" s="34"/>
      <c r="BR204" s="33"/>
      <c r="BS204" s="34"/>
      <c r="BT204" s="35"/>
      <c r="BU204" s="36"/>
      <c r="BV204" s="37"/>
      <c r="BW204" s="33"/>
      <c r="BX204" s="38"/>
      <c r="BY204" s="39"/>
      <c r="BZ204" s="40"/>
      <c r="CA204" s="48"/>
      <c r="CB204" s="49"/>
      <c r="CC204" s="41"/>
      <c r="CD204" s="47"/>
    </row>
    <row r="205" spans="1:82" s="32" customFormat="1" ht="90" customHeight="1" x14ac:dyDescent="0.25">
      <c r="A205" s="315">
        <f t="shared" si="11"/>
        <v>197</v>
      </c>
      <c r="B205" s="61" t="s">
        <v>67</v>
      </c>
      <c r="C205" s="61">
        <v>2022</v>
      </c>
      <c r="D205" s="61" t="s">
        <v>68</v>
      </c>
      <c r="E205" s="61"/>
      <c r="F205" s="61" t="s">
        <v>1026</v>
      </c>
      <c r="G205" s="62" t="s">
        <v>1027</v>
      </c>
      <c r="H205" s="310"/>
      <c r="I205" s="46" t="s">
        <v>1028</v>
      </c>
      <c r="J205" s="64" t="s">
        <v>1029</v>
      </c>
      <c r="K205" s="63" t="s">
        <v>73</v>
      </c>
      <c r="L205" s="87" t="s">
        <v>94</v>
      </c>
      <c r="M205" s="86" t="s">
        <v>95</v>
      </c>
      <c r="N205" s="87" t="s">
        <v>96</v>
      </c>
      <c r="O205" s="87">
        <v>1</v>
      </c>
      <c r="P205" s="88">
        <v>46143</v>
      </c>
      <c r="Q205" s="88">
        <v>46387</v>
      </c>
      <c r="R205" s="89">
        <f t="shared" si="8"/>
        <v>36</v>
      </c>
      <c r="S205" s="87" t="s">
        <v>92</v>
      </c>
      <c r="T205" s="90"/>
      <c r="U205" s="105">
        <f>+IFERROR(VLOOKUP($L205,ACTIVIDADES!$B$9:$X$493,10,0),"")</f>
        <v>0</v>
      </c>
      <c r="V205" s="167" t="str">
        <f>+IFERROR(VLOOKUP($L205,ACTIVIDADES!$B$9:$X$493,11,0)," ")</f>
        <v xml:space="preserve">En proceso de elaboración </v>
      </c>
      <c r="W205" s="227" t="str">
        <f>+IFERROR(VLOOKUP($L205,ACTIVIDADES!$B$9:$X$493,12,0),"")</f>
        <v>https://dnbcgovco-my.sharepoint.com/:f:/g/personal/planeacion_dnbc_gov_co/IgCHix03hdsORJdFzXwbKzzkAYCwKvT-WMSbymO7s_ZNdBo?e=tzOHt9</v>
      </c>
      <c r="X205" s="138">
        <f>+IFERROR(VLOOKUP($L205,ACTIVIDADES!$B$9:$X$493,13,0),"")</f>
        <v>46153</v>
      </c>
      <c r="Y205" s="164" t="str">
        <f>+IFERROR(VLOOKUP($L205,ACTIVIDADES!$B$9:$X$493,14,0),"")</f>
        <v>No se evidencia avance para el periodo</v>
      </c>
      <c r="Z205" s="105">
        <f>+IFERROR(VLOOKUP($L205,ACTIVIDADES!$B$9:$X$493,15,0),"")</f>
        <v>0</v>
      </c>
      <c r="AA205" s="165" t="str">
        <f>+IFERROR(VLOOKUP($L205,ACTIVIDADES!$B$9:$X$493,16,0),"")</f>
        <v>EJECUCIÓN</v>
      </c>
      <c r="AB205" s="138">
        <v>46171</v>
      </c>
      <c r="AC205" s="105">
        <v>0</v>
      </c>
      <c r="AD205" s="105" t="s">
        <v>93</v>
      </c>
      <c r="AE205" s="170" t="s">
        <v>83</v>
      </c>
      <c r="AF205" s="105" t="s">
        <v>81</v>
      </c>
      <c r="AG205" s="105" t="s">
        <v>81</v>
      </c>
      <c r="AH205" s="105" t="s">
        <v>81</v>
      </c>
      <c r="AI205" s="33"/>
      <c r="AJ205" s="33"/>
      <c r="AK205" s="34"/>
      <c r="AL205" s="33"/>
      <c r="AM205" s="34"/>
      <c r="AN205" s="35"/>
      <c r="AO205" s="36"/>
      <c r="AP205" s="37"/>
      <c r="AQ205" s="33"/>
      <c r="AR205" s="38"/>
      <c r="AS205" s="39"/>
      <c r="AT205" s="40"/>
      <c r="AU205" s="48"/>
      <c r="AV205" s="49"/>
      <c r="AW205" s="41"/>
      <c r="AX205" s="47"/>
      <c r="AY205" s="33"/>
      <c r="AZ205" s="33"/>
      <c r="BA205" s="34"/>
      <c r="BB205" s="33"/>
      <c r="BC205" s="34"/>
      <c r="BD205" s="35"/>
      <c r="BE205" s="36"/>
      <c r="BF205" s="37"/>
      <c r="BG205" s="33"/>
      <c r="BH205" s="38"/>
      <c r="BI205" s="39"/>
      <c r="BJ205" s="40"/>
      <c r="BK205" s="48"/>
      <c r="BL205" s="49"/>
      <c r="BM205" s="41"/>
      <c r="BN205" s="47"/>
      <c r="BO205" s="33"/>
      <c r="BP205" s="33"/>
      <c r="BQ205" s="34"/>
      <c r="BR205" s="33"/>
      <c r="BS205" s="34"/>
      <c r="BT205" s="35"/>
      <c r="BU205" s="36"/>
      <c r="BV205" s="37"/>
      <c r="BW205" s="33"/>
      <c r="BX205" s="38"/>
      <c r="BY205" s="39"/>
      <c r="BZ205" s="40"/>
      <c r="CA205" s="48"/>
      <c r="CB205" s="49"/>
      <c r="CC205" s="41"/>
      <c r="CD205" s="47"/>
    </row>
    <row r="206" spans="1:82" s="32" customFormat="1" ht="116.25" customHeight="1" x14ac:dyDescent="0.25">
      <c r="A206" s="315">
        <f t="shared" si="11"/>
        <v>198</v>
      </c>
      <c r="B206" s="61" t="s">
        <v>67</v>
      </c>
      <c r="C206" s="61">
        <v>2022</v>
      </c>
      <c r="D206" s="61" t="s">
        <v>68</v>
      </c>
      <c r="E206" s="61"/>
      <c r="F206" s="61" t="s">
        <v>1030</v>
      </c>
      <c r="G206" s="62" t="s">
        <v>1031</v>
      </c>
      <c r="H206" s="310"/>
      <c r="I206" s="46" t="s">
        <v>1032</v>
      </c>
      <c r="J206" s="64" t="s">
        <v>1032</v>
      </c>
      <c r="K206" s="63" t="s">
        <v>73</v>
      </c>
      <c r="L206" s="87" t="s">
        <v>1033</v>
      </c>
      <c r="M206" s="86" t="s">
        <v>1034</v>
      </c>
      <c r="N206" s="87" t="s">
        <v>1035</v>
      </c>
      <c r="O206" s="87">
        <v>4</v>
      </c>
      <c r="P206" s="88">
        <v>46023</v>
      </c>
      <c r="Q206" s="88">
        <v>46387</v>
      </c>
      <c r="R206" s="89">
        <f t="shared" si="8"/>
        <v>54</v>
      </c>
      <c r="S206" s="87" t="s">
        <v>92</v>
      </c>
      <c r="T206" s="90"/>
      <c r="U206" s="105">
        <f>+IFERROR(VLOOKUP($L206,ACTIVIDADES!$B$9:$X$493,10,0),"")</f>
        <v>1</v>
      </c>
      <c r="V206" s="167" t="str">
        <f>+IFERROR(VLOOKUP($L206,ACTIVIDADES!$B$9:$X$493,11,0),"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W206" s="227" t="str">
        <f>+IFERROR(VLOOKUP($L206,ACTIVIDADES!$B$9:$X$493,12,0),"")</f>
        <v>https://dnbcgovco-my.sharepoint.com/:f:/g/personal/planeacion_dnbc_gov_co/IgADxUyEd-ggR7h2RUd0PD9jAQXSII1UWONy9ygU91z1rqg?e=aIkrt5</v>
      </c>
      <c r="X206" s="138">
        <f>+IFERROR(VLOOKUP($L206,ACTIVIDADES!$B$9:$X$493,13,0),"")</f>
        <v>46153</v>
      </c>
      <c r="Y206" s="164" t="str">
        <f>+IFERROR(VLOOKUP($L206,ACTIVIDADES!$B$9:$X$493,14,0),"")</f>
        <v>Se evidencia actividades de sensibilización. Se debe garantizar la participación de la alta dirección</v>
      </c>
      <c r="Z206" s="105">
        <f>+IFERROR(VLOOKUP($L206,ACTIVIDADES!$B$9:$X$493,15,0),"")</f>
        <v>0.25</v>
      </c>
      <c r="AA206" s="165" t="str">
        <f>+IFERROR(VLOOKUP($L206,ACTIVIDADES!$B$9:$X$493,16,0),"")</f>
        <v>EJECUCIÓN</v>
      </c>
      <c r="AB206" s="138">
        <v>46171</v>
      </c>
      <c r="AC206" s="174">
        <v>0.25</v>
      </c>
      <c r="AD206" s="179" t="s">
        <v>1036</v>
      </c>
      <c r="AE206" s="105" t="s">
        <v>108</v>
      </c>
      <c r="AF206" s="105" t="s">
        <v>81</v>
      </c>
      <c r="AG206" s="105" t="s">
        <v>81</v>
      </c>
      <c r="AH206" s="105" t="s">
        <v>81</v>
      </c>
      <c r="AI206" s="33"/>
      <c r="AJ206" s="33"/>
      <c r="AK206" s="34"/>
      <c r="AL206" s="33"/>
      <c r="AM206" s="34"/>
      <c r="AN206" s="35"/>
      <c r="AO206" s="36"/>
      <c r="AP206" s="37"/>
      <c r="AQ206" s="33"/>
      <c r="AR206" s="38"/>
      <c r="AS206" s="39"/>
      <c r="AT206" s="40"/>
      <c r="AU206" s="48"/>
      <c r="AV206" s="49"/>
      <c r="AW206" s="41"/>
      <c r="AX206" s="47"/>
      <c r="AY206" s="33"/>
      <c r="AZ206" s="33"/>
      <c r="BA206" s="34"/>
      <c r="BB206" s="33"/>
      <c r="BC206" s="34"/>
      <c r="BD206" s="35"/>
      <c r="BE206" s="36"/>
      <c r="BF206" s="37"/>
      <c r="BG206" s="33"/>
      <c r="BH206" s="38"/>
      <c r="BI206" s="39"/>
      <c r="BJ206" s="40"/>
      <c r="BK206" s="48"/>
      <c r="BL206" s="49"/>
      <c r="BM206" s="41"/>
      <c r="BN206" s="47"/>
      <c r="BO206" s="33"/>
      <c r="BP206" s="33"/>
      <c r="BQ206" s="34"/>
      <c r="BR206" s="33"/>
      <c r="BS206" s="34"/>
      <c r="BT206" s="35"/>
      <c r="BU206" s="36"/>
      <c r="BV206" s="37"/>
      <c r="BW206" s="33"/>
      <c r="BX206" s="38"/>
      <c r="BY206" s="39"/>
      <c r="BZ206" s="40"/>
      <c r="CA206" s="48"/>
      <c r="CB206" s="49"/>
      <c r="CC206" s="41"/>
      <c r="CD206" s="47"/>
    </row>
    <row r="207" spans="1:82" s="32" customFormat="1" ht="90" customHeight="1" x14ac:dyDescent="0.25">
      <c r="A207" s="315">
        <f t="shared" si="11"/>
        <v>199</v>
      </c>
      <c r="B207" s="61" t="s">
        <v>67</v>
      </c>
      <c r="C207" s="61">
        <v>2022</v>
      </c>
      <c r="D207" s="61" t="s">
        <v>68</v>
      </c>
      <c r="E207" s="61"/>
      <c r="F207" s="61" t="s">
        <v>1030</v>
      </c>
      <c r="G207" s="62" t="s">
        <v>1031</v>
      </c>
      <c r="H207" s="310"/>
      <c r="I207" s="46" t="s">
        <v>1032</v>
      </c>
      <c r="J207" s="64" t="s">
        <v>1032</v>
      </c>
      <c r="K207" s="63" t="s">
        <v>73</v>
      </c>
      <c r="L207" s="87" t="s">
        <v>1037</v>
      </c>
      <c r="M207" s="86" t="s">
        <v>1038</v>
      </c>
      <c r="N207" s="87" t="s">
        <v>1039</v>
      </c>
      <c r="O207" s="87">
        <v>6</v>
      </c>
      <c r="P207" s="88">
        <v>46113</v>
      </c>
      <c r="Q207" s="88">
        <v>46387</v>
      </c>
      <c r="R207" s="89">
        <f t="shared" si="8"/>
        <v>40.5</v>
      </c>
      <c r="S207" s="87" t="s">
        <v>92</v>
      </c>
      <c r="T207" s="90"/>
      <c r="U207" s="105">
        <f>+IFERROR(VLOOKUP($L207,ACTIVIDADES!$B$9:$X$493,10,0),"")</f>
        <v>0</v>
      </c>
      <c r="V207" s="167" t="str">
        <f>+IFERROR(VLOOKUP($L207,ACTIVIDADES!$B$9:$X$493,11,0)," ")</f>
        <v>En proceso de actualización</v>
      </c>
      <c r="W207" s="227" t="str">
        <f>+IFERROR(VLOOKUP($L207,ACTIVIDADES!$B$9:$X$493,12,0),"")</f>
        <v>https://dnbcgovco-my.sharepoint.com/:f:/g/personal/planeacion_dnbc_gov_co/IgCl0qBqoOCDTIYmTmGALPurAbwDPB4ig6njfBp9xSbqn_8?e=rSCAmS</v>
      </c>
      <c r="X207" s="138">
        <f>+IFERROR(VLOOKUP($L207,ACTIVIDADES!$B$9:$X$493,13,0),"")</f>
        <v>46153</v>
      </c>
      <c r="Y207" s="164" t="str">
        <f>+IFERROR(VLOOKUP($L207,ACTIVIDADES!$B$9:$X$493,14,0),"")</f>
        <v>No se evidencia avance para el periodo</v>
      </c>
      <c r="Z207" s="105">
        <f>+IFERROR(VLOOKUP($L207,ACTIVIDADES!$B$9:$X$493,15,0),"")</f>
        <v>0</v>
      </c>
      <c r="AA207" s="165" t="str">
        <f>+IFERROR(VLOOKUP($L207,ACTIVIDADES!$B$9:$X$493,16,0),"")</f>
        <v>EJECUCIÓN</v>
      </c>
      <c r="AB207" s="138">
        <v>46171</v>
      </c>
      <c r="AC207" s="105">
        <v>0</v>
      </c>
      <c r="AD207" s="105" t="s">
        <v>93</v>
      </c>
      <c r="AE207" s="170" t="s">
        <v>83</v>
      </c>
      <c r="AF207" s="105" t="s">
        <v>81</v>
      </c>
      <c r="AG207" s="105" t="s">
        <v>81</v>
      </c>
      <c r="AH207" s="105" t="s">
        <v>81</v>
      </c>
      <c r="AI207" s="33"/>
      <c r="AJ207" s="33"/>
      <c r="AK207" s="34"/>
      <c r="AL207" s="33"/>
      <c r="AM207" s="34"/>
      <c r="AN207" s="35"/>
      <c r="AO207" s="36"/>
      <c r="AP207" s="37"/>
      <c r="AQ207" s="33"/>
      <c r="AR207" s="38"/>
      <c r="AS207" s="39"/>
      <c r="AT207" s="40"/>
      <c r="AU207" s="48"/>
      <c r="AV207" s="49"/>
      <c r="AW207" s="41"/>
      <c r="AX207" s="47"/>
      <c r="AY207" s="33"/>
      <c r="AZ207" s="33"/>
      <c r="BA207" s="34"/>
      <c r="BB207" s="33"/>
      <c r="BC207" s="34"/>
      <c r="BD207" s="35"/>
      <c r="BE207" s="36"/>
      <c r="BF207" s="37"/>
      <c r="BG207" s="33"/>
      <c r="BH207" s="38"/>
      <c r="BI207" s="39"/>
      <c r="BJ207" s="40"/>
      <c r="BK207" s="48"/>
      <c r="BL207" s="49"/>
      <c r="BM207" s="41"/>
      <c r="BN207" s="47"/>
      <c r="BO207" s="33"/>
      <c r="BP207" s="33"/>
      <c r="BQ207" s="34"/>
      <c r="BR207" s="33"/>
      <c r="BS207" s="34"/>
      <c r="BT207" s="35"/>
      <c r="BU207" s="36"/>
      <c r="BV207" s="37"/>
      <c r="BW207" s="33"/>
      <c r="BX207" s="38"/>
      <c r="BY207" s="39"/>
      <c r="BZ207" s="40"/>
      <c r="CA207" s="48"/>
      <c r="CB207" s="49"/>
      <c r="CC207" s="41"/>
      <c r="CD207" s="47"/>
    </row>
    <row r="208" spans="1:82" s="32" customFormat="1" ht="141.6" customHeight="1" x14ac:dyDescent="0.25">
      <c r="A208" s="315">
        <f t="shared" si="11"/>
        <v>200</v>
      </c>
      <c r="B208" s="61" t="s">
        <v>67</v>
      </c>
      <c r="C208" s="61">
        <v>2022</v>
      </c>
      <c r="D208" s="61" t="s">
        <v>68</v>
      </c>
      <c r="E208" s="61"/>
      <c r="F208" s="61" t="s">
        <v>1030</v>
      </c>
      <c r="G208" s="62" t="s">
        <v>1031</v>
      </c>
      <c r="H208" s="310"/>
      <c r="I208" s="46" t="s">
        <v>1040</v>
      </c>
      <c r="J208" s="64" t="s">
        <v>1040</v>
      </c>
      <c r="K208" s="63" t="s">
        <v>73</v>
      </c>
      <c r="L208" s="87" t="s">
        <v>214</v>
      </c>
      <c r="M208" s="86" t="s">
        <v>215</v>
      </c>
      <c r="N208" s="87" t="s">
        <v>246</v>
      </c>
      <c r="O208" s="87">
        <v>2</v>
      </c>
      <c r="P208" s="88">
        <v>46023</v>
      </c>
      <c r="Q208" s="88">
        <v>46203</v>
      </c>
      <c r="R208" s="89">
        <f t="shared" si="8"/>
        <v>26.85</v>
      </c>
      <c r="S208" s="87" t="s">
        <v>131</v>
      </c>
      <c r="T208" s="90"/>
      <c r="U208" s="105">
        <f>+IFERROR(VLOOKUP($L208,ACTIVIDADES!$B$9:$X$493,10,0),"")</f>
        <v>0.5</v>
      </c>
      <c r="V208" s="167" t="str">
        <f>+IFERROR(VLOOKUP($L208,ACTIVIDADES!$B$9:$X$493,11,0)," ")</f>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v>
      </c>
      <c r="W208" s="227" t="str">
        <f>+IFERROR(VLOOKUP($L208,ACTIVIDADES!$B$9:$X$493,12,0),"")</f>
        <v>https://dnbcgovco-my.sharepoint.com/:f:/g/personal/planeacion_dnbc_gov_co/IgB2Hc7rjc5cSLW6JDNWnxtoAX0gibH-Pue_6-22TKuiQwE?e=5G5LKI</v>
      </c>
      <c r="X208" s="138">
        <f>+IFERROR(VLOOKUP($L208,ACTIVIDADES!$B$9:$X$493,13,0),"")</f>
        <v>46153</v>
      </c>
      <c r="Y208" s="164" t="str">
        <f>+IFERROR(VLOOKUP($L208,ACTIVIDADES!$B$9:$X$493,14,0),"")</f>
        <v>Se incluyen correos de socializaicón sobre Manual de Seguridad de la Información. No obstante, no se ve fomento del uso de la nube pública</v>
      </c>
      <c r="Z208" s="105">
        <f>+IFERROR(VLOOKUP($L208,ACTIVIDADES!$B$9:$X$493,15,0),"")</f>
        <v>0.5</v>
      </c>
      <c r="AA208" s="165" t="str">
        <f>+IFERROR(VLOOKUP($L208,ACTIVIDADES!$B$9:$X$493,16,0),"")</f>
        <v>EJECUCIÓN</v>
      </c>
      <c r="AB208" s="171">
        <v>46181</v>
      </c>
      <c r="AC208" s="105">
        <v>0.5</v>
      </c>
      <c r="AD208" s="212" t="s">
        <v>1041</v>
      </c>
      <c r="AE208" s="105" t="s">
        <v>108</v>
      </c>
      <c r="AF208" s="105" t="s">
        <v>81</v>
      </c>
      <c r="AG208" s="105" t="s">
        <v>81</v>
      </c>
      <c r="AH208" s="105" t="s">
        <v>81</v>
      </c>
      <c r="AI208" s="33"/>
      <c r="AJ208" s="33"/>
      <c r="AK208" s="34"/>
      <c r="AL208" s="33"/>
      <c r="AM208" s="34"/>
      <c r="AN208" s="35"/>
      <c r="AO208" s="36"/>
      <c r="AP208" s="37"/>
      <c r="AQ208" s="33"/>
      <c r="AR208" s="38"/>
      <c r="AS208" s="39"/>
      <c r="AT208" s="40"/>
      <c r="AU208" s="48"/>
      <c r="AV208" s="49"/>
      <c r="AW208" s="41"/>
      <c r="AX208" s="47"/>
      <c r="AY208" s="33"/>
      <c r="AZ208" s="33"/>
      <c r="BA208" s="34"/>
      <c r="BB208" s="33"/>
      <c r="BC208" s="34"/>
      <c r="BD208" s="35"/>
      <c r="BE208" s="36"/>
      <c r="BF208" s="37"/>
      <c r="BG208" s="33"/>
      <c r="BH208" s="38"/>
      <c r="BI208" s="39"/>
      <c r="BJ208" s="40"/>
      <c r="BK208" s="48"/>
      <c r="BL208" s="49"/>
      <c r="BM208" s="41"/>
      <c r="BN208" s="47"/>
      <c r="BO208" s="33"/>
      <c r="BP208" s="33"/>
      <c r="BQ208" s="34"/>
      <c r="BR208" s="33"/>
      <c r="BS208" s="34"/>
      <c r="BT208" s="35"/>
      <c r="BU208" s="36"/>
      <c r="BV208" s="37"/>
      <c r="BW208" s="33"/>
      <c r="BX208" s="38"/>
      <c r="BY208" s="39"/>
      <c r="BZ208" s="40"/>
      <c r="CA208" s="48"/>
      <c r="CB208" s="49"/>
      <c r="CC208" s="41"/>
      <c r="CD208" s="47"/>
    </row>
    <row r="209" spans="1:82" s="32" customFormat="1" ht="90" customHeight="1" x14ac:dyDescent="0.25">
      <c r="A209" s="315">
        <f t="shared" si="11"/>
        <v>201</v>
      </c>
      <c r="B209" s="61" t="s">
        <v>67</v>
      </c>
      <c r="C209" s="61">
        <v>2022</v>
      </c>
      <c r="D209" s="61" t="s">
        <v>68</v>
      </c>
      <c r="E209" s="61"/>
      <c r="F209" s="61" t="s">
        <v>1030</v>
      </c>
      <c r="G209" s="62" t="s">
        <v>1031</v>
      </c>
      <c r="H209" s="310"/>
      <c r="I209" s="46" t="s">
        <v>1040</v>
      </c>
      <c r="J209" s="64" t="s">
        <v>1040</v>
      </c>
      <c r="K209" s="63" t="s">
        <v>73</v>
      </c>
      <c r="L209" s="87" t="s">
        <v>1042</v>
      </c>
      <c r="M209" s="86" t="s">
        <v>1043</v>
      </c>
      <c r="N209" s="87" t="s">
        <v>1044</v>
      </c>
      <c r="O209" s="87">
        <v>2</v>
      </c>
      <c r="P209" s="88">
        <v>46203</v>
      </c>
      <c r="Q209" s="88">
        <v>46387</v>
      </c>
      <c r="R209" s="89">
        <f t="shared" si="8"/>
        <v>27</v>
      </c>
      <c r="S209" s="87" t="s">
        <v>92</v>
      </c>
      <c r="T209" s="90"/>
      <c r="U209" s="105">
        <f>+IFERROR(VLOOKUP($L209,ACTIVIDADES!$B$9:$X$493,10,0),"")</f>
        <v>1</v>
      </c>
      <c r="V209" s="167" t="str">
        <f>+IFERROR(VLOOKUP($L209,ACTIVIDADES!$B$9:$X$493,11,0)," ")</f>
        <v>En el Informe de Gestión Plan de eficiencia administrativa y Cero Papel se menciona el consumo de papel de resmas del primer trimestre</v>
      </c>
      <c r="W209" s="227" t="str">
        <f>+IFERROR(VLOOKUP($L209,ACTIVIDADES!$B$9:$X$493,12,0),"")</f>
        <v>https://dnbcgovco-my.sharepoint.com/:f:/g/personal/planeacion_dnbc_gov_co/IgCDabrqgzDKSpg1wWFLo2NyAWKI2hNHgjvfc8uUa7ZxLKs?e=iqe4VT</v>
      </c>
      <c r="X209" s="138">
        <f>+IFERROR(VLOOKUP($L209,ACTIVIDADES!$B$9:$X$493,13,0),"")</f>
        <v>46153</v>
      </c>
      <c r="Y209" s="164" t="str">
        <f>+IFERROR(VLOOKUP($L209,ACTIVIDADES!$B$9:$X$493,14,0),"")</f>
        <v>Se evidencia informe donde en el apartado 4 se hace seguimiento al consumo de resmas</v>
      </c>
      <c r="Z209" s="105">
        <f>+IFERROR(VLOOKUP($L209,ACTIVIDADES!$B$9:$X$493,15,0),"")</f>
        <v>0.5</v>
      </c>
      <c r="AA209" s="165" t="str">
        <f>+IFERROR(VLOOKUP($L209,ACTIVIDADES!$B$9:$X$493,16,0),"")</f>
        <v>EJECUCIÓN</v>
      </c>
      <c r="AB209" s="138">
        <v>46171</v>
      </c>
      <c r="AC209" s="209">
        <v>0.5</v>
      </c>
      <c r="AD209" s="213" t="s">
        <v>1045</v>
      </c>
      <c r="AE209" s="206" t="s">
        <v>108</v>
      </c>
      <c r="AF209" s="105" t="s">
        <v>81</v>
      </c>
      <c r="AG209" s="105" t="s">
        <v>81</v>
      </c>
      <c r="AH209" s="105" t="s">
        <v>81</v>
      </c>
      <c r="AI209" s="33"/>
      <c r="AJ209" s="33"/>
      <c r="AK209" s="34"/>
      <c r="AL209" s="33"/>
      <c r="AM209" s="34"/>
      <c r="AN209" s="35"/>
      <c r="AO209" s="36"/>
      <c r="AP209" s="37"/>
      <c r="AQ209" s="33"/>
      <c r="AR209" s="38"/>
      <c r="AS209" s="39"/>
      <c r="AT209" s="40"/>
      <c r="AU209" s="48"/>
      <c r="AV209" s="49"/>
      <c r="AW209" s="41"/>
      <c r="AX209" s="47"/>
      <c r="AY209" s="33"/>
      <c r="AZ209" s="33"/>
      <c r="BA209" s="34"/>
      <c r="BB209" s="33"/>
      <c r="BC209" s="34"/>
      <c r="BD209" s="35"/>
      <c r="BE209" s="36"/>
      <c r="BF209" s="37"/>
      <c r="BG209" s="33"/>
      <c r="BH209" s="38"/>
      <c r="BI209" s="39"/>
      <c r="BJ209" s="40"/>
      <c r="BK209" s="48"/>
      <c r="BL209" s="49"/>
      <c r="BM209" s="41"/>
      <c r="BN209" s="47"/>
      <c r="BO209" s="33"/>
      <c r="BP209" s="33"/>
      <c r="BQ209" s="34"/>
      <c r="BR209" s="33"/>
      <c r="BS209" s="34"/>
      <c r="BT209" s="35"/>
      <c r="BU209" s="36"/>
      <c r="BV209" s="37"/>
      <c r="BW209" s="33"/>
      <c r="BX209" s="38"/>
      <c r="BY209" s="39"/>
      <c r="BZ209" s="40"/>
      <c r="CA209" s="48"/>
      <c r="CB209" s="49"/>
      <c r="CC209" s="41"/>
      <c r="CD209" s="47"/>
    </row>
    <row r="210" spans="1:82" s="32" customFormat="1" ht="90" customHeight="1" x14ac:dyDescent="0.25">
      <c r="A210" s="315">
        <f t="shared" si="11"/>
        <v>202</v>
      </c>
      <c r="B210" s="61" t="s">
        <v>67</v>
      </c>
      <c r="C210" s="61">
        <v>2021</v>
      </c>
      <c r="D210" s="61" t="s">
        <v>68</v>
      </c>
      <c r="E210" s="61"/>
      <c r="F210" s="61" t="s">
        <v>1046</v>
      </c>
      <c r="G210" s="62" t="s">
        <v>1047</v>
      </c>
      <c r="H210" s="310"/>
      <c r="I210" s="46" t="s">
        <v>1048</v>
      </c>
      <c r="J210" s="64" t="s">
        <v>1049</v>
      </c>
      <c r="K210" s="63" t="s">
        <v>73</v>
      </c>
      <c r="L210" s="87" t="s">
        <v>430</v>
      </c>
      <c r="M210" s="86" t="s">
        <v>431</v>
      </c>
      <c r="N210" s="87" t="s">
        <v>402</v>
      </c>
      <c r="O210" s="87">
        <v>1</v>
      </c>
      <c r="P210" s="88">
        <v>46113</v>
      </c>
      <c r="Q210" s="88">
        <v>46387</v>
      </c>
      <c r="R210" s="89">
        <f t="shared" si="8"/>
        <v>40.5</v>
      </c>
      <c r="S210" s="87" t="s">
        <v>105</v>
      </c>
      <c r="T210" s="90" t="s">
        <v>432</v>
      </c>
      <c r="U210" s="105">
        <f>+IFERROR(VLOOKUP($L210,ACTIVIDADES!$B$9:$X$493,10,0),"")</f>
        <v>0</v>
      </c>
      <c r="V210" s="167" t="str">
        <f>+IFERROR(VLOOKUP($L210,ACTIVIDADES!$B$9:$X$493,11,0)," ")</f>
        <v xml:space="preserve">Se informa que esta en etapa de elaboración </v>
      </c>
      <c r="W210" s="227">
        <f>+IFERROR(VLOOKUP($L210,ACTIVIDADES!$B$9:$X$493,12,0),"")</f>
        <v>0</v>
      </c>
      <c r="X210" s="138">
        <f>+IFERROR(VLOOKUP($L210,ACTIVIDADES!$B$9:$X$493,13,0),"")</f>
        <v>46153</v>
      </c>
      <c r="Y210" s="164" t="str">
        <f>+IFERROR(VLOOKUP($L210,ACTIVIDADES!$B$9:$X$493,14,0),"")</f>
        <v>No ha dado inicio a la ejecución</v>
      </c>
      <c r="Z210" s="105">
        <f>+IFERROR(VLOOKUP($L210,ACTIVIDADES!$B$9:$X$493,15,0),"")</f>
        <v>0</v>
      </c>
      <c r="AA210" s="165" t="str">
        <f>+IFERROR(VLOOKUP($L210,ACTIVIDADES!$B$9:$X$493,16,0),"")</f>
        <v>EJECUCIÓN</v>
      </c>
      <c r="AB210" s="138">
        <v>46157</v>
      </c>
      <c r="AC210" s="105">
        <v>0</v>
      </c>
      <c r="AD210" s="214" t="s">
        <v>93</v>
      </c>
      <c r="AE210" s="179" t="s">
        <v>83</v>
      </c>
      <c r="AF210" s="105" t="s">
        <v>81</v>
      </c>
      <c r="AG210" s="105" t="s">
        <v>81</v>
      </c>
      <c r="AH210" s="105" t="s">
        <v>81</v>
      </c>
      <c r="AI210" s="33"/>
      <c r="AJ210" s="33"/>
      <c r="AK210" s="34"/>
      <c r="AL210" s="33"/>
      <c r="AM210" s="34"/>
      <c r="AN210" s="35"/>
      <c r="AO210" s="36"/>
      <c r="AP210" s="37"/>
      <c r="AQ210" s="33"/>
      <c r="AR210" s="38"/>
      <c r="AS210" s="39"/>
      <c r="AT210" s="40"/>
      <c r="AU210" s="48"/>
      <c r="AV210" s="49"/>
      <c r="AW210" s="41"/>
      <c r="AX210" s="47"/>
      <c r="AY210" s="33"/>
      <c r="AZ210" s="33"/>
      <c r="BA210" s="34"/>
      <c r="BB210" s="33"/>
      <c r="BC210" s="34"/>
      <c r="BD210" s="35"/>
      <c r="BE210" s="36"/>
      <c r="BF210" s="37"/>
      <c r="BG210" s="33"/>
      <c r="BH210" s="38"/>
      <c r="BI210" s="39"/>
      <c r="BJ210" s="40"/>
      <c r="BK210" s="48"/>
      <c r="BL210" s="49"/>
      <c r="BM210" s="41"/>
      <c r="BN210" s="47"/>
      <c r="BO210" s="33"/>
      <c r="BP210" s="33"/>
      <c r="BQ210" s="34"/>
      <c r="BR210" s="33"/>
      <c r="BS210" s="34"/>
      <c r="BT210" s="35"/>
      <c r="BU210" s="36"/>
      <c r="BV210" s="37"/>
      <c r="BW210" s="33"/>
      <c r="BX210" s="38"/>
      <c r="BY210" s="39"/>
      <c r="BZ210" s="40"/>
      <c r="CA210" s="48"/>
      <c r="CB210" s="49"/>
      <c r="CC210" s="41"/>
      <c r="CD210" s="47"/>
    </row>
    <row r="211" spans="1:82" s="32" customFormat="1" ht="90" customHeight="1" x14ac:dyDescent="0.25">
      <c r="A211" s="315">
        <f t="shared" si="11"/>
        <v>203</v>
      </c>
      <c r="B211" s="61" t="s">
        <v>67</v>
      </c>
      <c r="C211" s="61">
        <v>2021</v>
      </c>
      <c r="D211" s="61" t="s">
        <v>68</v>
      </c>
      <c r="E211" s="61"/>
      <c r="F211" s="61" t="s">
        <v>1050</v>
      </c>
      <c r="G211" s="62" t="s">
        <v>1051</v>
      </c>
      <c r="H211" s="310"/>
      <c r="I211" s="46" t="s">
        <v>1052</v>
      </c>
      <c r="J211" s="64" t="s">
        <v>1053</v>
      </c>
      <c r="K211" s="63" t="s">
        <v>73</v>
      </c>
      <c r="L211" s="87" t="s">
        <v>430</v>
      </c>
      <c r="M211" s="86" t="s">
        <v>431</v>
      </c>
      <c r="N211" s="87" t="s">
        <v>402</v>
      </c>
      <c r="O211" s="87">
        <v>1</v>
      </c>
      <c r="P211" s="88">
        <v>46113</v>
      </c>
      <c r="Q211" s="88">
        <v>46387</v>
      </c>
      <c r="R211" s="89">
        <f t="shared" si="8"/>
        <v>40.5</v>
      </c>
      <c r="S211" s="87" t="s">
        <v>105</v>
      </c>
      <c r="T211" s="90" t="s">
        <v>432</v>
      </c>
      <c r="U211" s="105">
        <f>+IFERROR(VLOOKUP($L211,ACTIVIDADES!$B$9:$X$493,10,0),"")</f>
        <v>0</v>
      </c>
      <c r="V211" s="167" t="str">
        <f>+IFERROR(VLOOKUP($L211,ACTIVIDADES!$B$9:$X$493,11,0)," ")</f>
        <v xml:space="preserve">Se informa que esta en etapa de elaboración </v>
      </c>
      <c r="W211" s="227">
        <f>+IFERROR(VLOOKUP($L211,ACTIVIDADES!$B$9:$X$493,12,0),"")</f>
        <v>0</v>
      </c>
      <c r="X211" s="138">
        <f>+IFERROR(VLOOKUP($L211,ACTIVIDADES!$B$9:$X$493,13,0),"")</f>
        <v>46153</v>
      </c>
      <c r="Y211" s="164" t="str">
        <f>+IFERROR(VLOOKUP($L211,ACTIVIDADES!$B$9:$X$493,14,0),"")</f>
        <v>No ha dado inicio a la ejecución</v>
      </c>
      <c r="Z211" s="105">
        <f>+IFERROR(VLOOKUP($L211,ACTIVIDADES!$B$9:$X$493,15,0),"")</f>
        <v>0</v>
      </c>
      <c r="AA211" s="165" t="str">
        <f>+IFERROR(VLOOKUP($L211,ACTIVIDADES!$B$9:$X$493,16,0),"")</f>
        <v>EJECUCIÓN</v>
      </c>
      <c r="AB211" s="138">
        <v>46157</v>
      </c>
      <c r="AC211" s="105">
        <v>0</v>
      </c>
      <c r="AD211" s="105" t="s">
        <v>93</v>
      </c>
      <c r="AE211" s="179" t="s">
        <v>83</v>
      </c>
      <c r="AF211" s="105" t="s">
        <v>81</v>
      </c>
      <c r="AG211" s="105" t="s">
        <v>81</v>
      </c>
      <c r="AH211" s="105" t="s">
        <v>81</v>
      </c>
      <c r="AI211" s="33"/>
      <c r="AJ211" s="33"/>
      <c r="AK211" s="34"/>
      <c r="AL211" s="33"/>
      <c r="AM211" s="34"/>
      <c r="AN211" s="35"/>
      <c r="AO211" s="36"/>
      <c r="AP211" s="37"/>
      <c r="AQ211" s="33"/>
      <c r="AR211" s="38"/>
      <c r="AS211" s="39"/>
      <c r="AT211" s="40"/>
      <c r="AU211" s="48"/>
      <c r="AV211" s="49"/>
      <c r="AW211" s="41"/>
      <c r="AX211" s="47"/>
      <c r="AY211" s="33"/>
      <c r="AZ211" s="33"/>
      <c r="BA211" s="34"/>
      <c r="BB211" s="33"/>
      <c r="BC211" s="34"/>
      <c r="BD211" s="35"/>
      <c r="BE211" s="36"/>
      <c r="BF211" s="37"/>
      <c r="BG211" s="33"/>
      <c r="BH211" s="38"/>
      <c r="BI211" s="39"/>
      <c r="BJ211" s="40"/>
      <c r="BK211" s="48"/>
      <c r="BL211" s="49"/>
      <c r="BM211" s="41"/>
      <c r="BN211" s="47"/>
      <c r="BO211" s="33"/>
      <c r="BP211" s="33"/>
      <c r="BQ211" s="34"/>
      <c r="BR211" s="33"/>
      <c r="BS211" s="34"/>
      <c r="BT211" s="35"/>
      <c r="BU211" s="36"/>
      <c r="BV211" s="37"/>
      <c r="BW211" s="33"/>
      <c r="BX211" s="38"/>
      <c r="BY211" s="39"/>
      <c r="BZ211" s="40"/>
      <c r="CA211" s="48"/>
      <c r="CB211" s="49"/>
      <c r="CC211" s="41"/>
      <c r="CD211" s="47"/>
    </row>
    <row r="212" spans="1:82" s="32" customFormat="1" ht="90" customHeight="1" x14ac:dyDescent="0.25">
      <c r="A212" s="315">
        <f t="shared" si="11"/>
        <v>204</v>
      </c>
      <c r="B212" s="61" t="s">
        <v>67</v>
      </c>
      <c r="C212" s="61">
        <v>2021</v>
      </c>
      <c r="D212" s="61" t="s">
        <v>68</v>
      </c>
      <c r="E212" s="61"/>
      <c r="F212" s="61" t="s">
        <v>1050</v>
      </c>
      <c r="G212" s="62" t="s">
        <v>1051</v>
      </c>
      <c r="H212" s="310"/>
      <c r="I212" s="46" t="s">
        <v>1054</v>
      </c>
      <c r="J212" s="64" t="s">
        <v>1055</v>
      </c>
      <c r="K212" s="63" t="s">
        <v>73</v>
      </c>
      <c r="L212" s="87" t="s">
        <v>430</v>
      </c>
      <c r="M212" s="86" t="s">
        <v>431</v>
      </c>
      <c r="N212" s="87" t="s">
        <v>402</v>
      </c>
      <c r="O212" s="87">
        <v>1</v>
      </c>
      <c r="P212" s="88">
        <v>46113</v>
      </c>
      <c r="Q212" s="88">
        <v>46387</v>
      </c>
      <c r="R212" s="89">
        <f t="shared" si="8"/>
        <v>40.5</v>
      </c>
      <c r="S212" s="87" t="s">
        <v>105</v>
      </c>
      <c r="T212" s="90" t="s">
        <v>432</v>
      </c>
      <c r="U212" s="105">
        <f>+IFERROR(VLOOKUP($L212,ACTIVIDADES!$B$9:$X$493,10,0),"")</f>
        <v>0</v>
      </c>
      <c r="V212" s="167" t="str">
        <f>+IFERROR(VLOOKUP($L212,ACTIVIDADES!$B$9:$X$493,11,0)," ")</f>
        <v xml:space="preserve">Se informa que esta en etapa de elaboración </v>
      </c>
      <c r="W212" s="227">
        <f>+IFERROR(VLOOKUP($L212,ACTIVIDADES!$B$9:$X$493,12,0),"")</f>
        <v>0</v>
      </c>
      <c r="X212" s="138">
        <f>+IFERROR(VLOOKUP($L212,ACTIVIDADES!$B$9:$X$493,13,0),"")</f>
        <v>46153</v>
      </c>
      <c r="Y212" s="164" t="str">
        <f>+IFERROR(VLOOKUP($L212,ACTIVIDADES!$B$9:$X$493,14,0),"")</f>
        <v>No ha dado inicio a la ejecución</v>
      </c>
      <c r="Z212" s="105">
        <f>+IFERROR(VLOOKUP($L212,ACTIVIDADES!$B$9:$X$493,15,0),"")</f>
        <v>0</v>
      </c>
      <c r="AA212" s="165" t="str">
        <f>+IFERROR(VLOOKUP($L212,ACTIVIDADES!$B$9:$X$493,16,0),"")</f>
        <v>EJECUCIÓN</v>
      </c>
      <c r="AB212" s="138">
        <v>46157</v>
      </c>
      <c r="AC212" s="105">
        <v>0</v>
      </c>
      <c r="AD212" s="105" t="s">
        <v>93</v>
      </c>
      <c r="AE212" s="179" t="s">
        <v>83</v>
      </c>
      <c r="AF212" s="105" t="s">
        <v>81</v>
      </c>
      <c r="AG212" s="105" t="s">
        <v>81</v>
      </c>
      <c r="AH212" s="105" t="s">
        <v>81</v>
      </c>
      <c r="AI212" s="33"/>
      <c r="AJ212" s="33"/>
      <c r="AK212" s="34"/>
      <c r="AL212" s="33"/>
      <c r="AM212" s="34"/>
      <c r="AN212" s="35"/>
      <c r="AO212" s="36"/>
      <c r="AP212" s="37"/>
      <c r="AQ212" s="33"/>
      <c r="AR212" s="38"/>
      <c r="AS212" s="39"/>
      <c r="AT212" s="40"/>
      <c r="AU212" s="48"/>
      <c r="AV212" s="49"/>
      <c r="AW212" s="41"/>
      <c r="AX212" s="47"/>
      <c r="AY212" s="33"/>
      <c r="AZ212" s="33"/>
      <c r="BA212" s="34"/>
      <c r="BB212" s="33"/>
      <c r="BC212" s="34"/>
      <c r="BD212" s="35"/>
      <c r="BE212" s="36"/>
      <c r="BF212" s="37"/>
      <c r="BG212" s="33"/>
      <c r="BH212" s="38"/>
      <c r="BI212" s="39"/>
      <c r="BJ212" s="40"/>
      <c r="BK212" s="48"/>
      <c r="BL212" s="49"/>
      <c r="BM212" s="41"/>
      <c r="BN212" s="47"/>
      <c r="BO212" s="33"/>
      <c r="BP212" s="33"/>
      <c r="BQ212" s="34"/>
      <c r="BR212" s="33"/>
      <c r="BS212" s="34"/>
      <c r="BT212" s="35"/>
      <c r="BU212" s="36"/>
      <c r="BV212" s="37"/>
      <c r="BW212" s="33"/>
      <c r="BX212" s="38"/>
      <c r="BY212" s="39"/>
      <c r="BZ212" s="40"/>
      <c r="CA212" s="48"/>
      <c r="CB212" s="49"/>
      <c r="CC212" s="41"/>
      <c r="CD212" s="47"/>
    </row>
    <row r="213" spans="1:82" s="32" customFormat="1" ht="90" customHeight="1" x14ac:dyDescent="0.25">
      <c r="A213" s="315">
        <f t="shared" si="11"/>
        <v>205</v>
      </c>
      <c r="B213" s="61" t="s">
        <v>67</v>
      </c>
      <c r="C213" s="61">
        <v>2022</v>
      </c>
      <c r="D213" s="61" t="s">
        <v>68</v>
      </c>
      <c r="E213" s="61"/>
      <c r="F213" s="61" t="s">
        <v>1056</v>
      </c>
      <c r="G213" s="62" t="s">
        <v>1057</v>
      </c>
      <c r="H213" s="310" t="s">
        <v>315</v>
      </c>
      <c r="I213" s="46" t="s">
        <v>1058</v>
      </c>
      <c r="J213" s="64" t="s">
        <v>1058</v>
      </c>
      <c r="K213" s="63" t="s">
        <v>73</v>
      </c>
      <c r="L213" s="87" t="s">
        <v>1059</v>
      </c>
      <c r="M213" s="86" t="s">
        <v>1060</v>
      </c>
      <c r="N213" s="87" t="s">
        <v>1061</v>
      </c>
      <c r="O213" s="87">
        <v>12</v>
      </c>
      <c r="P213" s="88">
        <v>46023</v>
      </c>
      <c r="Q213" s="88">
        <v>46387</v>
      </c>
      <c r="R213" s="89">
        <v>54</v>
      </c>
      <c r="S213" s="87" t="s">
        <v>1062</v>
      </c>
      <c r="T213" s="90" t="s">
        <v>1063</v>
      </c>
      <c r="U213" s="105">
        <f>+IFERROR(VLOOKUP($L213,ACTIVIDADES!$B$9:$X$493,10,0),"")</f>
        <v>0</v>
      </c>
      <c r="V213" s="167">
        <f>+IFERROR(VLOOKUP($L213,ACTIVIDADES!$B$9:$X$493,11,0)," ")</f>
        <v>0</v>
      </c>
      <c r="W213" s="227">
        <f>+IFERROR(VLOOKUP($L213,ACTIVIDADES!$B$9:$X$493,12,0),"")</f>
        <v>0</v>
      </c>
      <c r="X213" s="138">
        <f>+IFERROR(VLOOKUP($L213,ACTIVIDADES!$B$9:$X$493,13,0),"")</f>
        <v>46153</v>
      </c>
      <c r="Y213" s="164" t="str">
        <f>+IFERROR(VLOOKUP($L213,ACTIVIDADES!$B$9:$X$493,14,0),"")</f>
        <v>No se registra seguimiento</v>
      </c>
      <c r="Z213" s="105">
        <f>+IFERROR(VLOOKUP($L213,ACTIVIDADES!$B$9:$X$493,15,0),"")</f>
        <v>0</v>
      </c>
      <c r="AA213" s="165" t="str">
        <f>+IFERROR(VLOOKUP($L213,ACTIVIDADES!$B$9:$X$493,16,0),"")</f>
        <v>EJECUCIÓN</v>
      </c>
      <c r="AB213" s="138">
        <v>46157</v>
      </c>
      <c r="AC213" s="105">
        <v>0</v>
      </c>
      <c r="AD213" s="105" t="s">
        <v>93</v>
      </c>
      <c r="AE213" s="175" t="s">
        <v>108</v>
      </c>
      <c r="AF213" s="105" t="s">
        <v>81</v>
      </c>
      <c r="AG213" s="105" t="s">
        <v>81</v>
      </c>
      <c r="AH213" s="105" t="s">
        <v>81</v>
      </c>
      <c r="AI213" s="33"/>
      <c r="AJ213" s="33"/>
      <c r="AK213" s="34"/>
      <c r="AL213" s="33"/>
      <c r="AM213" s="34"/>
      <c r="AN213" s="35"/>
      <c r="AO213" s="36"/>
      <c r="AP213" s="37"/>
      <c r="AQ213" s="33"/>
      <c r="AR213" s="38"/>
      <c r="AS213" s="39"/>
      <c r="AT213" s="40"/>
      <c r="AU213" s="48"/>
      <c r="AV213" s="49"/>
      <c r="AW213" s="41"/>
      <c r="AX213" s="47"/>
      <c r="AY213" s="33"/>
      <c r="AZ213" s="33"/>
      <c r="BA213" s="34"/>
      <c r="BB213" s="33"/>
      <c r="BC213" s="34"/>
      <c r="BD213" s="35"/>
      <c r="BE213" s="36"/>
      <c r="BF213" s="37"/>
      <c r="BG213" s="33"/>
      <c r="BH213" s="38"/>
      <c r="BI213" s="39"/>
      <c r="BJ213" s="40"/>
      <c r="BK213" s="48"/>
      <c r="BL213" s="49"/>
      <c r="BM213" s="41"/>
      <c r="BN213" s="47"/>
      <c r="BO213" s="33"/>
      <c r="BP213" s="33"/>
      <c r="BQ213" s="34"/>
      <c r="BR213" s="33"/>
      <c r="BS213" s="34"/>
      <c r="BT213" s="35"/>
      <c r="BU213" s="36"/>
      <c r="BV213" s="37"/>
      <c r="BW213" s="33"/>
      <c r="BX213" s="38"/>
      <c r="BY213" s="39"/>
      <c r="BZ213" s="40"/>
      <c r="CA213" s="48"/>
      <c r="CB213" s="49"/>
      <c r="CC213" s="41"/>
      <c r="CD213" s="47"/>
    </row>
    <row r="214" spans="1:82" s="32" customFormat="1" ht="90" customHeight="1" x14ac:dyDescent="0.25">
      <c r="A214" s="315">
        <f t="shared" si="11"/>
        <v>206</v>
      </c>
      <c r="B214" s="61" t="s">
        <v>67</v>
      </c>
      <c r="C214" s="61">
        <v>2022</v>
      </c>
      <c r="D214" s="61" t="s">
        <v>68</v>
      </c>
      <c r="E214" s="61"/>
      <c r="F214" s="61" t="s">
        <v>1056</v>
      </c>
      <c r="G214" s="62" t="s">
        <v>1057</v>
      </c>
      <c r="H214" s="310" t="s">
        <v>315</v>
      </c>
      <c r="I214" s="46" t="s">
        <v>1064</v>
      </c>
      <c r="J214" s="64" t="s">
        <v>1064</v>
      </c>
      <c r="K214" s="63" t="s">
        <v>73</v>
      </c>
      <c r="L214" s="87" t="s">
        <v>1065</v>
      </c>
      <c r="M214" s="86" t="s">
        <v>1066</v>
      </c>
      <c r="N214" s="87" t="s">
        <v>1067</v>
      </c>
      <c r="O214" s="87">
        <v>1</v>
      </c>
      <c r="P214" s="88">
        <v>44820</v>
      </c>
      <c r="Q214" s="88">
        <v>44926</v>
      </c>
      <c r="R214" s="89">
        <f t="shared" si="8"/>
        <v>15.750000000000002</v>
      </c>
      <c r="S214" s="87" t="s">
        <v>321</v>
      </c>
      <c r="T214" s="90"/>
      <c r="U214" s="105">
        <f>+IFERROR(VLOOKUP($L214,ACTIVIDADES!$B$9:$X$493,10,0),"")</f>
        <v>0</v>
      </c>
      <c r="V214" s="167" t="str">
        <f>+IFERROR(VLOOKUP($L214,ACTIVIDADES!$B$9:$X$493,11,0)," ")</f>
        <v xml:space="preserve">Se debe empezar a implementar esta actividad </v>
      </c>
      <c r="W214" s="227">
        <f>+IFERROR(VLOOKUP($L214,ACTIVIDADES!$B$9:$X$493,12,0),"")</f>
        <v>0</v>
      </c>
      <c r="X214" s="138">
        <f>+IFERROR(VLOOKUP($L214,ACTIVIDADES!$B$9:$X$493,13,0),"")</f>
        <v>46153</v>
      </c>
      <c r="Y214" s="164" t="str">
        <f>+IFERROR(VLOOKUP($L214,ACTIVIDADES!$B$9:$X$493,14,0),"")</f>
        <v>Pendiente de realización</v>
      </c>
      <c r="Z214" s="105">
        <f>+IFERROR(VLOOKUP($L214,ACTIVIDADES!$B$9:$X$493,15,0),"")</f>
        <v>0</v>
      </c>
      <c r="AA214" s="165" t="str">
        <f>+IFERROR(VLOOKUP($L214,ACTIVIDADES!$B$9:$X$493,16,0),"")</f>
        <v>EJECUCIÓN</v>
      </c>
      <c r="AB214" s="138">
        <v>46157</v>
      </c>
      <c r="AC214" s="105">
        <v>0</v>
      </c>
      <c r="AD214" s="105" t="s">
        <v>93</v>
      </c>
      <c r="AE214" s="105" t="s">
        <v>118</v>
      </c>
      <c r="AF214" s="105" t="s">
        <v>81</v>
      </c>
      <c r="AG214" s="105" t="s">
        <v>81</v>
      </c>
      <c r="AH214" s="105" t="s">
        <v>81</v>
      </c>
      <c r="AI214" s="33"/>
      <c r="AJ214" s="33"/>
      <c r="AK214" s="34"/>
      <c r="AL214" s="33"/>
      <c r="AM214" s="34"/>
      <c r="AN214" s="35"/>
      <c r="AO214" s="36"/>
      <c r="AP214" s="37"/>
      <c r="AQ214" s="33"/>
      <c r="AR214" s="38"/>
      <c r="AS214" s="39"/>
      <c r="AT214" s="40"/>
      <c r="AU214" s="48"/>
      <c r="AV214" s="49"/>
      <c r="AW214" s="41"/>
      <c r="AX214" s="47"/>
      <c r="AY214" s="33"/>
      <c r="AZ214" s="33"/>
      <c r="BA214" s="34"/>
      <c r="BB214" s="33"/>
      <c r="BC214" s="34"/>
      <c r="BD214" s="35"/>
      <c r="BE214" s="36"/>
      <c r="BF214" s="37"/>
      <c r="BG214" s="33"/>
      <c r="BH214" s="38"/>
      <c r="BI214" s="39"/>
      <c r="BJ214" s="40"/>
      <c r="BK214" s="48"/>
      <c r="BL214" s="49"/>
      <c r="BM214" s="41"/>
      <c r="BN214" s="47"/>
      <c r="BO214" s="33"/>
      <c r="BP214" s="33"/>
      <c r="BQ214" s="34"/>
      <c r="BR214" s="33"/>
      <c r="BS214" s="34"/>
      <c r="BT214" s="35"/>
      <c r="BU214" s="36"/>
      <c r="BV214" s="37"/>
      <c r="BW214" s="33"/>
      <c r="BX214" s="38"/>
      <c r="BY214" s="39"/>
      <c r="BZ214" s="40"/>
      <c r="CA214" s="48"/>
      <c r="CB214" s="49"/>
      <c r="CC214" s="41"/>
      <c r="CD214" s="47"/>
    </row>
    <row r="215" spans="1:82" s="32" customFormat="1" ht="90" customHeight="1" x14ac:dyDescent="0.25">
      <c r="A215" s="315">
        <f t="shared" si="11"/>
        <v>207</v>
      </c>
      <c r="B215" s="61" t="s">
        <v>67</v>
      </c>
      <c r="C215" s="61">
        <v>2022</v>
      </c>
      <c r="D215" s="61" t="s">
        <v>68</v>
      </c>
      <c r="E215" s="61"/>
      <c r="F215" s="61" t="s">
        <v>1068</v>
      </c>
      <c r="G215" s="62" t="s">
        <v>1069</v>
      </c>
      <c r="H215" s="310" t="s">
        <v>315</v>
      </c>
      <c r="I215" s="46" t="s">
        <v>1070</v>
      </c>
      <c r="J215" s="64" t="s">
        <v>1070</v>
      </c>
      <c r="K215" s="63" t="s">
        <v>73</v>
      </c>
      <c r="L215" s="87" t="s">
        <v>318</v>
      </c>
      <c r="M215" s="86" t="s">
        <v>319</v>
      </c>
      <c r="N215" s="87" t="s">
        <v>320</v>
      </c>
      <c r="O215" s="87">
        <v>12</v>
      </c>
      <c r="P215" s="88">
        <v>46023</v>
      </c>
      <c r="Q215" s="88">
        <v>46357</v>
      </c>
      <c r="R215" s="89">
        <f t="shared" si="8"/>
        <v>49.5</v>
      </c>
      <c r="S215" s="87" t="s">
        <v>321</v>
      </c>
      <c r="T215" s="90"/>
      <c r="U215" s="105">
        <f>+IFERROR(VLOOKUP($L215,ACTIVIDADES!$B$9:$X$493,10,0),"")</f>
        <v>0</v>
      </c>
      <c r="V215" s="167" t="str">
        <f>+IFERROR(VLOOKUP($L215,ACTIVIDADES!$B$9:$X$493,11,0)," ")</f>
        <v>Se informaron alertas mensuales a través de correo electrónico a los líderes de procesos</v>
      </c>
      <c r="W215" s="227" t="str">
        <f>+IFERROR(VLOOKUP($L215,ACTIVIDADES!$B$9:$X$493,12,0),"")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15" s="138">
        <f>+IFERROR(VLOOKUP($L215,ACTIVIDADES!$B$9:$X$493,13,0),"")</f>
        <v>46153</v>
      </c>
      <c r="Y215" s="164" t="str">
        <f>+IFERROR(VLOOKUP($L215,ACTIVIDADES!$B$9:$X$493,14,0),"")</f>
        <v>Se evidencian reportes del primer trimestre del año</v>
      </c>
      <c r="Z215" s="105">
        <f>+IFERROR(VLOOKUP($L215,ACTIVIDADES!$B$9:$X$493,15,0),"")</f>
        <v>0.25</v>
      </c>
      <c r="AA215" s="165" t="str">
        <f>+IFERROR(VLOOKUP($L215,ACTIVIDADES!$B$9:$X$493,16,0),"")</f>
        <v>EJECUCIÓN</v>
      </c>
      <c r="AB215" s="138">
        <v>46157</v>
      </c>
      <c r="AC215" s="105">
        <v>0.25</v>
      </c>
      <c r="AD215" s="181" t="s">
        <v>322</v>
      </c>
      <c r="AE215" s="105" t="s">
        <v>108</v>
      </c>
      <c r="AF215" s="105" t="s">
        <v>81</v>
      </c>
      <c r="AG215" s="105" t="s">
        <v>81</v>
      </c>
      <c r="AH215" s="105" t="s">
        <v>81</v>
      </c>
      <c r="AI215" s="33"/>
      <c r="AJ215" s="33"/>
      <c r="AK215" s="34"/>
      <c r="AL215" s="33"/>
      <c r="AM215" s="34"/>
      <c r="AN215" s="35"/>
      <c r="AO215" s="36"/>
      <c r="AP215" s="37"/>
      <c r="AQ215" s="33"/>
      <c r="AR215" s="38"/>
      <c r="AS215" s="39"/>
      <c r="AT215" s="40"/>
      <c r="AU215" s="48"/>
      <c r="AV215" s="49"/>
      <c r="AW215" s="41"/>
      <c r="AX215" s="47"/>
      <c r="AY215" s="33"/>
      <c r="AZ215" s="33"/>
      <c r="BA215" s="34"/>
      <c r="BB215" s="33"/>
      <c r="BC215" s="34"/>
      <c r="BD215" s="35"/>
      <c r="BE215" s="36"/>
      <c r="BF215" s="37"/>
      <c r="BG215" s="33"/>
      <c r="BH215" s="38"/>
      <c r="BI215" s="39"/>
      <c r="BJ215" s="40"/>
      <c r="BK215" s="48"/>
      <c r="BL215" s="49"/>
      <c r="BM215" s="41"/>
      <c r="BN215" s="47"/>
      <c r="BO215" s="33"/>
      <c r="BP215" s="33"/>
      <c r="BQ215" s="34"/>
      <c r="BR215" s="33"/>
      <c r="BS215" s="34"/>
      <c r="BT215" s="35"/>
      <c r="BU215" s="36"/>
      <c r="BV215" s="37"/>
      <c r="BW215" s="33"/>
      <c r="BX215" s="38"/>
      <c r="BY215" s="39"/>
      <c r="BZ215" s="40"/>
      <c r="CA215" s="48"/>
      <c r="CB215" s="49"/>
      <c r="CC215" s="41"/>
      <c r="CD215" s="47"/>
    </row>
    <row r="216" spans="1:82" s="32" customFormat="1" ht="90" customHeight="1" x14ac:dyDescent="0.25">
      <c r="A216" s="315">
        <f t="shared" si="11"/>
        <v>208</v>
      </c>
      <c r="B216" s="61" t="s">
        <v>67</v>
      </c>
      <c r="C216" s="61">
        <v>2022</v>
      </c>
      <c r="D216" s="61" t="s">
        <v>68</v>
      </c>
      <c r="E216" s="61"/>
      <c r="F216" s="61" t="s">
        <v>1071</v>
      </c>
      <c r="G216" s="62" t="s">
        <v>1072</v>
      </c>
      <c r="H216" s="310" t="s">
        <v>315</v>
      </c>
      <c r="I216" s="46" t="s">
        <v>1073</v>
      </c>
      <c r="J216" s="64" t="s">
        <v>1074</v>
      </c>
      <c r="K216" s="63" t="s">
        <v>73</v>
      </c>
      <c r="L216" s="87" t="s">
        <v>1075</v>
      </c>
      <c r="M216" s="86" t="s">
        <v>1076</v>
      </c>
      <c r="N216" s="87" t="s">
        <v>1077</v>
      </c>
      <c r="O216" s="87">
        <v>1</v>
      </c>
      <c r="P216" s="88">
        <v>44820</v>
      </c>
      <c r="Q216" s="88">
        <v>44834</v>
      </c>
      <c r="R216" s="89">
        <f t="shared" si="8"/>
        <v>2.1</v>
      </c>
      <c r="S216" s="87" t="s">
        <v>321</v>
      </c>
      <c r="T216" s="90"/>
      <c r="U216" s="105">
        <f>+IFERROR(VLOOKUP($L216,ACTIVIDADES!$B$9:$X$493,10,0),"")</f>
        <v>1</v>
      </c>
      <c r="V216" s="167" t="str">
        <f>+IFERROR(VLOOKUP($L216,ACTIVIDADES!$B$9:$X$493,11,0)," ")</f>
        <v>En la vigencia 2025 se realizó la actualización del formulario PQRSD, el cual se encuentra en la página web: https://dnbc.gov.co/</v>
      </c>
      <c r="W216" s="227" t="str">
        <f>+IFERROR(VLOOKUP($L216,ACTIVIDADES!$B$9:$X$493,12,0),"")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16" s="138">
        <f>+IFERROR(VLOOKUP($L216,ACTIVIDADES!$B$9:$X$493,13,0),"")</f>
        <v>46153</v>
      </c>
      <c r="Y216" s="164" t="str">
        <f>+IFERROR(VLOOKUP($L216,ACTIVIDADES!$B$9:$X$493,14,0),"")</f>
        <v>Se incluye pantallazo de la actualización del formulario PQRSD</v>
      </c>
      <c r="Z216" s="105">
        <f>+IFERROR(VLOOKUP($L216,ACTIVIDADES!$B$9:$X$493,15,0),"")</f>
        <v>1</v>
      </c>
      <c r="AA216" s="165" t="str">
        <f>+IFERROR(VLOOKUP($L216,ACTIVIDADES!$B$9:$X$493,16,0),"")</f>
        <v>CUMPLIDO</v>
      </c>
      <c r="AB216" s="138">
        <v>46157</v>
      </c>
      <c r="AC216" s="174">
        <v>1</v>
      </c>
      <c r="AD216" s="181" t="s">
        <v>1078</v>
      </c>
      <c r="AE216" s="105" t="s">
        <v>80</v>
      </c>
      <c r="AF216" s="105" t="s">
        <v>81</v>
      </c>
      <c r="AG216" s="105" t="s">
        <v>85</v>
      </c>
      <c r="AH216" s="105" t="s">
        <v>123</v>
      </c>
      <c r="AI216" s="33"/>
      <c r="AJ216" s="33"/>
      <c r="AK216" s="34"/>
      <c r="AL216" s="33"/>
      <c r="AM216" s="34"/>
      <c r="AN216" s="35"/>
      <c r="AO216" s="36"/>
      <c r="AP216" s="37"/>
      <c r="AQ216" s="33"/>
      <c r="AR216" s="38"/>
      <c r="AS216" s="39"/>
      <c r="AT216" s="40"/>
      <c r="AU216" s="48"/>
      <c r="AV216" s="49"/>
      <c r="AW216" s="41"/>
      <c r="AX216" s="47"/>
      <c r="AY216" s="33"/>
      <c r="AZ216" s="33"/>
      <c r="BA216" s="34"/>
      <c r="BB216" s="33"/>
      <c r="BC216" s="34"/>
      <c r="BD216" s="35"/>
      <c r="BE216" s="36"/>
      <c r="BF216" s="37"/>
      <c r="BG216" s="33"/>
      <c r="BH216" s="38"/>
      <c r="BI216" s="39"/>
      <c r="BJ216" s="40"/>
      <c r="BK216" s="48"/>
      <c r="BL216" s="49"/>
      <c r="BM216" s="41"/>
      <c r="BN216" s="47"/>
      <c r="BO216" s="33"/>
      <c r="BP216" s="33"/>
      <c r="BQ216" s="34"/>
      <c r="BR216" s="33"/>
      <c r="BS216" s="34"/>
      <c r="BT216" s="35"/>
      <c r="BU216" s="36"/>
      <c r="BV216" s="37"/>
      <c r="BW216" s="33"/>
      <c r="BX216" s="38"/>
      <c r="BY216" s="39"/>
      <c r="BZ216" s="40"/>
      <c r="CA216" s="48"/>
      <c r="CB216" s="49"/>
      <c r="CC216" s="41"/>
      <c r="CD216" s="47"/>
    </row>
    <row r="217" spans="1:82" s="32" customFormat="1" ht="90" customHeight="1" x14ac:dyDescent="0.25">
      <c r="A217" s="315">
        <f t="shared" si="11"/>
        <v>209</v>
      </c>
      <c r="B217" s="61" t="s">
        <v>67</v>
      </c>
      <c r="C217" s="61">
        <v>2022</v>
      </c>
      <c r="D217" s="61" t="s">
        <v>68</v>
      </c>
      <c r="E217" s="61"/>
      <c r="F217" s="61" t="s">
        <v>1071</v>
      </c>
      <c r="G217" s="62" t="s">
        <v>1072</v>
      </c>
      <c r="H217" s="310"/>
      <c r="I217" s="46" t="s">
        <v>1073</v>
      </c>
      <c r="J217" s="64" t="s">
        <v>1074</v>
      </c>
      <c r="K217" s="63" t="s">
        <v>73</v>
      </c>
      <c r="L217" s="87" t="s">
        <v>1079</v>
      </c>
      <c r="M217" s="86" t="s">
        <v>1080</v>
      </c>
      <c r="N217" s="87" t="s">
        <v>1081</v>
      </c>
      <c r="O217" s="87">
        <v>1</v>
      </c>
      <c r="P217" s="88">
        <v>46023</v>
      </c>
      <c r="Q217" s="88">
        <v>46173</v>
      </c>
      <c r="R217" s="89">
        <f t="shared" ref="R217:R268" si="12">DAYS360(P217,Q217)/360*54</f>
        <v>22.5</v>
      </c>
      <c r="S217" s="87" t="s">
        <v>131</v>
      </c>
      <c r="T217" s="90" t="s">
        <v>1082</v>
      </c>
      <c r="U217" s="105">
        <f>+IFERROR(VLOOKUP($L217,ACTIVIDADES!$B$9:$X$493,10,0),"")</f>
        <v>1</v>
      </c>
      <c r="V217" s="167" t="str">
        <f>+IFERROR(VLOOKUP($L217,ACTIVIDADES!$B$9:$X$493,11,0)," ")</f>
        <v>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v>
      </c>
      <c r="W217" s="227" t="str">
        <f>+IFERROR(VLOOKUP($L217,ACTIVIDADES!$B$9:$X$493,12,0),"")</f>
        <v>https://dnbcgovco-my.sharepoint.com/:f:/g/personal/planeacion_dnbc_gov_co/IgDlb5XVpxIKQb9rhhKt_5DuAUyINH0bab5kKjslSxoN9lU?e=8Qefwv</v>
      </c>
      <c r="X217" s="138">
        <f>+IFERROR(VLOOKUP($L217,ACTIVIDADES!$B$9:$X$493,13,0),"")</f>
        <v>46153</v>
      </c>
      <c r="Y217" s="164" t="str">
        <f>+IFERROR(VLOOKUP($L217,ACTIVIDADES!$B$9:$X$493,14,0),"")</f>
        <v>Se evidencia ajustes en formulario web</v>
      </c>
      <c r="Z217" s="105">
        <f>+IFERROR(VLOOKUP($L217,ACTIVIDADES!$B$9:$X$493,15,0),"")</f>
        <v>1</v>
      </c>
      <c r="AA217" s="165" t="str">
        <f>+IFERROR(VLOOKUP($L217,ACTIVIDADES!$B$9:$X$493,16,0),"")</f>
        <v>CUMPLIDO</v>
      </c>
      <c r="AB217" s="171">
        <v>46181</v>
      </c>
      <c r="AC217" s="105">
        <v>1</v>
      </c>
      <c r="AD217" s="105" t="s">
        <v>1083</v>
      </c>
      <c r="AE217" s="170" t="s">
        <v>80</v>
      </c>
      <c r="AF217" s="105" t="s">
        <v>81</v>
      </c>
      <c r="AG217" s="105" t="s">
        <v>85</v>
      </c>
      <c r="AH217" s="105" t="s">
        <v>123</v>
      </c>
      <c r="AI217" s="33"/>
      <c r="AJ217" s="33"/>
      <c r="AK217" s="34"/>
      <c r="AL217" s="33"/>
      <c r="AM217" s="34"/>
      <c r="AN217" s="35"/>
      <c r="AO217" s="36"/>
      <c r="AP217" s="37"/>
      <c r="AQ217" s="33"/>
      <c r="AR217" s="38"/>
      <c r="AS217" s="39"/>
      <c r="AT217" s="40"/>
      <c r="AU217" s="48"/>
      <c r="AV217" s="49"/>
      <c r="AW217" s="41"/>
      <c r="AX217" s="47"/>
      <c r="AY217" s="33"/>
      <c r="AZ217" s="33"/>
      <c r="BA217" s="34"/>
      <c r="BB217" s="33"/>
      <c r="BC217" s="34"/>
      <c r="BD217" s="35"/>
      <c r="BE217" s="36"/>
      <c r="BF217" s="37"/>
      <c r="BG217" s="33"/>
      <c r="BH217" s="38"/>
      <c r="BI217" s="39"/>
      <c r="BJ217" s="40"/>
      <c r="BK217" s="48"/>
      <c r="BL217" s="49"/>
      <c r="BM217" s="41"/>
      <c r="BN217" s="47"/>
      <c r="BO217" s="33"/>
      <c r="BP217" s="33"/>
      <c r="BQ217" s="34"/>
      <c r="BR217" s="33"/>
      <c r="BS217" s="34"/>
      <c r="BT217" s="35"/>
      <c r="BU217" s="36"/>
      <c r="BV217" s="37"/>
      <c r="BW217" s="33"/>
      <c r="BX217" s="38"/>
      <c r="BY217" s="39"/>
      <c r="BZ217" s="40"/>
      <c r="CA217" s="48"/>
      <c r="CB217" s="49"/>
      <c r="CC217" s="41"/>
      <c r="CD217" s="47"/>
    </row>
    <row r="218" spans="1:82" s="32" customFormat="1" ht="90" customHeight="1" x14ac:dyDescent="0.25">
      <c r="A218" s="315">
        <f t="shared" si="11"/>
        <v>210</v>
      </c>
      <c r="B218" s="61" t="s">
        <v>67</v>
      </c>
      <c r="C218" s="61">
        <v>2022</v>
      </c>
      <c r="D218" s="61" t="s">
        <v>68</v>
      </c>
      <c r="E218" s="61"/>
      <c r="F218" s="61" t="s">
        <v>1084</v>
      </c>
      <c r="G218" s="62" t="s">
        <v>1085</v>
      </c>
      <c r="H218" s="310" t="s">
        <v>315</v>
      </c>
      <c r="I218" s="46" t="s">
        <v>1086</v>
      </c>
      <c r="J218" s="64" t="s">
        <v>1087</v>
      </c>
      <c r="K218" s="63" t="s">
        <v>73</v>
      </c>
      <c r="L218" s="87" t="s">
        <v>977</v>
      </c>
      <c r="M218" s="86" t="s">
        <v>978</v>
      </c>
      <c r="N218" s="87" t="s">
        <v>979</v>
      </c>
      <c r="O218" s="87">
        <v>12</v>
      </c>
      <c r="P218" s="88">
        <v>46023</v>
      </c>
      <c r="Q218" s="88">
        <v>46387</v>
      </c>
      <c r="R218" s="89">
        <f t="shared" si="12"/>
        <v>54</v>
      </c>
      <c r="S218" s="87" t="s">
        <v>321</v>
      </c>
      <c r="T218" s="90"/>
      <c r="U218" s="105">
        <f>+IFERROR(VLOOKUP($L218,ACTIVIDADES!$B$9:$X$493,10,0),"")</f>
        <v>0</v>
      </c>
      <c r="V218" s="167" t="str">
        <f>+IFERROR(VLOOKUP($L218,ACTIVIDADES!$B$9:$X$493,11,0)," ")</f>
        <v>Dentro de los informes mensuales se incluye la información por áreas en cuanto a las solicitudes asignadas</v>
      </c>
      <c r="W218" s="227" t="str">
        <f>+IFERROR(VLOOKUP($L218,ACTIVIDADES!$B$9:$X$493,12,0),"")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18" s="138">
        <f>+IFERROR(VLOOKUP($L218,ACTIVIDADES!$B$9:$X$493,13,0),"")</f>
        <v>46153</v>
      </c>
      <c r="Y218" s="164" t="str">
        <f>+IFERROR(VLOOKUP($L218,ACTIVIDADES!$B$9:$X$493,14,0),"")</f>
        <v>Se incluyen los informes del primer trimestre. Se sugiere su socialización con el lider del proceso vía correo electrónico para generar evidencia o adjuntar informes firmados por el mismo</v>
      </c>
      <c r="Z218" s="105">
        <f>+IFERROR(VLOOKUP($L218,ACTIVIDADES!$B$9:$X$493,15,0),"")</f>
        <v>0.25</v>
      </c>
      <c r="AA218" s="165" t="str">
        <f>+IFERROR(VLOOKUP($L218,ACTIVIDADES!$B$9:$X$493,16,0),"")</f>
        <v>EJECUCIÓN</v>
      </c>
      <c r="AB218" s="138">
        <v>46157</v>
      </c>
      <c r="AC218" s="174">
        <v>0.25</v>
      </c>
      <c r="AD218" s="210" t="s">
        <v>980</v>
      </c>
      <c r="AE218" s="105" t="s">
        <v>108</v>
      </c>
      <c r="AF218" s="105" t="s">
        <v>81</v>
      </c>
      <c r="AG218" s="105" t="s">
        <v>81</v>
      </c>
      <c r="AH218" s="105" t="s">
        <v>81</v>
      </c>
      <c r="AI218" s="33"/>
      <c r="AJ218" s="33"/>
      <c r="AK218" s="34"/>
      <c r="AL218" s="33"/>
      <c r="AM218" s="34"/>
      <c r="AN218" s="35"/>
      <c r="AO218" s="36"/>
      <c r="AP218" s="37"/>
      <c r="AQ218" s="33"/>
      <c r="AR218" s="38"/>
      <c r="AS218" s="39"/>
      <c r="AT218" s="40"/>
      <c r="AU218" s="48"/>
      <c r="AV218" s="49"/>
      <c r="AW218" s="41"/>
      <c r="AX218" s="47"/>
      <c r="AY218" s="33"/>
      <c r="AZ218" s="33"/>
      <c r="BA218" s="34"/>
      <c r="BB218" s="33"/>
      <c r="BC218" s="34"/>
      <c r="BD218" s="35"/>
      <c r="BE218" s="36"/>
      <c r="BF218" s="37"/>
      <c r="BG218" s="33"/>
      <c r="BH218" s="38"/>
      <c r="BI218" s="39"/>
      <c r="BJ218" s="40"/>
      <c r="BK218" s="48"/>
      <c r="BL218" s="49"/>
      <c r="BM218" s="41"/>
      <c r="BN218" s="47"/>
      <c r="BO218" s="33"/>
      <c r="BP218" s="33"/>
      <c r="BQ218" s="34"/>
      <c r="BR218" s="33"/>
      <c r="BS218" s="34"/>
      <c r="BT218" s="35"/>
      <c r="BU218" s="36"/>
      <c r="BV218" s="37"/>
      <c r="BW218" s="33"/>
      <c r="BX218" s="38"/>
      <c r="BY218" s="39"/>
      <c r="BZ218" s="40"/>
      <c r="CA218" s="48"/>
      <c r="CB218" s="49"/>
      <c r="CC218" s="41"/>
      <c r="CD218" s="47"/>
    </row>
    <row r="219" spans="1:82" s="32" customFormat="1" ht="90" customHeight="1" x14ac:dyDescent="0.25">
      <c r="A219" s="315">
        <f t="shared" si="11"/>
        <v>211</v>
      </c>
      <c r="B219" s="61" t="s">
        <v>67</v>
      </c>
      <c r="C219" s="61">
        <v>2022</v>
      </c>
      <c r="D219" s="61" t="s">
        <v>68</v>
      </c>
      <c r="E219" s="61"/>
      <c r="F219" s="61" t="s">
        <v>1088</v>
      </c>
      <c r="G219" s="62" t="s">
        <v>1089</v>
      </c>
      <c r="H219" s="310" t="s">
        <v>315</v>
      </c>
      <c r="I219" s="46" t="s">
        <v>938</v>
      </c>
      <c r="J219" s="64" t="s">
        <v>1090</v>
      </c>
      <c r="K219" s="63" t="s">
        <v>73</v>
      </c>
      <c r="L219" s="87" t="s">
        <v>983</v>
      </c>
      <c r="M219" s="86" t="s">
        <v>984</v>
      </c>
      <c r="N219" s="87" t="s">
        <v>985</v>
      </c>
      <c r="O219" s="87">
        <v>12</v>
      </c>
      <c r="P219" s="88">
        <v>46023</v>
      </c>
      <c r="Q219" s="88">
        <v>46387</v>
      </c>
      <c r="R219" s="89">
        <f t="shared" si="12"/>
        <v>54</v>
      </c>
      <c r="S219" s="87" t="s">
        <v>321</v>
      </c>
      <c r="T219" s="90"/>
      <c r="U219" s="105">
        <f>+IFERROR(VLOOKUP($L219,ACTIVIDADES!$B$9:$X$493,10,0),"")</f>
        <v>0</v>
      </c>
      <c r="V219" s="167" t="str">
        <f>+IFERROR(VLOOKUP($L219,ACTIVIDADES!$B$9:$X$493,11,0)," ")</f>
        <v xml:space="preserve">Se realizan estrategias de sensibilización a funcionarios y contratistas para que conozcan la importancia de la respuesta a las PQRSD y sus responsabilidades como servidores públicos. </v>
      </c>
      <c r="W219" s="227" t="str">
        <f>+IFERROR(VLOOKUP($L219,ACTIVIDADES!$B$9:$X$493,12,0),"")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19" s="138">
        <f>+IFERROR(VLOOKUP($L219,ACTIVIDADES!$B$9:$X$493,13,0),"")</f>
        <v>46153</v>
      </c>
      <c r="Y219" s="164" t="str">
        <f>+IFERROR(VLOOKUP($L219,ACTIVIDADES!$B$9:$X$493,14,0),"")</f>
        <v>Se adjuntan correos de socialización de la cartilla de manejo de PQRSD del primer trimestre del año</v>
      </c>
      <c r="Z219" s="105">
        <f>+IFERROR(VLOOKUP($L219,ACTIVIDADES!$B$9:$X$493,15,0),"")</f>
        <v>0.25</v>
      </c>
      <c r="AA219" s="165" t="str">
        <f>+IFERROR(VLOOKUP($L219,ACTIVIDADES!$B$9:$X$493,16,0),"")</f>
        <v>EJECUCIÓN</v>
      </c>
      <c r="AB219" s="138">
        <v>46157</v>
      </c>
      <c r="AC219" s="174">
        <v>0.25</v>
      </c>
      <c r="AD219" s="181" t="s">
        <v>986</v>
      </c>
      <c r="AE219" s="105" t="s">
        <v>108</v>
      </c>
      <c r="AF219" s="105" t="s">
        <v>81</v>
      </c>
      <c r="AG219" s="105" t="s">
        <v>81</v>
      </c>
      <c r="AH219" s="105" t="s">
        <v>81</v>
      </c>
      <c r="AI219" s="33"/>
      <c r="AJ219" s="33"/>
      <c r="AK219" s="34"/>
      <c r="AL219" s="33"/>
      <c r="AM219" s="34"/>
      <c r="AN219" s="35"/>
      <c r="AO219" s="36"/>
      <c r="AP219" s="37"/>
      <c r="AQ219" s="33"/>
      <c r="AR219" s="38"/>
      <c r="AS219" s="39"/>
      <c r="AT219" s="40"/>
      <c r="AU219" s="48"/>
      <c r="AV219" s="49"/>
      <c r="AW219" s="41"/>
      <c r="AX219" s="47"/>
      <c r="AY219" s="33"/>
      <c r="AZ219" s="33"/>
      <c r="BA219" s="34"/>
      <c r="BB219" s="33"/>
      <c r="BC219" s="34"/>
      <c r="BD219" s="35"/>
      <c r="BE219" s="36"/>
      <c r="BF219" s="37"/>
      <c r="BG219" s="33"/>
      <c r="BH219" s="38"/>
      <c r="BI219" s="39"/>
      <c r="BJ219" s="40"/>
      <c r="BK219" s="48"/>
      <c r="BL219" s="49"/>
      <c r="BM219" s="41"/>
      <c r="BN219" s="47"/>
      <c r="BO219" s="33"/>
      <c r="BP219" s="33"/>
      <c r="BQ219" s="34"/>
      <c r="BR219" s="33"/>
      <c r="BS219" s="34"/>
      <c r="BT219" s="35"/>
      <c r="BU219" s="36"/>
      <c r="BV219" s="37"/>
      <c r="BW219" s="33"/>
      <c r="BX219" s="38"/>
      <c r="BY219" s="39"/>
      <c r="BZ219" s="40"/>
      <c r="CA219" s="48"/>
      <c r="CB219" s="49"/>
      <c r="CC219" s="41"/>
      <c r="CD219" s="47"/>
    </row>
    <row r="220" spans="1:82" s="32" customFormat="1" ht="90" customHeight="1" x14ac:dyDescent="0.25">
      <c r="A220" s="315">
        <f t="shared" si="11"/>
        <v>212</v>
      </c>
      <c r="B220" s="61" t="s">
        <v>67</v>
      </c>
      <c r="C220" s="61">
        <v>2022</v>
      </c>
      <c r="D220" s="61" t="s">
        <v>68</v>
      </c>
      <c r="E220" s="61"/>
      <c r="F220" s="61" t="s">
        <v>1091</v>
      </c>
      <c r="G220" s="62" t="s">
        <v>1092</v>
      </c>
      <c r="H220" s="310" t="s">
        <v>315</v>
      </c>
      <c r="I220" s="46" t="s">
        <v>1093</v>
      </c>
      <c r="J220" s="64" t="s">
        <v>1093</v>
      </c>
      <c r="K220" s="63" t="s">
        <v>73</v>
      </c>
      <c r="L220" s="87" t="s">
        <v>318</v>
      </c>
      <c r="M220" s="86" t="s">
        <v>319</v>
      </c>
      <c r="N220" s="87" t="s">
        <v>320</v>
      </c>
      <c r="O220" s="87">
        <v>12</v>
      </c>
      <c r="P220" s="88">
        <v>46023</v>
      </c>
      <c r="Q220" s="88">
        <v>46357</v>
      </c>
      <c r="R220" s="89">
        <f t="shared" si="12"/>
        <v>49.5</v>
      </c>
      <c r="S220" s="87" t="s">
        <v>321</v>
      </c>
      <c r="T220" s="90"/>
      <c r="U220" s="105">
        <f>+IFERROR(VLOOKUP($L220,ACTIVIDADES!$B$9:$X$493,10,0),"")</f>
        <v>0</v>
      </c>
      <c r="V220" s="167" t="str">
        <f>+IFERROR(VLOOKUP($L220,ACTIVIDADES!$B$9:$X$493,11,0)," ")</f>
        <v>Se informaron alertas mensuales a través de correo electrónico a los líderes de procesos</v>
      </c>
      <c r="W220" s="227" t="str">
        <f>+IFERROR(VLOOKUP($L220,ACTIVIDADES!$B$9:$X$493,12,0),"")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20" s="138">
        <f>+IFERROR(VLOOKUP($L220,ACTIVIDADES!$B$9:$X$493,13,0),"")</f>
        <v>46153</v>
      </c>
      <c r="Y220" s="164" t="str">
        <f>+IFERROR(VLOOKUP($L220,ACTIVIDADES!$B$9:$X$493,14,0),"")</f>
        <v>Se evidencian reportes del primer trimestre del año</v>
      </c>
      <c r="Z220" s="105">
        <f>+IFERROR(VLOOKUP($L220,ACTIVIDADES!$B$9:$X$493,15,0),"")</f>
        <v>0.25</v>
      </c>
      <c r="AA220" s="165" t="str">
        <f>+IFERROR(VLOOKUP($L220,ACTIVIDADES!$B$9:$X$493,16,0),"")</f>
        <v>EJECUCIÓN</v>
      </c>
      <c r="AB220" s="138">
        <v>46157</v>
      </c>
      <c r="AC220" s="174">
        <v>0.25</v>
      </c>
      <c r="AD220" s="181" t="s">
        <v>322</v>
      </c>
      <c r="AE220" s="105" t="s">
        <v>108</v>
      </c>
      <c r="AF220" s="105" t="s">
        <v>81</v>
      </c>
      <c r="AG220" s="105" t="s">
        <v>81</v>
      </c>
      <c r="AH220" s="105" t="s">
        <v>81</v>
      </c>
      <c r="AI220" s="33"/>
      <c r="AJ220" s="33"/>
      <c r="AK220" s="34"/>
      <c r="AL220" s="33"/>
      <c r="AM220" s="34"/>
      <c r="AN220" s="35"/>
      <c r="AO220" s="36"/>
      <c r="AP220" s="37"/>
      <c r="AQ220" s="33"/>
      <c r="AR220" s="38"/>
      <c r="AS220" s="39"/>
      <c r="AT220" s="40"/>
      <c r="AU220" s="48"/>
      <c r="AV220" s="49"/>
      <c r="AW220" s="41"/>
      <c r="AX220" s="47"/>
      <c r="AY220" s="33"/>
      <c r="AZ220" s="33"/>
      <c r="BA220" s="34"/>
      <c r="BB220" s="33"/>
      <c r="BC220" s="34"/>
      <c r="BD220" s="35"/>
      <c r="BE220" s="36"/>
      <c r="BF220" s="37"/>
      <c r="BG220" s="33"/>
      <c r="BH220" s="38"/>
      <c r="BI220" s="39"/>
      <c r="BJ220" s="40"/>
      <c r="BK220" s="48"/>
      <c r="BL220" s="49"/>
      <c r="BM220" s="41"/>
      <c r="BN220" s="47"/>
      <c r="BO220" s="33"/>
      <c r="BP220" s="33"/>
      <c r="BQ220" s="34"/>
      <c r="BR220" s="33"/>
      <c r="BS220" s="34"/>
      <c r="BT220" s="35"/>
      <c r="BU220" s="36"/>
      <c r="BV220" s="37"/>
      <c r="BW220" s="33"/>
      <c r="BX220" s="38"/>
      <c r="BY220" s="39"/>
      <c r="BZ220" s="40"/>
      <c r="CA220" s="48"/>
      <c r="CB220" s="49"/>
      <c r="CC220" s="41"/>
      <c r="CD220" s="47"/>
    </row>
    <row r="221" spans="1:82" s="32" customFormat="1" ht="90" customHeight="1" x14ac:dyDescent="0.25">
      <c r="A221" s="315">
        <f t="shared" si="11"/>
        <v>213</v>
      </c>
      <c r="B221" s="61" t="s">
        <v>67</v>
      </c>
      <c r="C221" s="61">
        <v>2022</v>
      </c>
      <c r="D221" s="61" t="s">
        <v>163</v>
      </c>
      <c r="E221" s="61"/>
      <c r="F221" s="61" t="s">
        <v>1094</v>
      </c>
      <c r="G221" s="62" t="s">
        <v>1095</v>
      </c>
      <c r="H221" s="310" t="s">
        <v>164</v>
      </c>
      <c r="I221" s="46" t="s">
        <v>992</v>
      </c>
      <c r="J221" s="64" t="s">
        <v>992</v>
      </c>
      <c r="K221" s="63" t="s">
        <v>73</v>
      </c>
      <c r="L221" s="87" t="s">
        <v>1096</v>
      </c>
      <c r="M221" s="86" t="s">
        <v>994</v>
      </c>
      <c r="N221" s="87" t="s">
        <v>995</v>
      </c>
      <c r="O221" s="87">
        <v>100</v>
      </c>
      <c r="P221" s="88">
        <v>44820</v>
      </c>
      <c r="Q221" s="88">
        <v>44926</v>
      </c>
      <c r="R221" s="89">
        <f t="shared" si="12"/>
        <v>15.750000000000002</v>
      </c>
      <c r="S221" s="87" t="s">
        <v>168</v>
      </c>
      <c r="T221" s="90"/>
      <c r="U221" s="105">
        <f>+IFERROR(VLOOKUP($L221,ACTIVIDADES!$B$9:$X$493,10,0),"")</f>
        <v>1</v>
      </c>
      <c r="V221" s="167" t="str">
        <f>+IFERROR(VLOOKUP($L221,ACTIVIDADES!$B$9:$X$493,11,0)," ")</f>
        <v>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v>
      </c>
      <c r="W221" s="227" t="str">
        <f>+IFERROR(VLOOKUP($L221,ACTIVIDADES!$B$9:$X$493,12,0),"")</f>
        <v>https://dnbcgovco-my.sharepoint.com/:f:/g/personal/planeacion_dnbc_gov_co/IgCjek9zNeJJRZSp_jNGDTiHAa31IBuGCECcAl2_5dBH0dc?e=hbpveZ</v>
      </c>
      <c r="X221" s="138">
        <f>+IFERROR(VLOOKUP($L221,ACTIVIDADES!$B$9:$X$493,13,0),"")</f>
        <v>46153</v>
      </c>
      <c r="Y221" s="164" t="str">
        <f>+IFERROR(VLOOKUP($L221,ACTIVIDADES!$B$9:$X$493,14,0),"")</f>
        <v>Se evidencia en el respectivo hallazgo, que se realizó la apertura de la acción disciplinaria AUTO 01/08/2022, relacionado con el incumplimiento de PQRSD en los terminos contemplados en la ley  Por lo tanto cumple con el indicador relacionado a este hallazgo</v>
      </c>
      <c r="Z221" s="105">
        <f>+IFERROR(VLOOKUP($L221,ACTIVIDADES!$B$9:$X$493,15,0),"")</f>
        <v>1</v>
      </c>
      <c r="AA221" s="165" t="str">
        <f>+IFERROR(VLOOKUP($L221,ACTIVIDADES!$B$9:$X$493,16,0),"")</f>
        <v>CUMPLIDO</v>
      </c>
      <c r="AB221" s="138">
        <v>46157</v>
      </c>
      <c r="AC221" s="105">
        <v>1</v>
      </c>
      <c r="AD221" s="176" t="s">
        <v>1097</v>
      </c>
      <c r="AE221" s="105" t="s">
        <v>80</v>
      </c>
      <c r="AF221" s="105" t="s">
        <v>81</v>
      </c>
      <c r="AG221" s="105" t="s">
        <v>85</v>
      </c>
      <c r="AH221" s="105" t="s">
        <v>123</v>
      </c>
      <c r="AI221" s="33"/>
      <c r="AJ221" s="33"/>
      <c r="AK221" s="34"/>
      <c r="AL221" s="33"/>
      <c r="AM221" s="34"/>
      <c r="AN221" s="35"/>
      <c r="AO221" s="36"/>
      <c r="AP221" s="37"/>
      <c r="AQ221" s="33"/>
      <c r="AR221" s="38"/>
      <c r="AS221" s="39"/>
      <c r="AT221" s="40"/>
      <c r="AU221" s="48"/>
      <c r="AV221" s="49"/>
      <c r="AW221" s="41"/>
      <c r="AX221" s="47"/>
      <c r="AY221" s="33"/>
      <c r="AZ221" s="33"/>
      <c r="BA221" s="34"/>
      <c r="BB221" s="33"/>
      <c r="BC221" s="34"/>
      <c r="BD221" s="35"/>
      <c r="BE221" s="36"/>
      <c r="BF221" s="37"/>
      <c r="BG221" s="33"/>
      <c r="BH221" s="38"/>
      <c r="BI221" s="39"/>
      <c r="BJ221" s="40"/>
      <c r="BK221" s="48"/>
      <c r="BL221" s="49"/>
      <c r="BM221" s="41"/>
      <c r="BN221" s="47"/>
      <c r="BO221" s="33"/>
      <c r="BP221" s="33"/>
      <c r="BQ221" s="34"/>
      <c r="BR221" s="33"/>
      <c r="BS221" s="34"/>
      <c r="BT221" s="35"/>
      <c r="BU221" s="36"/>
      <c r="BV221" s="37"/>
      <c r="BW221" s="33"/>
      <c r="BX221" s="38"/>
      <c r="BY221" s="39"/>
      <c r="BZ221" s="40"/>
      <c r="CA221" s="48"/>
      <c r="CB221" s="49"/>
      <c r="CC221" s="41"/>
      <c r="CD221" s="47"/>
    </row>
    <row r="222" spans="1:82" s="32" customFormat="1" ht="90" customHeight="1" x14ac:dyDescent="0.25">
      <c r="A222" s="315">
        <f t="shared" si="11"/>
        <v>214</v>
      </c>
      <c r="B222" s="61" t="s">
        <v>67</v>
      </c>
      <c r="C222" s="61">
        <v>2022</v>
      </c>
      <c r="D222" s="61" t="s">
        <v>68</v>
      </c>
      <c r="E222" s="61"/>
      <c r="F222" s="61" t="s">
        <v>1098</v>
      </c>
      <c r="G222" s="62" t="s">
        <v>1099</v>
      </c>
      <c r="H222" s="310" t="s">
        <v>315</v>
      </c>
      <c r="I222" s="46" t="s">
        <v>1100</v>
      </c>
      <c r="J222" s="64" t="s">
        <v>1100</v>
      </c>
      <c r="K222" s="63" t="s">
        <v>73</v>
      </c>
      <c r="L222" s="87" t="s">
        <v>344</v>
      </c>
      <c r="M222" s="86" t="s">
        <v>1101</v>
      </c>
      <c r="N222" s="87" t="s">
        <v>1102</v>
      </c>
      <c r="O222" s="87">
        <v>1</v>
      </c>
      <c r="P222" s="88">
        <v>44834</v>
      </c>
      <c r="Q222" s="88">
        <v>44926</v>
      </c>
      <c r="R222" s="89">
        <f t="shared" si="12"/>
        <v>13.5</v>
      </c>
      <c r="S222" s="87" t="s">
        <v>321</v>
      </c>
      <c r="T222" s="90"/>
      <c r="U222" s="105">
        <f>+ACTIVIDADES!K63</f>
        <v>0</v>
      </c>
      <c r="V222" s="167" t="str">
        <f>+IFERROR(VLOOKUP($L222,ACTIVIDADES!$B$9:$X$493,11,0)," ")</f>
        <v>PENDIENTE</v>
      </c>
      <c r="W222" s="227">
        <f>+IFERROR(VLOOKUP($L222,ACTIVIDADES!$B$9:$X$493,12,0),"")</f>
        <v>0</v>
      </c>
      <c r="X222" s="138">
        <f>+IFERROR(VLOOKUP($L222,ACTIVIDADES!$B$9:$X$493,13,0),"")</f>
        <v>46153</v>
      </c>
      <c r="Y222" s="164" t="str">
        <f>+IFERROR(VLOOKUP($L222,ACTIVIDADES!$B$9:$X$493,14,0),"")</f>
        <v>Sin información</v>
      </c>
      <c r="Z222" s="105">
        <f>+IFERROR(VLOOKUP($L222,ACTIVIDADES!$B$9:$X$493,15,0),"")</f>
        <v>0</v>
      </c>
      <c r="AA222" s="165" t="str">
        <f>+IFERROR(VLOOKUP($L222,ACTIVIDADES!$B$9:$X$493,16,0),"")</f>
        <v>VENCIDO</v>
      </c>
      <c r="AB222" s="138">
        <v>46157</v>
      </c>
      <c r="AC222" s="105">
        <v>0</v>
      </c>
      <c r="AD222" s="105" t="s">
        <v>230</v>
      </c>
      <c r="AE222" s="105" t="s">
        <v>118</v>
      </c>
      <c r="AF222" s="105" t="s">
        <v>81</v>
      </c>
      <c r="AG222" s="105" t="s">
        <v>81</v>
      </c>
      <c r="AH222" s="105" t="s">
        <v>81</v>
      </c>
      <c r="AI222" s="33"/>
      <c r="AJ222" s="33"/>
      <c r="AK222" s="34"/>
      <c r="AL222" s="33"/>
      <c r="AM222" s="34"/>
      <c r="AN222" s="35"/>
      <c r="AO222" s="36"/>
      <c r="AP222" s="37"/>
      <c r="AQ222" s="33"/>
      <c r="AR222" s="38"/>
      <c r="AS222" s="39"/>
      <c r="AT222" s="40"/>
      <c r="AU222" s="48"/>
      <c r="AV222" s="49"/>
      <c r="AW222" s="41"/>
      <c r="AX222" s="47"/>
      <c r="AY222" s="33"/>
      <c r="AZ222" s="33"/>
      <c r="BA222" s="34"/>
      <c r="BB222" s="33"/>
      <c r="BC222" s="34"/>
      <c r="BD222" s="35"/>
      <c r="BE222" s="36"/>
      <c r="BF222" s="37"/>
      <c r="BG222" s="33"/>
      <c r="BH222" s="38"/>
      <c r="BI222" s="39"/>
      <c r="BJ222" s="40"/>
      <c r="BK222" s="48"/>
      <c r="BL222" s="49"/>
      <c r="BM222" s="41"/>
      <c r="BN222" s="47"/>
      <c r="BO222" s="33"/>
      <c r="BP222" s="33"/>
      <c r="BQ222" s="34"/>
      <c r="BR222" s="33"/>
      <c r="BS222" s="34"/>
      <c r="BT222" s="35"/>
      <c r="BU222" s="36"/>
      <c r="BV222" s="37"/>
      <c r="BW222" s="33"/>
      <c r="BX222" s="38"/>
      <c r="BY222" s="39"/>
      <c r="BZ222" s="40"/>
      <c r="CA222" s="48"/>
      <c r="CB222" s="49"/>
      <c r="CC222" s="41"/>
      <c r="CD222" s="47"/>
    </row>
    <row r="223" spans="1:82" s="32" customFormat="1" ht="90" customHeight="1" x14ac:dyDescent="0.25">
      <c r="A223" s="315">
        <f t="shared" si="11"/>
        <v>215</v>
      </c>
      <c r="B223" s="61" t="s">
        <v>67</v>
      </c>
      <c r="C223" s="61">
        <v>2022</v>
      </c>
      <c r="D223" s="61" t="s">
        <v>68</v>
      </c>
      <c r="E223" s="61"/>
      <c r="F223" s="61" t="s">
        <v>1103</v>
      </c>
      <c r="G223" s="62" t="s">
        <v>1104</v>
      </c>
      <c r="H223" s="310" t="s">
        <v>315</v>
      </c>
      <c r="I223" s="46" t="s">
        <v>1100</v>
      </c>
      <c r="J223" s="64" t="s">
        <v>1100</v>
      </c>
      <c r="K223" s="63" t="s">
        <v>73</v>
      </c>
      <c r="L223" s="87" t="s">
        <v>344</v>
      </c>
      <c r="M223" s="86" t="s">
        <v>1101</v>
      </c>
      <c r="N223" s="87" t="s">
        <v>1105</v>
      </c>
      <c r="O223" s="87">
        <v>1</v>
      </c>
      <c r="P223" s="88">
        <v>44834</v>
      </c>
      <c r="Q223" s="88">
        <v>44926</v>
      </c>
      <c r="R223" s="89">
        <f t="shared" si="12"/>
        <v>13.5</v>
      </c>
      <c r="S223" s="87" t="s">
        <v>321</v>
      </c>
      <c r="T223" s="90"/>
      <c r="U223" s="105">
        <f>+ACTIVIDADES!K455</f>
        <v>0</v>
      </c>
      <c r="V223" s="167" t="str">
        <f>+IFERROR(VLOOKUP($L223,ACTIVIDADES!$B$9:$X$493,11,0)," ")</f>
        <v>PENDIENTE</v>
      </c>
      <c r="W223" s="227">
        <f>+IFERROR(VLOOKUP($L223,ACTIVIDADES!$B$9:$X$493,12,0),"")</f>
        <v>0</v>
      </c>
      <c r="X223" s="138">
        <f>+IFERROR(VLOOKUP($L223,ACTIVIDADES!$B$9:$X$493,13,0),"")</f>
        <v>46153</v>
      </c>
      <c r="Y223" s="164" t="str">
        <f>+IFERROR(VLOOKUP($L223,ACTIVIDADES!$B$9:$X$493,14,0),"")</f>
        <v>Sin información</v>
      </c>
      <c r="Z223" s="105">
        <f>+IFERROR(VLOOKUP($L223,ACTIVIDADES!$B$9:$X$493,15,0),"")</f>
        <v>0</v>
      </c>
      <c r="AA223" s="165" t="str">
        <f>+IFERROR(VLOOKUP($L223,ACTIVIDADES!$B$9:$X$493,16,0),"")</f>
        <v>VENCIDO</v>
      </c>
      <c r="AB223" s="138">
        <v>46157</v>
      </c>
      <c r="AC223" s="105">
        <v>0</v>
      </c>
      <c r="AD223" s="105" t="s">
        <v>230</v>
      </c>
      <c r="AE223" s="105" t="s">
        <v>118</v>
      </c>
      <c r="AF223" s="105" t="s">
        <v>81</v>
      </c>
      <c r="AG223" s="105" t="s">
        <v>81</v>
      </c>
      <c r="AH223" s="105" t="s">
        <v>81</v>
      </c>
      <c r="AI223" s="33"/>
      <c r="AJ223" s="33"/>
      <c r="AK223" s="34"/>
      <c r="AL223" s="33"/>
      <c r="AM223" s="34"/>
      <c r="AN223" s="35"/>
      <c r="AO223" s="36"/>
      <c r="AP223" s="37"/>
      <c r="AQ223" s="33"/>
      <c r="AR223" s="38"/>
      <c r="AS223" s="39"/>
      <c r="AT223" s="40"/>
      <c r="AU223" s="48"/>
      <c r="AV223" s="49"/>
      <c r="AW223" s="41"/>
      <c r="AX223" s="47"/>
      <c r="AY223" s="33"/>
      <c r="AZ223" s="33"/>
      <c r="BA223" s="34"/>
      <c r="BB223" s="33"/>
      <c r="BC223" s="34"/>
      <c r="BD223" s="35"/>
      <c r="BE223" s="36"/>
      <c r="BF223" s="37"/>
      <c r="BG223" s="33"/>
      <c r="BH223" s="38"/>
      <c r="BI223" s="39"/>
      <c r="BJ223" s="40"/>
      <c r="BK223" s="48"/>
      <c r="BL223" s="49"/>
      <c r="BM223" s="41"/>
      <c r="BN223" s="47"/>
      <c r="BO223" s="33"/>
      <c r="BP223" s="33"/>
      <c r="BQ223" s="34"/>
      <c r="BR223" s="33"/>
      <c r="BS223" s="34"/>
      <c r="BT223" s="35"/>
      <c r="BU223" s="36"/>
      <c r="BV223" s="37"/>
      <c r="BW223" s="33"/>
      <c r="BX223" s="38"/>
      <c r="BY223" s="39"/>
      <c r="BZ223" s="40"/>
      <c r="CA223" s="48"/>
      <c r="CB223" s="49"/>
      <c r="CC223" s="41"/>
      <c r="CD223" s="47"/>
    </row>
    <row r="224" spans="1:82" s="32" customFormat="1" ht="90" customHeight="1" x14ac:dyDescent="0.25">
      <c r="A224" s="315">
        <f t="shared" si="11"/>
        <v>216</v>
      </c>
      <c r="B224" s="61" t="s">
        <v>67</v>
      </c>
      <c r="C224" s="61">
        <v>2022</v>
      </c>
      <c r="D224" s="61" t="s">
        <v>68</v>
      </c>
      <c r="E224" s="61"/>
      <c r="F224" s="61" t="s">
        <v>1106</v>
      </c>
      <c r="G224" s="62" t="s">
        <v>1107</v>
      </c>
      <c r="H224" s="310" t="s">
        <v>315</v>
      </c>
      <c r="I224" s="46" t="s">
        <v>1100</v>
      </c>
      <c r="J224" s="64" t="s">
        <v>1100</v>
      </c>
      <c r="K224" s="63" t="s">
        <v>73</v>
      </c>
      <c r="L224" s="87" t="s">
        <v>983</v>
      </c>
      <c r="M224" s="86" t="s">
        <v>984</v>
      </c>
      <c r="N224" s="87" t="s">
        <v>985</v>
      </c>
      <c r="O224" s="87">
        <v>12</v>
      </c>
      <c r="P224" s="88">
        <v>46023</v>
      </c>
      <c r="Q224" s="88">
        <v>46387</v>
      </c>
      <c r="R224" s="89">
        <f t="shared" ref="R224" si="13">DAYS360(P224,Q224)/360*54</f>
        <v>54</v>
      </c>
      <c r="S224" s="87" t="s">
        <v>321</v>
      </c>
      <c r="T224" s="90"/>
      <c r="U224" s="105">
        <f>+IFERROR(VLOOKUP($L224,ACTIVIDADES!$B$9:$X$493,10,0),"")</f>
        <v>0</v>
      </c>
      <c r="V224" s="167" t="str">
        <f>+IFERROR(VLOOKUP($L224,ACTIVIDADES!$B$9:$X$493,11,0)," ")</f>
        <v xml:space="preserve">Se realizan estrategias de sensibilización a funcionarios y contratistas para que conozcan la importancia de la respuesta a las PQRSD y sus responsabilidades como servidores públicos. </v>
      </c>
      <c r="W224" s="227" t="str">
        <f>+IFERROR(VLOOKUP($L224,ACTIVIDADES!$B$9:$X$493,12,0),"")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24" s="138">
        <f>+IFERROR(VLOOKUP($L224,ACTIVIDADES!$B$9:$X$493,13,0),"")</f>
        <v>46153</v>
      </c>
      <c r="Y224" s="164" t="str">
        <f>+IFERROR(VLOOKUP($L224,ACTIVIDADES!$B$9:$X$493,14,0),"")</f>
        <v>Se adjuntan correos de socialización de la cartilla de manejo de PQRSD del primer trimestre del año</v>
      </c>
      <c r="Z224" s="105">
        <f>+IFERROR(VLOOKUP($L224,ACTIVIDADES!$B$9:$X$493,15,0),"")</f>
        <v>0.25</v>
      </c>
      <c r="AA224" s="165" t="str">
        <f>+IFERROR(VLOOKUP($L224,ACTIVIDADES!$B$9:$X$493,16,0),"")</f>
        <v>EJECUCIÓN</v>
      </c>
      <c r="AB224" s="138">
        <v>46157</v>
      </c>
      <c r="AC224" s="174">
        <v>0.25</v>
      </c>
      <c r="AD224" s="181" t="s">
        <v>986</v>
      </c>
      <c r="AE224" s="105" t="s">
        <v>108</v>
      </c>
      <c r="AF224" s="105" t="s">
        <v>81</v>
      </c>
      <c r="AG224" s="105" t="s">
        <v>81</v>
      </c>
      <c r="AH224" s="105" t="s">
        <v>81</v>
      </c>
      <c r="AI224" s="33"/>
      <c r="AJ224" s="33"/>
      <c r="AK224" s="34"/>
      <c r="AL224" s="33"/>
      <c r="AM224" s="34"/>
      <c r="AN224" s="35"/>
      <c r="AO224" s="36"/>
      <c r="AP224" s="37"/>
      <c r="AQ224" s="33"/>
      <c r="AR224" s="38"/>
      <c r="AS224" s="39"/>
      <c r="AT224" s="40"/>
      <c r="AU224" s="48"/>
      <c r="AV224" s="49"/>
      <c r="AW224" s="41"/>
      <c r="AX224" s="47"/>
      <c r="AY224" s="33"/>
      <c r="AZ224" s="33"/>
      <c r="BA224" s="34"/>
      <c r="BB224" s="33"/>
      <c r="BC224" s="34"/>
      <c r="BD224" s="35"/>
      <c r="BE224" s="36"/>
      <c r="BF224" s="37"/>
      <c r="BG224" s="33"/>
      <c r="BH224" s="38"/>
      <c r="BI224" s="39"/>
      <c r="BJ224" s="40"/>
      <c r="BK224" s="48"/>
      <c r="BL224" s="49"/>
      <c r="BM224" s="41"/>
      <c r="BN224" s="47"/>
      <c r="BO224" s="33"/>
      <c r="BP224" s="33"/>
      <c r="BQ224" s="34"/>
      <c r="BR224" s="33"/>
      <c r="BS224" s="34"/>
      <c r="BT224" s="35"/>
      <c r="BU224" s="36"/>
      <c r="BV224" s="37"/>
      <c r="BW224" s="33"/>
      <c r="BX224" s="38"/>
      <c r="BY224" s="39"/>
      <c r="BZ224" s="40"/>
      <c r="CA224" s="48"/>
      <c r="CB224" s="49"/>
      <c r="CC224" s="41"/>
      <c r="CD224" s="47"/>
    </row>
    <row r="225" spans="1:82" s="32" customFormat="1" ht="90" customHeight="1" x14ac:dyDescent="0.25">
      <c r="A225" s="315">
        <f t="shared" si="11"/>
        <v>217</v>
      </c>
      <c r="B225" s="61" t="s">
        <v>67</v>
      </c>
      <c r="C225" s="61">
        <v>2022</v>
      </c>
      <c r="D225" s="61" t="s">
        <v>68</v>
      </c>
      <c r="E225" s="61"/>
      <c r="F225" s="61" t="s">
        <v>1108</v>
      </c>
      <c r="G225" s="62" t="s">
        <v>1109</v>
      </c>
      <c r="H225" s="310" t="s">
        <v>99</v>
      </c>
      <c r="I225" s="46" t="s">
        <v>1110</v>
      </c>
      <c r="J225" s="64" t="s">
        <v>1110</v>
      </c>
      <c r="K225" s="63" t="s">
        <v>73</v>
      </c>
      <c r="L225" s="87" t="s">
        <v>400</v>
      </c>
      <c r="M225" s="86" t="s">
        <v>401</v>
      </c>
      <c r="N225" s="87" t="s">
        <v>402</v>
      </c>
      <c r="O225" s="87">
        <v>1</v>
      </c>
      <c r="P225" s="88">
        <v>46113</v>
      </c>
      <c r="Q225" s="88">
        <v>46203</v>
      </c>
      <c r="R225" s="89">
        <f t="shared" si="12"/>
        <v>13.350000000000001</v>
      </c>
      <c r="S225" s="87" t="s">
        <v>293</v>
      </c>
      <c r="T225" s="90"/>
      <c r="U225" s="105">
        <f>+IFERROR(VLOOKUP($L225,ACTIVIDADES!$B$9:$X$493,10,0),"")</f>
        <v>1</v>
      </c>
      <c r="V225" s="167" t="str">
        <f>+IFERROR(VLOOKUP($L225,ACTIVIDADES!$B$9:$X$493,11,0)," ")</f>
        <v xml:space="preserve">Se deja en evidencia el procedimiento de gestion de pagos </v>
      </c>
      <c r="W225" s="227" t="str">
        <f>+IFERROR(VLOOKUP($L225,ACTIVIDADES!$B$9:$X$493,12,0),"")</f>
        <v>https://dnbcgovco-my.sharepoint.com/:f:/g/personal/planeacion_dnbc_gov_co/IgAKPZEalRp3T7O44VwZjBLlARF86VpmllJA36VR9-2qDG8?e=W6XaGX</v>
      </c>
      <c r="X225" s="138">
        <f>+IFERROR(VLOOKUP($L225,ACTIVIDADES!$B$9:$X$493,13,0),"")</f>
        <v>46153</v>
      </c>
      <c r="Y225" s="164" t="str">
        <f>+IFERROR(VLOOKUP($L225,ACTIVIDADES!$B$9:$X$493,14,0),"")</f>
        <v>Se incluye actualización de procedimiento junto a formatos del mismo</v>
      </c>
      <c r="Z225" s="105">
        <f>+IFERROR(VLOOKUP($L225,ACTIVIDADES!$B$9:$X$493,15,0),"")</f>
        <v>1</v>
      </c>
      <c r="AA225" s="165" t="str">
        <f>+IFERROR(VLOOKUP($L225,ACTIVIDADES!$B$9:$X$493,16,0),"")</f>
        <v>CUMPLIDO</v>
      </c>
      <c r="AB225" s="138">
        <v>46171</v>
      </c>
      <c r="AC225" s="174">
        <v>1</v>
      </c>
      <c r="AD225" s="170" t="s">
        <v>403</v>
      </c>
      <c r="AE225" s="105" t="s">
        <v>146</v>
      </c>
      <c r="AF225" s="105" t="s">
        <v>81</v>
      </c>
      <c r="AG225" s="105" t="s">
        <v>85</v>
      </c>
      <c r="AH225" s="105" t="s">
        <v>123</v>
      </c>
      <c r="AI225" s="33"/>
      <c r="AJ225" s="33"/>
      <c r="AK225" s="34"/>
      <c r="AL225" s="33"/>
      <c r="AM225" s="34"/>
      <c r="AN225" s="35"/>
      <c r="AO225" s="36"/>
      <c r="AP225" s="37"/>
      <c r="AQ225" s="33"/>
      <c r="AR225" s="38"/>
      <c r="AS225" s="39"/>
      <c r="AT225" s="40"/>
      <c r="AU225" s="48"/>
      <c r="AV225" s="49"/>
      <c r="AW225" s="41"/>
      <c r="AX225" s="47"/>
      <c r="AY225" s="33"/>
      <c r="AZ225" s="33"/>
      <c r="BA225" s="34"/>
      <c r="BB225" s="33"/>
      <c r="BC225" s="34"/>
      <c r="BD225" s="35"/>
      <c r="BE225" s="36"/>
      <c r="BF225" s="37"/>
      <c r="BG225" s="33"/>
      <c r="BH225" s="38"/>
      <c r="BI225" s="39"/>
      <c r="BJ225" s="40"/>
      <c r="BK225" s="48"/>
      <c r="BL225" s="49"/>
      <c r="BM225" s="41"/>
      <c r="BN225" s="47"/>
      <c r="BO225" s="33"/>
      <c r="BP225" s="33"/>
      <c r="BQ225" s="34"/>
      <c r="BR225" s="33"/>
      <c r="BS225" s="34"/>
      <c r="BT225" s="35"/>
      <c r="BU225" s="36"/>
      <c r="BV225" s="37"/>
      <c r="BW225" s="33"/>
      <c r="BX225" s="38"/>
      <c r="BY225" s="39"/>
      <c r="BZ225" s="40"/>
      <c r="CA225" s="48"/>
      <c r="CB225" s="49"/>
      <c r="CC225" s="41"/>
      <c r="CD225" s="47"/>
    </row>
    <row r="226" spans="1:82" s="32" customFormat="1" ht="90" customHeight="1" x14ac:dyDescent="0.25">
      <c r="A226" s="315">
        <f t="shared" si="11"/>
        <v>218</v>
      </c>
      <c r="B226" s="61" t="s">
        <v>67</v>
      </c>
      <c r="C226" s="61">
        <v>2022</v>
      </c>
      <c r="D226" s="61" t="s">
        <v>68</v>
      </c>
      <c r="E226" s="61"/>
      <c r="F226" s="61" t="s">
        <v>1111</v>
      </c>
      <c r="G226" s="62" t="s">
        <v>1112</v>
      </c>
      <c r="H226" s="310"/>
      <c r="I226" s="46" t="s">
        <v>1113</v>
      </c>
      <c r="J226" s="64" t="s">
        <v>1113</v>
      </c>
      <c r="K226" s="63" t="s">
        <v>73</v>
      </c>
      <c r="L226" s="87" t="s">
        <v>244</v>
      </c>
      <c r="M226" s="86" t="s">
        <v>245</v>
      </c>
      <c r="N226" s="87" t="s">
        <v>246</v>
      </c>
      <c r="O226" s="87">
        <v>4</v>
      </c>
      <c r="P226" s="88">
        <v>46023</v>
      </c>
      <c r="Q226" s="88">
        <v>46387</v>
      </c>
      <c r="R226" s="89">
        <f t="shared" si="12"/>
        <v>54</v>
      </c>
      <c r="S226" s="87" t="s">
        <v>105</v>
      </c>
      <c r="T226" s="90"/>
      <c r="U226" s="105">
        <f>+IFERROR(VLOOKUP($L226,ACTIVIDADES!$B$9:$X$493,10,0),"")</f>
        <v>0</v>
      </c>
      <c r="V226" s="167" t="str">
        <f>+IFERROR(VLOOKUP($L226,ACTIVIDADES!$B$9:$X$493,11,0)," ")</f>
        <v xml:space="preserve">Se informa que esta en etapa de elaboración </v>
      </c>
      <c r="W226" s="227">
        <f>+IFERROR(VLOOKUP($L226,ACTIVIDADES!$B$9:$X$493,12,0),"")</f>
        <v>0</v>
      </c>
      <c r="X226" s="138">
        <f>+IFERROR(VLOOKUP($L226,ACTIVIDADES!$B$9:$X$493,13,0),"")</f>
        <v>46153</v>
      </c>
      <c r="Y226" s="164" t="str">
        <f>+IFERROR(VLOOKUP($L226,ACTIVIDADES!$B$9:$X$493,14,0),"")</f>
        <v>No ha dado inicio a la ejecución</v>
      </c>
      <c r="Z226" s="105">
        <f>+IFERROR(VLOOKUP($L226,ACTIVIDADES!$B$9:$X$493,15,0),"")</f>
        <v>0</v>
      </c>
      <c r="AA226" s="165" t="str">
        <f>+IFERROR(VLOOKUP($L226,ACTIVIDADES!$B$9:$X$493,16,0),"")</f>
        <v>EJECUCIÓN</v>
      </c>
      <c r="AB226" s="138">
        <v>46157</v>
      </c>
      <c r="AC226" s="105">
        <v>0</v>
      </c>
      <c r="AD226" s="105" t="s">
        <v>93</v>
      </c>
      <c r="AE226" s="179" t="s">
        <v>83</v>
      </c>
      <c r="AF226" s="105" t="s">
        <v>81</v>
      </c>
      <c r="AG226" s="105" t="s">
        <v>81</v>
      </c>
      <c r="AH226" s="105" t="s">
        <v>81</v>
      </c>
      <c r="AI226" s="33"/>
      <c r="AJ226" s="33"/>
      <c r="AK226" s="34"/>
      <c r="AL226" s="33"/>
      <c r="AM226" s="34"/>
      <c r="AN226" s="35"/>
      <c r="AO226" s="36"/>
      <c r="AP226" s="37"/>
      <c r="AQ226" s="33"/>
      <c r="AR226" s="38"/>
      <c r="AS226" s="39"/>
      <c r="AT226" s="40"/>
      <c r="AU226" s="48"/>
      <c r="AV226" s="49"/>
      <c r="AW226" s="41"/>
      <c r="AX226" s="47"/>
      <c r="AY226" s="33"/>
      <c r="AZ226" s="33"/>
      <c r="BA226" s="34"/>
      <c r="BB226" s="33"/>
      <c r="BC226" s="34"/>
      <c r="BD226" s="35"/>
      <c r="BE226" s="36"/>
      <c r="BF226" s="37"/>
      <c r="BG226" s="33"/>
      <c r="BH226" s="38"/>
      <c r="BI226" s="39"/>
      <c r="BJ226" s="40"/>
      <c r="BK226" s="48"/>
      <c r="BL226" s="49"/>
      <c r="BM226" s="41"/>
      <c r="BN226" s="47"/>
      <c r="BO226" s="33"/>
      <c r="BP226" s="33"/>
      <c r="BQ226" s="34"/>
      <c r="BR226" s="33"/>
      <c r="BS226" s="34"/>
      <c r="BT226" s="35"/>
      <c r="BU226" s="36"/>
      <c r="BV226" s="37"/>
      <c r="BW226" s="33"/>
      <c r="BX226" s="38"/>
      <c r="BY226" s="39"/>
      <c r="BZ226" s="40"/>
      <c r="CA226" s="48"/>
      <c r="CB226" s="49"/>
      <c r="CC226" s="41"/>
      <c r="CD226" s="47"/>
    </row>
    <row r="227" spans="1:82" s="32" customFormat="1" ht="90" customHeight="1" x14ac:dyDescent="0.25">
      <c r="A227" s="315">
        <f t="shared" si="11"/>
        <v>219</v>
      </c>
      <c r="B227" s="61" t="s">
        <v>67</v>
      </c>
      <c r="C227" s="61">
        <v>2022</v>
      </c>
      <c r="D227" s="61" t="s">
        <v>68</v>
      </c>
      <c r="E227" s="61"/>
      <c r="F227" s="61" t="s">
        <v>1114</v>
      </c>
      <c r="G227" s="62" t="s">
        <v>1115</v>
      </c>
      <c r="H227" s="310"/>
      <c r="I227" s="46" t="s">
        <v>1116</v>
      </c>
      <c r="J227" s="64" t="s">
        <v>1117</v>
      </c>
      <c r="K227" s="63" t="s">
        <v>73</v>
      </c>
      <c r="L227" s="87" t="s">
        <v>1118</v>
      </c>
      <c r="M227" s="86" t="s">
        <v>1119</v>
      </c>
      <c r="N227" s="87" t="s">
        <v>292</v>
      </c>
      <c r="O227" s="87">
        <v>1</v>
      </c>
      <c r="P227" s="88">
        <v>46113</v>
      </c>
      <c r="Q227" s="88">
        <v>46203</v>
      </c>
      <c r="R227" s="89">
        <f t="shared" si="12"/>
        <v>13.350000000000001</v>
      </c>
      <c r="S227" s="87" t="s">
        <v>161</v>
      </c>
      <c r="T227" s="90" t="s">
        <v>1120</v>
      </c>
      <c r="U227" s="105">
        <f>+IFERROR(VLOOKUP($L227,ACTIVIDADES!$B$9:$X$493,10,0),"")</f>
        <v>0</v>
      </c>
      <c r="V227" s="167">
        <f>+IFERROR(VLOOKUP($L227,ACTIVIDADES!$B$9:$X$493,11,0)," ")</f>
        <v>0</v>
      </c>
      <c r="W227" s="227">
        <f>+IFERROR(VLOOKUP($L227,ACTIVIDADES!$B$9:$X$493,12,0),"")</f>
        <v>0</v>
      </c>
      <c r="X227" s="138">
        <f>+IFERROR(VLOOKUP($L227,ACTIVIDADES!$B$9:$X$493,13,0),"")</f>
        <v>46153</v>
      </c>
      <c r="Y227" s="164" t="str">
        <f>+IFERROR(VLOOKUP($L227,ACTIVIDADES!$B$9:$X$493,14,0),"")</f>
        <v>No se evidencia seguimiento</v>
      </c>
      <c r="Z227" s="105">
        <f>+IFERROR(VLOOKUP($L227,ACTIVIDADES!$B$9:$X$493,15,0),"")</f>
        <v>0</v>
      </c>
      <c r="AA227" s="165" t="str">
        <f>+IFERROR(VLOOKUP($L227,ACTIVIDADES!$B$9:$X$493,16,0),"")</f>
        <v>EJECUCIÓN</v>
      </c>
      <c r="AB227" s="138">
        <v>46157</v>
      </c>
      <c r="AC227" s="105">
        <v>0</v>
      </c>
      <c r="AD227" s="105" t="s">
        <v>93</v>
      </c>
      <c r="AE227" s="179" t="s">
        <v>83</v>
      </c>
      <c r="AF227" s="105" t="s">
        <v>81</v>
      </c>
      <c r="AG227" s="105" t="s">
        <v>81</v>
      </c>
      <c r="AH227" s="105" t="s">
        <v>81</v>
      </c>
      <c r="AI227" s="33"/>
      <c r="AJ227" s="33"/>
      <c r="AK227" s="34"/>
      <c r="AL227" s="33"/>
      <c r="AM227" s="34"/>
      <c r="AN227" s="35"/>
      <c r="AO227" s="36"/>
      <c r="AP227" s="37"/>
      <c r="AQ227" s="33"/>
      <c r="AR227" s="38"/>
      <c r="AS227" s="39"/>
      <c r="AT227" s="40"/>
      <c r="AU227" s="48"/>
      <c r="AV227" s="49"/>
      <c r="AW227" s="41"/>
      <c r="AX227" s="47"/>
      <c r="AY227" s="33"/>
      <c r="AZ227" s="33"/>
      <c r="BA227" s="34"/>
      <c r="BB227" s="33"/>
      <c r="BC227" s="34"/>
      <c r="BD227" s="35"/>
      <c r="BE227" s="36"/>
      <c r="BF227" s="37"/>
      <c r="BG227" s="33"/>
      <c r="BH227" s="38"/>
      <c r="BI227" s="39"/>
      <c r="BJ227" s="40"/>
      <c r="BK227" s="48"/>
      <c r="BL227" s="49"/>
      <c r="BM227" s="41"/>
      <c r="BN227" s="47"/>
      <c r="BO227" s="33"/>
      <c r="BP227" s="33"/>
      <c r="BQ227" s="34"/>
      <c r="BR227" s="33"/>
      <c r="BS227" s="34"/>
      <c r="BT227" s="35"/>
      <c r="BU227" s="36"/>
      <c r="BV227" s="37"/>
      <c r="BW227" s="33"/>
      <c r="BX227" s="38"/>
      <c r="BY227" s="39"/>
      <c r="BZ227" s="40"/>
      <c r="CA227" s="48"/>
      <c r="CB227" s="49"/>
      <c r="CC227" s="41"/>
      <c r="CD227" s="47"/>
    </row>
    <row r="228" spans="1:82" s="32" customFormat="1" ht="90" customHeight="1" x14ac:dyDescent="0.25">
      <c r="A228" s="315">
        <f t="shared" si="11"/>
        <v>220</v>
      </c>
      <c r="B228" s="61" t="s">
        <v>67</v>
      </c>
      <c r="C228" s="61">
        <v>2022</v>
      </c>
      <c r="D228" s="61" t="s">
        <v>68</v>
      </c>
      <c r="E228" s="61"/>
      <c r="F228" s="61" t="s">
        <v>1114</v>
      </c>
      <c r="G228" s="62" t="s">
        <v>1115</v>
      </c>
      <c r="H228" s="310"/>
      <c r="I228" s="46" t="s">
        <v>1116</v>
      </c>
      <c r="J228" s="64" t="s">
        <v>1117</v>
      </c>
      <c r="K228" s="63" t="s">
        <v>73</v>
      </c>
      <c r="L228" s="87" t="s">
        <v>1121</v>
      </c>
      <c r="M228" s="86" t="s">
        <v>1122</v>
      </c>
      <c r="N228" s="87" t="s">
        <v>1123</v>
      </c>
      <c r="O228" s="87">
        <v>1</v>
      </c>
      <c r="P228" s="88">
        <v>46113</v>
      </c>
      <c r="Q228" s="88">
        <v>46387</v>
      </c>
      <c r="R228" s="89">
        <f t="shared" si="12"/>
        <v>40.5</v>
      </c>
      <c r="S228" s="87" t="s">
        <v>161</v>
      </c>
      <c r="T228" s="90" t="s">
        <v>1120</v>
      </c>
      <c r="U228" s="105">
        <f>+IFERROR(VLOOKUP($L228,ACTIVIDADES!$B$9:$X$493,10,0),"")</f>
        <v>0</v>
      </c>
      <c r="V228" s="167">
        <f>+IFERROR(VLOOKUP($L228,ACTIVIDADES!$B$9:$X$493,11,0)," ")</f>
        <v>0</v>
      </c>
      <c r="W228" s="227">
        <f>+IFERROR(VLOOKUP($L228,ACTIVIDADES!$B$9:$X$493,12,0),"")</f>
        <v>0</v>
      </c>
      <c r="X228" s="138">
        <f>+IFERROR(VLOOKUP($L228,ACTIVIDADES!$B$9:$X$493,13,0),"")</f>
        <v>46153</v>
      </c>
      <c r="Y228" s="164" t="str">
        <f>+IFERROR(VLOOKUP($L228,ACTIVIDADES!$B$9:$X$493,14,0),"")</f>
        <v>No se evidencia seguimiento</v>
      </c>
      <c r="Z228" s="105">
        <f>+IFERROR(VLOOKUP($L228,ACTIVIDADES!$B$9:$X$493,15,0),"")</f>
        <v>0</v>
      </c>
      <c r="AA228" s="165" t="str">
        <f>+IFERROR(VLOOKUP($L228,ACTIVIDADES!$B$9:$X$493,16,0),"")</f>
        <v>EJECUCIÓN</v>
      </c>
      <c r="AB228" s="138">
        <v>46157</v>
      </c>
      <c r="AC228" s="105">
        <v>0</v>
      </c>
      <c r="AD228" s="105" t="s">
        <v>93</v>
      </c>
      <c r="AE228" s="179" t="s">
        <v>83</v>
      </c>
      <c r="AF228" s="105" t="s">
        <v>81</v>
      </c>
      <c r="AG228" s="105" t="s">
        <v>81</v>
      </c>
      <c r="AH228" s="105" t="s">
        <v>81</v>
      </c>
      <c r="AI228" s="33"/>
      <c r="AJ228" s="33"/>
      <c r="AK228" s="34"/>
      <c r="AL228" s="33"/>
      <c r="AM228" s="34"/>
      <c r="AN228" s="35"/>
      <c r="AO228" s="36"/>
      <c r="AP228" s="37"/>
      <c r="AQ228" s="33"/>
      <c r="AR228" s="38"/>
      <c r="AS228" s="39"/>
      <c r="AT228" s="40"/>
      <c r="AU228" s="48"/>
      <c r="AV228" s="49"/>
      <c r="AW228" s="41"/>
      <c r="AX228" s="47"/>
      <c r="AY228" s="33"/>
      <c r="AZ228" s="33"/>
      <c r="BA228" s="34"/>
      <c r="BB228" s="33"/>
      <c r="BC228" s="34"/>
      <c r="BD228" s="35"/>
      <c r="BE228" s="36"/>
      <c r="BF228" s="37"/>
      <c r="BG228" s="33"/>
      <c r="BH228" s="38"/>
      <c r="BI228" s="39"/>
      <c r="BJ228" s="40"/>
      <c r="BK228" s="48"/>
      <c r="BL228" s="49"/>
      <c r="BM228" s="41"/>
      <c r="BN228" s="47"/>
      <c r="BO228" s="33"/>
      <c r="BP228" s="33"/>
      <c r="BQ228" s="34"/>
      <c r="BR228" s="33"/>
      <c r="BS228" s="34"/>
      <c r="BT228" s="35"/>
      <c r="BU228" s="36"/>
      <c r="BV228" s="37"/>
      <c r="BW228" s="33"/>
      <c r="BX228" s="38"/>
      <c r="BY228" s="39"/>
      <c r="BZ228" s="40"/>
      <c r="CA228" s="48"/>
      <c r="CB228" s="49"/>
      <c r="CC228" s="41"/>
      <c r="CD228" s="47"/>
    </row>
    <row r="229" spans="1:82" s="32" customFormat="1" ht="90" customHeight="1" x14ac:dyDescent="0.25">
      <c r="A229" s="315">
        <f t="shared" si="11"/>
        <v>221</v>
      </c>
      <c r="B229" s="61" t="s">
        <v>67</v>
      </c>
      <c r="C229" s="61">
        <v>2022</v>
      </c>
      <c r="D229" s="61" t="s">
        <v>68</v>
      </c>
      <c r="E229" s="61"/>
      <c r="F229" s="61" t="s">
        <v>1114</v>
      </c>
      <c r="G229" s="62" t="s">
        <v>1115</v>
      </c>
      <c r="H229" s="310"/>
      <c r="I229" s="46" t="s">
        <v>1116</v>
      </c>
      <c r="J229" s="64" t="s">
        <v>1117</v>
      </c>
      <c r="K229" s="63" t="s">
        <v>73</v>
      </c>
      <c r="L229" s="87" t="s">
        <v>1124</v>
      </c>
      <c r="M229" s="86" t="s">
        <v>1125</v>
      </c>
      <c r="N229" s="87" t="s">
        <v>1126</v>
      </c>
      <c r="O229" s="87">
        <v>1</v>
      </c>
      <c r="P229" s="88">
        <v>44840</v>
      </c>
      <c r="Q229" s="88">
        <v>44864</v>
      </c>
      <c r="R229" s="89">
        <f t="shared" si="12"/>
        <v>3.6</v>
      </c>
      <c r="S229" s="87" t="s">
        <v>161</v>
      </c>
      <c r="T229" s="90" t="s">
        <v>1120</v>
      </c>
      <c r="U229" s="105">
        <f>+IFERROR(VLOOKUP($L229,ACTIVIDADES!$B$9:$X$493,10,0),"")</f>
        <v>0</v>
      </c>
      <c r="V229" s="167">
        <f>+IFERROR(VLOOKUP($L229,ACTIVIDADES!$B$9:$X$493,11,0)," ")</f>
        <v>0</v>
      </c>
      <c r="W229" s="227">
        <f>+IFERROR(VLOOKUP($L229,ACTIVIDADES!$B$9:$X$493,12,0),"")</f>
        <v>0</v>
      </c>
      <c r="X229" s="138">
        <f>+IFERROR(VLOOKUP($L229,ACTIVIDADES!$B$9:$X$493,13,0),"")</f>
        <v>46153</v>
      </c>
      <c r="Y229" s="164" t="str">
        <f>+IFERROR(VLOOKUP($L229,ACTIVIDADES!$B$9:$X$493,14,0),"")</f>
        <v>No se evidencia seguimiento</v>
      </c>
      <c r="Z229" s="105">
        <f>+IFERROR(VLOOKUP($L229,ACTIVIDADES!$B$9:$X$493,15,0),"")</f>
        <v>0</v>
      </c>
      <c r="AA229" s="165" t="str">
        <f>+IFERROR(VLOOKUP($L229,ACTIVIDADES!$B$9:$X$493,16,0),"")</f>
        <v>VENCIDO</v>
      </c>
      <c r="AB229" s="138">
        <v>46157</v>
      </c>
      <c r="AC229" s="105">
        <v>0</v>
      </c>
      <c r="AD229" s="105" t="s">
        <v>230</v>
      </c>
      <c r="AE229" s="105" t="s">
        <v>118</v>
      </c>
      <c r="AF229" s="105" t="s">
        <v>81</v>
      </c>
      <c r="AG229" s="105" t="s">
        <v>81</v>
      </c>
      <c r="AH229" s="105" t="s">
        <v>81</v>
      </c>
      <c r="AI229" s="33"/>
      <c r="AJ229" s="33"/>
      <c r="AK229" s="34"/>
      <c r="AL229" s="33"/>
      <c r="AM229" s="34"/>
      <c r="AN229" s="35"/>
      <c r="AO229" s="36"/>
      <c r="AP229" s="37"/>
      <c r="AQ229" s="33"/>
      <c r="AR229" s="38"/>
      <c r="AS229" s="39"/>
      <c r="AT229" s="40"/>
      <c r="AU229" s="48"/>
      <c r="AV229" s="49"/>
      <c r="AW229" s="41"/>
      <c r="AX229" s="47"/>
      <c r="AY229" s="33"/>
      <c r="AZ229" s="33"/>
      <c r="BA229" s="34"/>
      <c r="BB229" s="33"/>
      <c r="BC229" s="34"/>
      <c r="BD229" s="35"/>
      <c r="BE229" s="36"/>
      <c r="BF229" s="37"/>
      <c r="BG229" s="33"/>
      <c r="BH229" s="38"/>
      <c r="BI229" s="39"/>
      <c r="BJ229" s="40"/>
      <c r="BK229" s="48"/>
      <c r="BL229" s="49"/>
      <c r="BM229" s="41"/>
      <c r="BN229" s="47"/>
      <c r="BO229" s="33"/>
      <c r="BP229" s="33"/>
      <c r="BQ229" s="34"/>
      <c r="BR229" s="33"/>
      <c r="BS229" s="34"/>
      <c r="BT229" s="35"/>
      <c r="BU229" s="36"/>
      <c r="BV229" s="37"/>
      <c r="BW229" s="33"/>
      <c r="BX229" s="38"/>
      <c r="BY229" s="39"/>
      <c r="BZ229" s="40"/>
      <c r="CA229" s="48"/>
      <c r="CB229" s="49"/>
      <c r="CC229" s="41"/>
      <c r="CD229" s="47"/>
    </row>
    <row r="230" spans="1:82" s="32" customFormat="1" ht="90" customHeight="1" x14ac:dyDescent="0.25">
      <c r="A230" s="315">
        <f t="shared" si="11"/>
        <v>222</v>
      </c>
      <c r="B230" s="61" t="s">
        <v>67</v>
      </c>
      <c r="C230" s="61">
        <v>2022</v>
      </c>
      <c r="D230" s="61" t="s">
        <v>163</v>
      </c>
      <c r="E230" s="61"/>
      <c r="F230" s="61" t="s">
        <v>1114</v>
      </c>
      <c r="G230" s="62" t="s">
        <v>1115</v>
      </c>
      <c r="H230" s="310" t="s">
        <v>164</v>
      </c>
      <c r="I230" s="46" t="s">
        <v>1116</v>
      </c>
      <c r="J230" s="64" t="s">
        <v>1117</v>
      </c>
      <c r="K230" s="63" t="s">
        <v>73</v>
      </c>
      <c r="L230" s="87" t="s">
        <v>1127</v>
      </c>
      <c r="M230" s="86" t="s">
        <v>1128</v>
      </c>
      <c r="N230" s="87" t="s">
        <v>1129</v>
      </c>
      <c r="O230" s="87">
        <v>1</v>
      </c>
      <c r="P230" s="88">
        <v>44840</v>
      </c>
      <c r="Q230" s="88">
        <v>44926</v>
      </c>
      <c r="R230" s="89">
        <f t="shared" si="12"/>
        <v>12.75</v>
      </c>
      <c r="S230" s="87" t="s">
        <v>168</v>
      </c>
      <c r="T230" s="90"/>
      <c r="U230" s="105">
        <f>+IFERROR(VLOOKUP($L230,ACTIVIDADES!$B$9:$X$493,10,0),"")</f>
        <v>1</v>
      </c>
      <c r="V230" s="167" t="str">
        <f>+IFERROR(VLOOKUP($L230,ACTIVIDADES!$B$9:$X$493,11,0),"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230" s="227" t="str">
        <f>+IFERROR(VLOOKUP($L230,ACTIVIDADES!$B$9:$X$493,12,0),"")</f>
        <v>https://dnbcgovco-my.sharepoint.com/:f:/g/personal/planeacion_dnbc_gov_co/IgA5ctmyG6EkSLbGu48RtL5-Ae1isqDP3_SnnjLpLvR73WY?e=yttmv6</v>
      </c>
      <c r="X230" s="138">
        <f>+IFERROR(VLOOKUP($L230,ACTIVIDADES!$B$9:$X$493,13,0),"")</f>
        <v>46153</v>
      </c>
      <c r="Y230" s="164" t="str">
        <f>+IFERROR(VLOOKUP($L230,ACTIVIDADES!$B$9:$X$493,14,0),"")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230" s="105">
        <f>+IFERROR(VLOOKUP($L230,ACTIVIDADES!$B$9:$X$493,15,0),"")</f>
        <v>1</v>
      </c>
      <c r="AA230" s="165" t="str">
        <f>+IFERROR(VLOOKUP($L230,ACTIVIDADES!$B$9:$X$493,16,0),"")</f>
        <v>CUMPLIDO</v>
      </c>
      <c r="AB230" s="138">
        <v>46157</v>
      </c>
      <c r="AC230" s="105">
        <v>1</v>
      </c>
      <c r="AD230" s="181" t="s">
        <v>1130</v>
      </c>
      <c r="AE230" s="105" t="s">
        <v>80</v>
      </c>
      <c r="AF230" s="105" t="s">
        <v>81</v>
      </c>
      <c r="AG230" s="105" t="s">
        <v>85</v>
      </c>
      <c r="AH230" s="105" t="s">
        <v>123</v>
      </c>
      <c r="AI230" s="33"/>
      <c r="AJ230" s="33"/>
      <c r="AK230" s="34"/>
      <c r="AL230" s="33"/>
      <c r="AM230" s="34"/>
      <c r="AN230" s="35"/>
      <c r="AO230" s="36"/>
      <c r="AP230" s="37"/>
      <c r="AQ230" s="33"/>
      <c r="AR230" s="38"/>
      <c r="AS230" s="39"/>
      <c r="AT230" s="40"/>
      <c r="AU230" s="48"/>
      <c r="AV230" s="49"/>
      <c r="AW230" s="41"/>
      <c r="AX230" s="47"/>
      <c r="AY230" s="33"/>
      <c r="AZ230" s="33"/>
      <c r="BA230" s="34"/>
      <c r="BB230" s="33"/>
      <c r="BC230" s="34"/>
      <c r="BD230" s="35"/>
      <c r="BE230" s="36"/>
      <c r="BF230" s="37"/>
      <c r="BG230" s="33"/>
      <c r="BH230" s="38"/>
      <c r="BI230" s="39"/>
      <c r="BJ230" s="40"/>
      <c r="BK230" s="48"/>
      <c r="BL230" s="49"/>
      <c r="BM230" s="41"/>
      <c r="BN230" s="47"/>
      <c r="BO230" s="33"/>
      <c r="BP230" s="33"/>
      <c r="BQ230" s="34"/>
      <c r="BR230" s="33"/>
      <c r="BS230" s="34"/>
      <c r="BT230" s="35"/>
      <c r="BU230" s="36"/>
      <c r="BV230" s="37"/>
      <c r="BW230" s="33"/>
      <c r="BX230" s="38"/>
      <c r="BY230" s="39"/>
      <c r="BZ230" s="40"/>
      <c r="CA230" s="48"/>
      <c r="CB230" s="49"/>
      <c r="CC230" s="41"/>
      <c r="CD230" s="47"/>
    </row>
    <row r="231" spans="1:82" s="32" customFormat="1" ht="90" customHeight="1" x14ac:dyDescent="0.25">
      <c r="A231" s="315">
        <f t="shared" si="11"/>
        <v>223</v>
      </c>
      <c r="B231" s="61" t="s">
        <v>67</v>
      </c>
      <c r="C231" s="61">
        <v>2022</v>
      </c>
      <c r="D231" s="61" t="s">
        <v>68</v>
      </c>
      <c r="E231" s="61"/>
      <c r="F231" s="61" t="s">
        <v>1131</v>
      </c>
      <c r="G231" s="62" t="s">
        <v>1132</v>
      </c>
      <c r="H231" s="310"/>
      <c r="I231" s="46" t="s">
        <v>1133</v>
      </c>
      <c r="J231" s="64" t="s">
        <v>1134</v>
      </c>
      <c r="K231" s="63" t="s">
        <v>73</v>
      </c>
      <c r="L231" s="87" t="s">
        <v>1118</v>
      </c>
      <c r="M231" s="86" t="s">
        <v>1119</v>
      </c>
      <c r="N231" s="87" t="s">
        <v>292</v>
      </c>
      <c r="O231" s="87">
        <v>1</v>
      </c>
      <c r="P231" s="88">
        <v>46113</v>
      </c>
      <c r="Q231" s="88">
        <v>46203</v>
      </c>
      <c r="R231" s="89">
        <f t="shared" si="12"/>
        <v>13.350000000000001</v>
      </c>
      <c r="S231" s="87" t="s">
        <v>161</v>
      </c>
      <c r="T231" s="90" t="s">
        <v>1120</v>
      </c>
      <c r="U231" s="105">
        <f>+IFERROR(VLOOKUP($L231,ACTIVIDADES!$B$9:$X$493,10,0),"")</f>
        <v>0</v>
      </c>
      <c r="V231" s="167">
        <f>+IFERROR(VLOOKUP($L231,ACTIVIDADES!$B$9:$X$493,11,0)," ")</f>
        <v>0</v>
      </c>
      <c r="W231" s="227">
        <f>+IFERROR(VLOOKUP($L231,ACTIVIDADES!$B$9:$X$493,12,0),"")</f>
        <v>0</v>
      </c>
      <c r="X231" s="138">
        <f>+IFERROR(VLOOKUP($L231,ACTIVIDADES!$B$9:$X$493,13,0),"")</f>
        <v>46153</v>
      </c>
      <c r="Y231" s="164" t="str">
        <f>+IFERROR(VLOOKUP($L231,ACTIVIDADES!$B$9:$X$493,14,0),"")</f>
        <v>No se evidencia seguimiento</v>
      </c>
      <c r="Z231" s="105">
        <f>+IFERROR(VLOOKUP($L231,ACTIVIDADES!$B$9:$X$493,15,0),"")</f>
        <v>0</v>
      </c>
      <c r="AA231" s="165" t="str">
        <f>+IFERROR(VLOOKUP($L231,ACTIVIDADES!$B$9:$X$493,16,0),"")</f>
        <v>EJECUCIÓN</v>
      </c>
      <c r="AB231" s="138">
        <v>46157</v>
      </c>
      <c r="AC231" s="105">
        <v>0</v>
      </c>
      <c r="AD231" s="105" t="s">
        <v>93</v>
      </c>
      <c r="AE231" s="179" t="s">
        <v>83</v>
      </c>
      <c r="AF231" s="105" t="s">
        <v>81</v>
      </c>
      <c r="AG231" s="105" t="s">
        <v>81</v>
      </c>
      <c r="AH231" s="105" t="s">
        <v>81</v>
      </c>
      <c r="AI231" s="33"/>
      <c r="AJ231" s="33"/>
      <c r="AK231" s="34"/>
      <c r="AL231" s="33"/>
      <c r="AM231" s="34"/>
      <c r="AN231" s="35"/>
      <c r="AO231" s="36"/>
      <c r="AP231" s="37"/>
      <c r="AQ231" s="33"/>
      <c r="AR231" s="38"/>
      <c r="AS231" s="39"/>
      <c r="AT231" s="40"/>
      <c r="AU231" s="48"/>
      <c r="AV231" s="49"/>
      <c r="AW231" s="41"/>
      <c r="AX231" s="47"/>
      <c r="AY231" s="33"/>
      <c r="AZ231" s="33"/>
      <c r="BA231" s="34"/>
      <c r="BB231" s="33"/>
      <c r="BC231" s="34"/>
      <c r="BD231" s="35"/>
      <c r="BE231" s="36"/>
      <c r="BF231" s="37"/>
      <c r="BG231" s="33"/>
      <c r="BH231" s="38"/>
      <c r="BI231" s="39"/>
      <c r="BJ231" s="40"/>
      <c r="BK231" s="48"/>
      <c r="BL231" s="49"/>
      <c r="BM231" s="41"/>
      <c r="BN231" s="47"/>
      <c r="BO231" s="33"/>
      <c r="BP231" s="33"/>
      <c r="BQ231" s="34"/>
      <c r="BR231" s="33"/>
      <c r="BS231" s="34"/>
      <c r="BT231" s="35"/>
      <c r="BU231" s="36"/>
      <c r="BV231" s="37"/>
      <c r="BW231" s="33"/>
      <c r="BX231" s="38"/>
      <c r="BY231" s="39"/>
      <c r="BZ231" s="40"/>
      <c r="CA231" s="48"/>
      <c r="CB231" s="49"/>
      <c r="CC231" s="41"/>
      <c r="CD231" s="47"/>
    </row>
    <row r="232" spans="1:82" s="32" customFormat="1" ht="90" customHeight="1" x14ac:dyDescent="0.25">
      <c r="A232" s="315">
        <f t="shared" si="11"/>
        <v>224</v>
      </c>
      <c r="B232" s="61" t="s">
        <v>67</v>
      </c>
      <c r="C232" s="61">
        <v>2022</v>
      </c>
      <c r="D232" s="61" t="s">
        <v>163</v>
      </c>
      <c r="E232" s="61"/>
      <c r="F232" s="61" t="s">
        <v>1131</v>
      </c>
      <c r="G232" s="62" t="s">
        <v>1132</v>
      </c>
      <c r="H232" s="310" t="s">
        <v>164</v>
      </c>
      <c r="I232" s="46" t="s">
        <v>1133</v>
      </c>
      <c r="J232" s="64" t="s">
        <v>1134</v>
      </c>
      <c r="K232" s="63" t="s">
        <v>73</v>
      </c>
      <c r="L232" s="87" t="s">
        <v>1135</v>
      </c>
      <c r="M232" s="86" t="s">
        <v>1128</v>
      </c>
      <c r="N232" s="87" t="s">
        <v>1136</v>
      </c>
      <c r="O232" s="87">
        <v>1</v>
      </c>
      <c r="P232" s="88">
        <v>44840</v>
      </c>
      <c r="Q232" s="88">
        <v>44926</v>
      </c>
      <c r="R232" s="89">
        <f t="shared" si="12"/>
        <v>12.75</v>
      </c>
      <c r="S232" s="87" t="s">
        <v>168</v>
      </c>
      <c r="T232" s="90"/>
      <c r="U232" s="105">
        <f>+IFERROR(VLOOKUP($L232,ACTIVIDADES!$B$9:$X$493,10,0),"")</f>
        <v>1</v>
      </c>
      <c r="V232" s="167" t="str">
        <f>+IFERROR(VLOOKUP($L232,ACTIVIDADES!$B$9:$X$493,11,0),"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232" s="227" t="str">
        <f>+IFERROR(VLOOKUP($L232,ACTIVIDADES!$B$9:$X$493,12,0),"")</f>
        <v>https://dnbcgovco-my.sharepoint.com/:f:/g/personal/planeacion_dnbc_gov_co/IgBf0NNC0oa5Sr4khDCzbZzOAbipnH-jj-9yE4-FNUMUY_U?e=n4jtPb</v>
      </c>
      <c r="X232" s="138">
        <f>+IFERROR(VLOOKUP($L232,ACTIVIDADES!$B$9:$X$493,13,0),"")</f>
        <v>46153</v>
      </c>
      <c r="Y232" s="164" t="str">
        <f>+IFERROR(VLOOKUP($L232,ACTIVIDADES!$B$9:$X$493,14,0),"")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232" s="105">
        <f>+IFERROR(VLOOKUP($L232,ACTIVIDADES!$B$9:$X$493,15,0),"")</f>
        <v>1</v>
      </c>
      <c r="AA232" s="165" t="str">
        <f>+IFERROR(VLOOKUP($L232,ACTIVIDADES!$B$9:$X$493,16,0),"")</f>
        <v>CUMPLIDO</v>
      </c>
      <c r="AB232" s="138">
        <v>46157</v>
      </c>
      <c r="AC232" s="174">
        <v>1</v>
      </c>
      <c r="AD232" s="179" t="s">
        <v>1130</v>
      </c>
      <c r="AE232" s="105" t="s">
        <v>80</v>
      </c>
      <c r="AF232" s="105" t="s">
        <v>81</v>
      </c>
      <c r="AG232" s="105" t="s">
        <v>85</v>
      </c>
      <c r="AH232" s="105" t="s">
        <v>123</v>
      </c>
      <c r="AI232" s="33"/>
      <c r="AJ232" s="33"/>
      <c r="AK232" s="34"/>
      <c r="AL232" s="33"/>
      <c r="AM232" s="34"/>
      <c r="AN232" s="35"/>
      <c r="AO232" s="36"/>
      <c r="AP232" s="37"/>
      <c r="AQ232" s="33"/>
      <c r="AR232" s="38"/>
      <c r="AS232" s="39"/>
      <c r="AT232" s="40"/>
      <c r="AU232" s="48"/>
      <c r="AV232" s="49"/>
      <c r="AW232" s="41"/>
      <c r="AX232" s="47"/>
      <c r="AY232" s="33"/>
      <c r="AZ232" s="33"/>
      <c r="BA232" s="34"/>
      <c r="BB232" s="33"/>
      <c r="BC232" s="34"/>
      <c r="BD232" s="35"/>
      <c r="BE232" s="36"/>
      <c r="BF232" s="37"/>
      <c r="BG232" s="33"/>
      <c r="BH232" s="38"/>
      <c r="BI232" s="39"/>
      <c r="BJ232" s="40"/>
      <c r="BK232" s="48"/>
      <c r="BL232" s="49"/>
      <c r="BM232" s="41"/>
      <c r="BN232" s="47"/>
      <c r="BO232" s="33"/>
      <c r="BP232" s="33"/>
      <c r="BQ232" s="34"/>
      <c r="BR232" s="33"/>
      <c r="BS232" s="34"/>
      <c r="BT232" s="35"/>
      <c r="BU232" s="36"/>
      <c r="BV232" s="37"/>
      <c r="BW232" s="33"/>
      <c r="BX232" s="38"/>
      <c r="BY232" s="39"/>
      <c r="BZ232" s="40"/>
      <c r="CA232" s="48"/>
      <c r="CB232" s="49"/>
      <c r="CC232" s="41"/>
      <c r="CD232" s="47"/>
    </row>
    <row r="233" spans="1:82" s="32" customFormat="1" ht="90" customHeight="1" x14ac:dyDescent="0.25">
      <c r="A233" s="315">
        <f t="shared" si="11"/>
        <v>225</v>
      </c>
      <c r="B233" s="61" t="s">
        <v>67</v>
      </c>
      <c r="C233" s="61">
        <v>2022</v>
      </c>
      <c r="D233" s="61" t="s">
        <v>68</v>
      </c>
      <c r="E233" s="61"/>
      <c r="F233" s="61" t="s">
        <v>1137</v>
      </c>
      <c r="G233" s="62" t="s">
        <v>1138</v>
      </c>
      <c r="H233" s="310"/>
      <c r="I233" s="46" t="s">
        <v>1139</v>
      </c>
      <c r="J233" s="64" t="s">
        <v>1140</v>
      </c>
      <c r="K233" s="63" t="s">
        <v>73</v>
      </c>
      <c r="L233" s="87" t="s">
        <v>1118</v>
      </c>
      <c r="M233" s="86" t="s">
        <v>1119</v>
      </c>
      <c r="N233" s="87" t="s">
        <v>292</v>
      </c>
      <c r="O233" s="87">
        <v>1</v>
      </c>
      <c r="P233" s="88">
        <v>46113</v>
      </c>
      <c r="Q233" s="88">
        <v>46203</v>
      </c>
      <c r="R233" s="89">
        <f t="shared" si="12"/>
        <v>13.350000000000001</v>
      </c>
      <c r="S233" s="87" t="s">
        <v>161</v>
      </c>
      <c r="T233" s="90" t="s">
        <v>1120</v>
      </c>
      <c r="U233" s="105">
        <f>+IFERROR(VLOOKUP($L233,ACTIVIDADES!$B$9:$X$493,10,0),"")</f>
        <v>0</v>
      </c>
      <c r="V233" s="167">
        <f>+IFERROR(VLOOKUP($L233,ACTIVIDADES!$B$9:$X$493,11,0)," ")</f>
        <v>0</v>
      </c>
      <c r="W233" s="227">
        <f>+IFERROR(VLOOKUP($L233,ACTIVIDADES!$B$9:$X$493,12,0),"")</f>
        <v>0</v>
      </c>
      <c r="X233" s="138">
        <f>+IFERROR(VLOOKUP($L233,ACTIVIDADES!$B$9:$X$493,13,0),"")</f>
        <v>46153</v>
      </c>
      <c r="Y233" s="164" t="str">
        <f>+IFERROR(VLOOKUP($L233,ACTIVIDADES!$B$9:$X$493,14,0),"")</f>
        <v>No se evidencia seguimiento</v>
      </c>
      <c r="Z233" s="105">
        <f>+IFERROR(VLOOKUP($L233,ACTIVIDADES!$B$9:$X$493,15,0),"")</f>
        <v>0</v>
      </c>
      <c r="AA233" s="165" t="str">
        <f>+IFERROR(VLOOKUP($L233,ACTIVIDADES!$B$9:$X$493,16,0),"")</f>
        <v>EJECUCIÓN</v>
      </c>
      <c r="AB233" s="138">
        <v>46157</v>
      </c>
      <c r="AC233" s="105">
        <v>0</v>
      </c>
      <c r="AD233" s="105" t="s">
        <v>93</v>
      </c>
      <c r="AE233" s="179" t="s">
        <v>83</v>
      </c>
      <c r="AF233" s="105" t="s">
        <v>81</v>
      </c>
      <c r="AG233" s="105" t="s">
        <v>81</v>
      </c>
      <c r="AH233" s="105" t="s">
        <v>81</v>
      </c>
      <c r="AI233" s="33"/>
      <c r="AJ233" s="33"/>
      <c r="AK233" s="34"/>
      <c r="AL233" s="33"/>
      <c r="AM233" s="34"/>
      <c r="AN233" s="35"/>
      <c r="AO233" s="36"/>
      <c r="AP233" s="37"/>
      <c r="AQ233" s="33"/>
      <c r="AR233" s="38"/>
      <c r="AS233" s="39"/>
      <c r="AT233" s="40"/>
      <c r="AU233" s="48"/>
      <c r="AV233" s="49"/>
      <c r="AW233" s="41"/>
      <c r="AX233" s="47"/>
      <c r="AY233" s="33"/>
      <c r="AZ233" s="33"/>
      <c r="BA233" s="34"/>
      <c r="BB233" s="33"/>
      <c r="BC233" s="34"/>
      <c r="BD233" s="35"/>
      <c r="BE233" s="36"/>
      <c r="BF233" s="37"/>
      <c r="BG233" s="33"/>
      <c r="BH233" s="38"/>
      <c r="BI233" s="39"/>
      <c r="BJ233" s="40"/>
      <c r="BK233" s="48"/>
      <c r="BL233" s="49"/>
      <c r="BM233" s="41"/>
      <c r="BN233" s="47"/>
      <c r="BO233" s="33"/>
      <c r="BP233" s="33"/>
      <c r="BQ233" s="34"/>
      <c r="BR233" s="33"/>
      <c r="BS233" s="34"/>
      <c r="BT233" s="35"/>
      <c r="BU233" s="36"/>
      <c r="BV233" s="37"/>
      <c r="BW233" s="33"/>
      <c r="BX233" s="38"/>
      <c r="BY233" s="39"/>
      <c r="BZ233" s="40"/>
      <c r="CA233" s="48"/>
      <c r="CB233" s="49"/>
      <c r="CC233" s="41"/>
      <c r="CD233" s="47"/>
    </row>
    <row r="234" spans="1:82" s="32" customFormat="1" ht="90" customHeight="1" x14ac:dyDescent="0.25">
      <c r="A234" s="315">
        <f t="shared" si="11"/>
        <v>226</v>
      </c>
      <c r="B234" s="61" t="s">
        <v>67</v>
      </c>
      <c r="C234" s="61">
        <v>2022</v>
      </c>
      <c r="D234" s="61" t="s">
        <v>163</v>
      </c>
      <c r="E234" s="61"/>
      <c r="F234" s="61" t="s">
        <v>1137</v>
      </c>
      <c r="G234" s="62" t="s">
        <v>1138</v>
      </c>
      <c r="H234" s="310" t="s">
        <v>164</v>
      </c>
      <c r="I234" s="46" t="s">
        <v>1139</v>
      </c>
      <c r="J234" s="64" t="s">
        <v>1140</v>
      </c>
      <c r="K234" s="63" t="s">
        <v>73</v>
      </c>
      <c r="L234" s="87" t="s">
        <v>1141</v>
      </c>
      <c r="M234" s="86" t="s">
        <v>1128</v>
      </c>
      <c r="N234" s="87" t="s">
        <v>1136</v>
      </c>
      <c r="O234" s="87">
        <v>1</v>
      </c>
      <c r="P234" s="88">
        <v>44840</v>
      </c>
      <c r="Q234" s="88">
        <v>44926</v>
      </c>
      <c r="R234" s="89">
        <f t="shared" si="12"/>
        <v>12.75</v>
      </c>
      <c r="S234" s="87" t="s">
        <v>168</v>
      </c>
      <c r="T234" s="90"/>
      <c r="U234" s="105">
        <f>+IFERROR(VLOOKUP($L234,ACTIVIDADES!$B$9:$X$493,10,0),"")</f>
        <v>1</v>
      </c>
      <c r="V234" s="167" t="str">
        <f>+IFERROR(VLOOKUP($L234,ACTIVIDADES!$B$9:$X$493,11,0),"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234" s="227" t="str">
        <f>+IFERROR(VLOOKUP($L234,ACTIVIDADES!$B$9:$X$493,12,0),"")</f>
        <v>https://dnbcgovco-my.sharepoint.com/:f:/g/personal/planeacion_dnbc_gov_co/IgDw2WkGrtzyTJw67AMDLuQcAaLybWPuF0N2ZiTqF2eufB4?e=aWLrQN</v>
      </c>
      <c r="X234" s="138">
        <f>+IFERROR(VLOOKUP($L234,ACTIVIDADES!$B$9:$X$493,13,0),"")</f>
        <v>46153</v>
      </c>
      <c r="Y234" s="164" t="str">
        <f>+IFERROR(VLOOKUP($L234,ACTIVIDADES!$B$9:$X$493,14,0),"")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234" s="105">
        <f>+IFERROR(VLOOKUP($L234,ACTIVIDADES!$B$9:$X$493,15,0),"")</f>
        <v>1</v>
      </c>
      <c r="AA234" s="165" t="str">
        <f>+IFERROR(VLOOKUP($L234,ACTIVIDADES!$B$9:$X$493,16,0),"")</f>
        <v>CUMPLIDO</v>
      </c>
      <c r="AB234" s="138">
        <v>46157</v>
      </c>
      <c r="AC234" s="179">
        <v>1</v>
      </c>
      <c r="AD234" s="179" t="s">
        <v>1130</v>
      </c>
      <c r="AE234" s="105" t="s">
        <v>80</v>
      </c>
      <c r="AF234" s="105" t="s">
        <v>81</v>
      </c>
      <c r="AG234" s="105" t="s">
        <v>85</v>
      </c>
      <c r="AH234" s="105" t="s">
        <v>123</v>
      </c>
      <c r="AI234" s="33"/>
      <c r="AJ234" s="33"/>
      <c r="AK234" s="34"/>
      <c r="AL234" s="33"/>
      <c r="AM234" s="34"/>
      <c r="AN234" s="35"/>
      <c r="AO234" s="36"/>
      <c r="AP234" s="37"/>
      <c r="AQ234" s="33"/>
      <c r="AR234" s="38"/>
      <c r="AS234" s="39"/>
      <c r="AT234" s="40"/>
      <c r="AU234" s="48"/>
      <c r="AV234" s="49"/>
      <c r="AW234" s="41"/>
      <c r="AX234" s="47"/>
      <c r="AY234" s="33"/>
      <c r="AZ234" s="33"/>
      <c r="BA234" s="34"/>
      <c r="BB234" s="33"/>
      <c r="BC234" s="34"/>
      <c r="BD234" s="35"/>
      <c r="BE234" s="36"/>
      <c r="BF234" s="37"/>
      <c r="BG234" s="33"/>
      <c r="BH234" s="38"/>
      <c r="BI234" s="39"/>
      <c r="BJ234" s="40"/>
      <c r="BK234" s="48"/>
      <c r="BL234" s="49"/>
      <c r="BM234" s="41"/>
      <c r="BN234" s="47"/>
      <c r="BO234" s="33"/>
      <c r="BP234" s="33"/>
      <c r="BQ234" s="34"/>
      <c r="BR234" s="33"/>
      <c r="BS234" s="34"/>
      <c r="BT234" s="35"/>
      <c r="BU234" s="36"/>
      <c r="BV234" s="37"/>
      <c r="BW234" s="33"/>
      <c r="BX234" s="38"/>
      <c r="BY234" s="39"/>
      <c r="BZ234" s="40"/>
      <c r="CA234" s="48"/>
      <c r="CB234" s="49"/>
      <c r="CC234" s="41"/>
      <c r="CD234" s="47"/>
    </row>
    <row r="235" spans="1:82" s="32" customFormat="1" ht="90" customHeight="1" x14ac:dyDescent="0.25">
      <c r="A235" s="315">
        <f t="shared" si="11"/>
        <v>227</v>
      </c>
      <c r="B235" s="61" t="s">
        <v>67</v>
      </c>
      <c r="C235" s="61">
        <v>2022</v>
      </c>
      <c r="D235" s="61" t="s">
        <v>163</v>
      </c>
      <c r="E235" s="61"/>
      <c r="F235" s="61" t="s">
        <v>1142</v>
      </c>
      <c r="G235" s="62" t="s">
        <v>1143</v>
      </c>
      <c r="H235" s="310" t="s">
        <v>164</v>
      </c>
      <c r="I235" s="46" t="s">
        <v>1144</v>
      </c>
      <c r="J235" s="64" t="s">
        <v>1140</v>
      </c>
      <c r="K235" s="63" t="s">
        <v>73</v>
      </c>
      <c r="L235" s="87" t="s">
        <v>1145</v>
      </c>
      <c r="M235" s="86" t="s">
        <v>1128</v>
      </c>
      <c r="N235" s="87" t="s">
        <v>1136</v>
      </c>
      <c r="O235" s="87">
        <v>1</v>
      </c>
      <c r="P235" s="88">
        <v>44840</v>
      </c>
      <c r="Q235" s="88">
        <v>44926</v>
      </c>
      <c r="R235" s="89">
        <f t="shared" si="12"/>
        <v>12.75</v>
      </c>
      <c r="S235" s="87" t="s">
        <v>168</v>
      </c>
      <c r="T235" s="90"/>
      <c r="U235" s="105">
        <f>+IFERROR(VLOOKUP($L235,ACTIVIDADES!$B$9:$X$493,10,0),"")</f>
        <v>1</v>
      </c>
      <c r="V235" s="167" t="str">
        <f>+IFERROR(VLOOKUP($L235,ACTIVIDADES!$B$9:$X$493,11,0),"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235" s="227" t="str">
        <f>+IFERROR(VLOOKUP($L235,ACTIVIDADES!$B$9:$X$493,12,0),"")</f>
        <v>https://dnbcgovco-my.sharepoint.com/:f:/g/personal/planeacion_dnbc_gov_co/IgDCAS6FJz35S76V94LeqrlDAb2_Q1we4JC5x6PO02C05RA?e=O9u8bB</v>
      </c>
      <c r="X235" s="138">
        <f>+IFERROR(VLOOKUP($L235,ACTIVIDADES!$B$9:$X$493,13,0),"")</f>
        <v>46153</v>
      </c>
      <c r="Y235" s="164" t="str">
        <f>+IFERROR(VLOOKUP($L235,ACTIVIDADES!$B$9:$X$493,14,0),"")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235" s="105">
        <f>+IFERROR(VLOOKUP($L235,ACTIVIDADES!$B$9:$X$493,15,0),"")</f>
        <v>1</v>
      </c>
      <c r="AA235" s="165" t="str">
        <f>+IFERROR(VLOOKUP($L235,ACTIVIDADES!$B$9:$X$493,16,0),"")</f>
        <v>CUMPLIDO</v>
      </c>
      <c r="AB235" s="138">
        <v>46157</v>
      </c>
      <c r="AC235" s="179">
        <v>1</v>
      </c>
      <c r="AD235" s="179" t="s">
        <v>1130</v>
      </c>
      <c r="AE235" s="105" t="s">
        <v>80</v>
      </c>
      <c r="AF235" s="105" t="s">
        <v>81</v>
      </c>
      <c r="AG235" s="105" t="s">
        <v>85</v>
      </c>
      <c r="AH235" s="105" t="s">
        <v>123</v>
      </c>
      <c r="AI235" s="33"/>
      <c r="AJ235" s="33"/>
      <c r="AK235" s="34"/>
      <c r="AL235" s="33"/>
      <c r="AM235" s="34"/>
      <c r="AN235" s="35"/>
      <c r="AO235" s="36"/>
      <c r="AP235" s="37"/>
      <c r="AQ235" s="33"/>
      <c r="AR235" s="38"/>
      <c r="AS235" s="39"/>
      <c r="AT235" s="40"/>
      <c r="AU235" s="48"/>
      <c r="AV235" s="49"/>
      <c r="AW235" s="41"/>
      <c r="AX235" s="47"/>
      <c r="AY235" s="33"/>
      <c r="AZ235" s="33"/>
      <c r="BA235" s="34"/>
      <c r="BB235" s="33"/>
      <c r="BC235" s="34"/>
      <c r="BD235" s="35"/>
      <c r="BE235" s="36"/>
      <c r="BF235" s="37"/>
      <c r="BG235" s="33"/>
      <c r="BH235" s="38"/>
      <c r="BI235" s="39"/>
      <c r="BJ235" s="40"/>
      <c r="BK235" s="48"/>
      <c r="BL235" s="49"/>
      <c r="BM235" s="41"/>
      <c r="BN235" s="47"/>
      <c r="BO235" s="33"/>
      <c r="BP235" s="33"/>
      <c r="BQ235" s="34"/>
      <c r="BR235" s="33"/>
      <c r="BS235" s="34"/>
      <c r="BT235" s="35"/>
      <c r="BU235" s="36"/>
      <c r="BV235" s="37"/>
      <c r="BW235" s="33"/>
      <c r="BX235" s="38"/>
      <c r="BY235" s="39"/>
      <c r="BZ235" s="40"/>
      <c r="CA235" s="48"/>
      <c r="CB235" s="49"/>
      <c r="CC235" s="41"/>
      <c r="CD235" s="47"/>
    </row>
    <row r="236" spans="1:82" s="32" customFormat="1" ht="90" customHeight="1" x14ac:dyDescent="0.25">
      <c r="A236" s="315">
        <f t="shared" si="11"/>
        <v>228</v>
      </c>
      <c r="B236" s="61" t="s">
        <v>67</v>
      </c>
      <c r="C236" s="61">
        <v>2022</v>
      </c>
      <c r="D236" s="61" t="s">
        <v>68</v>
      </c>
      <c r="E236" s="61"/>
      <c r="F236" s="61" t="s">
        <v>1146</v>
      </c>
      <c r="G236" s="62" t="s">
        <v>1147</v>
      </c>
      <c r="H236" s="310"/>
      <c r="I236" s="46" t="s">
        <v>1148</v>
      </c>
      <c r="J236" s="64" t="s">
        <v>1149</v>
      </c>
      <c r="K236" s="63" t="s">
        <v>73</v>
      </c>
      <c r="L236" s="87" t="s">
        <v>1118</v>
      </c>
      <c r="M236" s="86" t="s">
        <v>1119</v>
      </c>
      <c r="N236" s="87" t="s">
        <v>292</v>
      </c>
      <c r="O236" s="87">
        <v>1</v>
      </c>
      <c r="P236" s="88">
        <v>46113</v>
      </c>
      <c r="Q236" s="88">
        <v>46203</v>
      </c>
      <c r="R236" s="89">
        <f t="shared" si="12"/>
        <v>13.350000000000001</v>
      </c>
      <c r="S236" s="87" t="s">
        <v>161</v>
      </c>
      <c r="T236" s="90" t="s">
        <v>1120</v>
      </c>
      <c r="U236" s="105">
        <f>+IFERROR(VLOOKUP($L236,ACTIVIDADES!$B$9:$X$493,10,0),"")</f>
        <v>0</v>
      </c>
      <c r="V236" s="167">
        <f>+IFERROR(VLOOKUP($L236,ACTIVIDADES!$B$9:$X$493,11,0)," ")</f>
        <v>0</v>
      </c>
      <c r="W236" s="227">
        <f>+IFERROR(VLOOKUP($L236,ACTIVIDADES!$B$9:$X$493,12,0),"")</f>
        <v>0</v>
      </c>
      <c r="X236" s="138">
        <f>+IFERROR(VLOOKUP($L236,ACTIVIDADES!$B$9:$X$493,13,0),"")</f>
        <v>46153</v>
      </c>
      <c r="Y236" s="164" t="str">
        <f>+IFERROR(VLOOKUP($L236,ACTIVIDADES!$B$9:$X$493,14,0),"")</f>
        <v>No se evidencia seguimiento</v>
      </c>
      <c r="Z236" s="105">
        <f>+IFERROR(VLOOKUP($L236,ACTIVIDADES!$B$9:$X$493,15,0),"")</f>
        <v>0</v>
      </c>
      <c r="AA236" s="165" t="str">
        <f>+IFERROR(VLOOKUP($L236,ACTIVIDADES!$B$9:$X$493,16,0),"")</f>
        <v>EJECUCIÓN</v>
      </c>
      <c r="AB236" s="138">
        <v>46157</v>
      </c>
      <c r="AC236" s="105">
        <v>0</v>
      </c>
      <c r="AD236" s="105" t="s">
        <v>93</v>
      </c>
      <c r="AE236" s="179" t="s">
        <v>83</v>
      </c>
      <c r="AF236" s="105" t="s">
        <v>81</v>
      </c>
      <c r="AG236" s="105" t="s">
        <v>81</v>
      </c>
      <c r="AH236" s="105" t="s">
        <v>81</v>
      </c>
      <c r="AI236" s="33"/>
      <c r="AJ236" s="33"/>
      <c r="AK236" s="34"/>
      <c r="AL236" s="33"/>
      <c r="AM236" s="34"/>
      <c r="AN236" s="35"/>
      <c r="AO236" s="36"/>
      <c r="AP236" s="37"/>
      <c r="AQ236" s="33"/>
      <c r="AR236" s="38"/>
      <c r="AS236" s="39"/>
      <c r="AT236" s="40"/>
      <c r="AU236" s="48"/>
      <c r="AV236" s="49"/>
      <c r="AW236" s="41"/>
      <c r="AX236" s="47"/>
      <c r="AY236" s="33"/>
      <c r="AZ236" s="33"/>
      <c r="BA236" s="34"/>
      <c r="BB236" s="33"/>
      <c r="BC236" s="34"/>
      <c r="BD236" s="35"/>
      <c r="BE236" s="36"/>
      <c r="BF236" s="37"/>
      <c r="BG236" s="33"/>
      <c r="BH236" s="38"/>
      <c r="BI236" s="39"/>
      <c r="BJ236" s="40"/>
      <c r="BK236" s="48"/>
      <c r="BL236" s="49"/>
      <c r="BM236" s="41"/>
      <c r="BN236" s="47"/>
      <c r="BO236" s="33"/>
      <c r="BP236" s="33"/>
      <c r="BQ236" s="34"/>
      <c r="BR236" s="33"/>
      <c r="BS236" s="34"/>
      <c r="BT236" s="35"/>
      <c r="BU236" s="36"/>
      <c r="BV236" s="37"/>
      <c r="BW236" s="33"/>
      <c r="BX236" s="38"/>
      <c r="BY236" s="39"/>
      <c r="BZ236" s="40"/>
      <c r="CA236" s="48"/>
      <c r="CB236" s="49"/>
      <c r="CC236" s="41"/>
      <c r="CD236" s="47"/>
    </row>
    <row r="237" spans="1:82" s="32" customFormat="1" ht="90" customHeight="1" x14ac:dyDescent="0.25">
      <c r="A237" s="315">
        <f t="shared" si="11"/>
        <v>229</v>
      </c>
      <c r="B237" s="61" t="s">
        <v>67</v>
      </c>
      <c r="C237" s="61">
        <v>2022</v>
      </c>
      <c r="D237" s="61" t="s">
        <v>163</v>
      </c>
      <c r="E237" s="61"/>
      <c r="F237" s="61" t="s">
        <v>1146</v>
      </c>
      <c r="G237" s="62" t="s">
        <v>1147</v>
      </c>
      <c r="H237" s="310" t="s">
        <v>164</v>
      </c>
      <c r="I237" s="46" t="s">
        <v>1148</v>
      </c>
      <c r="J237" s="64" t="s">
        <v>1149</v>
      </c>
      <c r="K237" s="63" t="s">
        <v>73</v>
      </c>
      <c r="L237" s="87" t="s">
        <v>1150</v>
      </c>
      <c r="M237" s="86" t="s">
        <v>1128</v>
      </c>
      <c r="N237" s="87" t="s">
        <v>1136</v>
      </c>
      <c r="O237" s="87">
        <v>1</v>
      </c>
      <c r="P237" s="88">
        <v>44840</v>
      </c>
      <c r="Q237" s="88">
        <v>44926</v>
      </c>
      <c r="R237" s="89">
        <f t="shared" si="12"/>
        <v>12.75</v>
      </c>
      <c r="S237" s="87" t="s">
        <v>168</v>
      </c>
      <c r="T237" s="90"/>
      <c r="U237" s="105">
        <f>+IFERROR(VLOOKUP($L237,ACTIVIDADES!$B$9:$X$493,10,0),"")</f>
        <v>1</v>
      </c>
      <c r="V237" s="167" t="str">
        <f>+IFERROR(VLOOKUP($L237,ACTIVIDADES!$B$9:$X$493,11,0),"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237" s="227" t="str">
        <f>+IFERROR(VLOOKUP($L237,ACTIVIDADES!$B$9:$X$493,12,0),"")</f>
        <v>https://dnbcgovco-my.sharepoint.com/:f:/g/personal/planeacion_dnbc_gov_co/IgApjp0wSIwhQKQKuUWJyov3AdmsKu8yYfFjQ2LWtrx9xQU?e=2ebdo4</v>
      </c>
      <c r="X237" s="138">
        <f>+IFERROR(VLOOKUP($L237,ACTIVIDADES!$B$9:$X$493,13,0),"")</f>
        <v>46153</v>
      </c>
      <c r="Y237" s="164" t="str">
        <f>+IFERROR(VLOOKUP($L237,ACTIVIDADES!$B$9:$X$493,14,0),"")</f>
        <v>No se presentaron evidencias referentes a acciones adelantadas con respecto al incumplimiento de las obligaciones</v>
      </c>
      <c r="Z237" s="105">
        <f>+IFERROR(VLOOKUP($L237,ACTIVIDADES!$B$9:$X$493,15,0),"")</f>
        <v>1</v>
      </c>
      <c r="AA237" s="165" t="str">
        <f>+IFERROR(VLOOKUP($L237,ACTIVIDADES!$B$9:$X$493,16,0),"")</f>
        <v>CUMPLIDO</v>
      </c>
      <c r="AB237" s="138">
        <v>46157</v>
      </c>
      <c r="AC237" s="174">
        <v>1</v>
      </c>
      <c r="AD237" s="181" t="s">
        <v>1151</v>
      </c>
      <c r="AE237" s="105" t="s">
        <v>80</v>
      </c>
      <c r="AF237" s="105" t="s">
        <v>81</v>
      </c>
      <c r="AG237" s="105" t="s">
        <v>85</v>
      </c>
      <c r="AH237" s="105" t="s">
        <v>123</v>
      </c>
      <c r="AI237" s="33"/>
      <c r="AJ237" s="33"/>
      <c r="AK237" s="34"/>
      <c r="AL237" s="33"/>
      <c r="AM237" s="34"/>
      <c r="AN237" s="35"/>
      <c r="AO237" s="36"/>
      <c r="AP237" s="37"/>
      <c r="AQ237" s="33"/>
      <c r="AR237" s="38"/>
      <c r="AS237" s="39"/>
      <c r="AT237" s="40"/>
      <c r="AU237" s="48"/>
      <c r="AV237" s="49"/>
      <c r="AW237" s="41"/>
      <c r="AX237" s="47"/>
      <c r="AY237" s="33"/>
      <c r="AZ237" s="33"/>
      <c r="BA237" s="34"/>
      <c r="BB237" s="33"/>
      <c r="BC237" s="34"/>
      <c r="BD237" s="35"/>
      <c r="BE237" s="36"/>
      <c r="BF237" s="37"/>
      <c r="BG237" s="33"/>
      <c r="BH237" s="38"/>
      <c r="BI237" s="39"/>
      <c r="BJ237" s="40"/>
      <c r="BK237" s="48"/>
      <c r="BL237" s="49"/>
      <c r="BM237" s="41"/>
      <c r="BN237" s="47"/>
      <c r="BO237" s="33"/>
      <c r="BP237" s="33"/>
      <c r="BQ237" s="34"/>
      <c r="BR237" s="33"/>
      <c r="BS237" s="34"/>
      <c r="BT237" s="35"/>
      <c r="BU237" s="36"/>
      <c r="BV237" s="37"/>
      <c r="BW237" s="33"/>
      <c r="BX237" s="38"/>
      <c r="BY237" s="39"/>
      <c r="BZ237" s="40"/>
      <c r="CA237" s="48"/>
      <c r="CB237" s="49"/>
      <c r="CC237" s="41"/>
      <c r="CD237" s="47"/>
    </row>
    <row r="238" spans="1:82" s="32" customFormat="1" ht="90" customHeight="1" x14ac:dyDescent="0.25">
      <c r="A238" s="315">
        <f t="shared" si="11"/>
        <v>230</v>
      </c>
      <c r="B238" s="61" t="s">
        <v>67</v>
      </c>
      <c r="C238" s="61">
        <v>2022</v>
      </c>
      <c r="D238" s="61" t="s">
        <v>68</v>
      </c>
      <c r="E238" s="61"/>
      <c r="F238" s="61" t="s">
        <v>1152</v>
      </c>
      <c r="G238" s="62" t="s">
        <v>1153</v>
      </c>
      <c r="H238" s="310"/>
      <c r="I238" s="46" t="s">
        <v>1154</v>
      </c>
      <c r="J238" s="64" t="s">
        <v>1155</v>
      </c>
      <c r="K238" s="63" t="s">
        <v>73</v>
      </c>
      <c r="L238" s="87" t="s">
        <v>1118</v>
      </c>
      <c r="M238" s="86" t="s">
        <v>1119</v>
      </c>
      <c r="N238" s="87" t="s">
        <v>292</v>
      </c>
      <c r="O238" s="87">
        <v>1</v>
      </c>
      <c r="P238" s="88">
        <v>46113</v>
      </c>
      <c r="Q238" s="88">
        <v>46203</v>
      </c>
      <c r="R238" s="89">
        <f t="shared" si="12"/>
        <v>13.350000000000001</v>
      </c>
      <c r="S238" s="87" t="s">
        <v>161</v>
      </c>
      <c r="T238" s="90" t="s">
        <v>1120</v>
      </c>
      <c r="U238" s="105">
        <f>+IFERROR(VLOOKUP($L238,ACTIVIDADES!$B$9:$X$493,10,0),"")</f>
        <v>0</v>
      </c>
      <c r="V238" s="167">
        <f>+IFERROR(VLOOKUP($L238,ACTIVIDADES!$B$9:$X$493,11,0)," ")</f>
        <v>0</v>
      </c>
      <c r="W238" s="227">
        <f>+IFERROR(VLOOKUP($L238,ACTIVIDADES!$B$9:$X$493,12,0),"")</f>
        <v>0</v>
      </c>
      <c r="X238" s="138">
        <f>+IFERROR(VLOOKUP($L238,ACTIVIDADES!$B$9:$X$493,13,0),"")</f>
        <v>46153</v>
      </c>
      <c r="Y238" s="164" t="str">
        <f>+IFERROR(VLOOKUP($L238,ACTIVIDADES!$B$9:$X$493,14,0),"")</f>
        <v>No se evidencia seguimiento</v>
      </c>
      <c r="Z238" s="105">
        <f>+IFERROR(VLOOKUP($L238,ACTIVIDADES!$B$9:$X$493,15,0),"")</f>
        <v>0</v>
      </c>
      <c r="AA238" s="165" t="str">
        <f>+IFERROR(VLOOKUP($L238,ACTIVIDADES!$B$9:$X$493,16,0),"")</f>
        <v>EJECUCIÓN</v>
      </c>
      <c r="AB238" s="138">
        <v>46157</v>
      </c>
      <c r="AC238" s="105">
        <v>0</v>
      </c>
      <c r="AD238" s="105" t="s">
        <v>93</v>
      </c>
      <c r="AE238" s="179" t="s">
        <v>83</v>
      </c>
      <c r="AF238" s="105" t="s">
        <v>81</v>
      </c>
      <c r="AG238" s="105" t="s">
        <v>81</v>
      </c>
      <c r="AH238" s="105" t="s">
        <v>81</v>
      </c>
      <c r="AI238" s="33"/>
      <c r="AJ238" s="33"/>
      <c r="AK238" s="34"/>
      <c r="AL238" s="33"/>
      <c r="AM238" s="34"/>
      <c r="AN238" s="35"/>
      <c r="AO238" s="36"/>
      <c r="AP238" s="37"/>
      <c r="AQ238" s="33"/>
      <c r="AR238" s="38"/>
      <c r="AS238" s="39"/>
      <c r="AT238" s="40"/>
      <c r="AU238" s="48"/>
      <c r="AV238" s="49"/>
      <c r="AW238" s="41"/>
      <c r="AX238" s="47"/>
      <c r="AY238" s="33"/>
      <c r="AZ238" s="33"/>
      <c r="BA238" s="34"/>
      <c r="BB238" s="33"/>
      <c r="BC238" s="34"/>
      <c r="BD238" s="35"/>
      <c r="BE238" s="36"/>
      <c r="BF238" s="37"/>
      <c r="BG238" s="33"/>
      <c r="BH238" s="38"/>
      <c r="BI238" s="39"/>
      <c r="BJ238" s="40"/>
      <c r="BK238" s="48"/>
      <c r="BL238" s="49"/>
      <c r="BM238" s="41"/>
      <c r="BN238" s="47"/>
      <c r="BO238" s="33"/>
      <c r="BP238" s="33"/>
      <c r="BQ238" s="34"/>
      <c r="BR238" s="33"/>
      <c r="BS238" s="34"/>
      <c r="BT238" s="35"/>
      <c r="BU238" s="36"/>
      <c r="BV238" s="37"/>
      <c r="BW238" s="33"/>
      <c r="BX238" s="38"/>
      <c r="BY238" s="39"/>
      <c r="BZ238" s="40"/>
      <c r="CA238" s="48"/>
      <c r="CB238" s="49"/>
      <c r="CC238" s="41"/>
      <c r="CD238" s="47"/>
    </row>
    <row r="239" spans="1:82" s="32" customFormat="1" ht="90" customHeight="1" x14ac:dyDescent="0.25">
      <c r="A239" s="315">
        <f t="shared" si="11"/>
        <v>231</v>
      </c>
      <c r="B239" s="61" t="s">
        <v>67</v>
      </c>
      <c r="C239" s="61">
        <v>2022</v>
      </c>
      <c r="D239" s="61" t="s">
        <v>68</v>
      </c>
      <c r="E239" s="61"/>
      <c r="F239" s="61" t="s">
        <v>1156</v>
      </c>
      <c r="G239" s="62" t="s">
        <v>1157</v>
      </c>
      <c r="H239" s="310"/>
      <c r="I239" s="46" t="s">
        <v>1158</v>
      </c>
      <c r="J239" s="64" t="s">
        <v>1159</v>
      </c>
      <c r="K239" s="63" t="s">
        <v>73</v>
      </c>
      <c r="L239" s="87" t="s">
        <v>1118</v>
      </c>
      <c r="M239" s="86" t="s">
        <v>1119</v>
      </c>
      <c r="N239" s="87" t="s">
        <v>292</v>
      </c>
      <c r="O239" s="87">
        <v>1</v>
      </c>
      <c r="P239" s="88">
        <v>46113</v>
      </c>
      <c r="Q239" s="88">
        <v>46203</v>
      </c>
      <c r="R239" s="89">
        <f t="shared" si="12"/>
        <v>13.350000000000001</v>
      </c>
      <c r="S239" s="87" t="s">
        <v>161</v>
      </c>
      <c r="T239" s="90" t="s">
        <v>1120</v>
      </c>
      <c r="U239" s="105">
        <f>+IFERROR(VLOOKUP($L239,ACTIVIDADES!$B$9:$X$493,10,0),"")</f>
        <v>0</v>
      </c>
      <c r="V239" s="167">
        <f>+IFERROR(VLOOKUP($L239,ACTIVIDADES!$B$9:$X$493,11,0)," ")</f>
        <v>0</v>
      </c>
      <c r="W239" s="227">
        <f>+IFERROR(VLOOKUP($L239,ACTIVIDADES!$B$9:$X$493,12,0),"")</f>
        <v>0</v>
      </c>
      <c r="X239" s="138">
        <f>+IFERROR(VLOOKUP($L239,ACTIVIDADES!$B$9:$X$493,13,0),"")</f>
        <v>46153</v>
      </c>
      <c r="Y239" s="164" t="str">
        <f>+IFERROR(VLOOKUP($L239,ACTIVIDADES!$B$9:$X$493,14,0),"")</f>
        <v>No se evidencia seguimiento</v>
      </c>
      <c r="Z239" s="105">
        <f>+IFERROR(VLOOKUP($L239,ACTIVIDADES!$B$9:$X$493,15,0),"")</f>
        <v>0</v>
      </c>
      <c r="AA239" s="165" t="str">
        <f>+IFERROR(VLOOKUP($L239,ACTIVIDADES!$B$9:$X$493,16,0),"")</f>
        <v>EJECUCIÓN</v>
      </c>
      <c r="AB239" s="138">
        <v>46157</v>
      </c>
      <c r="AC239" s="105">
        <v>0</v>
      </c>
      <c r="AD239" s="105" t="s">
        <v>93</v>
      </c>
      <c r="AE239" s="179" t="s">
        <v>83</v>
      </c>
      <c r="AF239" s="105" t="s">
        <v>81</v>
      </c>
      <c r="AG239" s="105" t="s">
        <v>81</v>
      </c>
      <c r="AH239" s="105" t="s">
        <v>81</v>
      </c>
      <c r="AI239" s="33"/>
      <c r="AJ239" s="33"/>
      <c r="AK239" s="34"/>
      <c r="AL239" s="33"/>
      <c r="AM239" s="34"/>
      <c r="AN239" s="35"/>
      <c r="AO239" s="36"/>
      <c r="AP239" s="37"/>
      <c r="AQ239" s="33"/>
      <c r="AR239" s="38"/>
      <c r="AS239" s="39"/>
      <c r="AT239" s="40"/>
      <c r="AU239" s="48"/>
      <c r="AV239" s="49"/>
      <c r="AW239" s="41"/>
      <c r="AX239" s="47"/>
      <c r="AY239" s="33"/>
      <c r="AZ239" s="33"/>
      <c r="BA239" s="34"/>
      <c r="BB239" s="33"/>
      <c r="BC239" s="34"/>
      <c r="BD239" s="35"/>
      <c r="BE239" s="36"/>
      <c r="BF239" s="37"/>
      <c r="BG239" s="33"/>
      <c r="BH239" s="38"/>
      <c r="BI239" s="39"/>
      <c r="BJ239" s="40"/>
      <c r="BK239" s="48"/>
      <c r="BL239" s="49"/>
      <c r="BM239" s="41"/>
      <c r="BN239" s="47"/>
      <c r="BO239" s="33"/>
      <c r="BP239" s="33"/>
      <c r="BQ239" s="34"/>
      <c r="BR239" s="33"/>
      <c r="BS239" s="34"/>
      <c r="BT239" s="35"/>
      <c r="BU239" s="36"/>
      <c r="BV239" s="37"/>
      <c r="BW239" s="33"/>
      <c r="BX239" s="38"/>
      <c r="BY239" s="39"/>
      <c r="BZ239" s="40"/>
      <c r="CA239" s="48"/>
      <c r="CB239" s="49"/>
      <c r="CC239" s="41"/>
      <c r="CD239" s="47"/>
    </row>
    <row r="240" spans="1:82" s="32" customFormat="1" ht="90" customHeight="1" x14ac:dyDescent="0.25">
      <c r="A240" s="315">
        <f t="shared" si="11"/>
        <v>232</v>
      </c>
      <c r="B240" s="61" t="s">
        <v>67</v>
      </c>
      <c r="C240" s="61">
        <v>2022</v>
      </c>
      <c r="D240" s="61" t="s">
        <v>163</v>
      </c>
      <c r="E240" s="61"/>
      <c r="F240" s="61" t="s">
        <v>1156</v>
      </c>
      <c r="G240" s="62" t="s">
        <v>1157</v>
      </c>
      <c r="H240" s="310" t="s">
        <v>164</v>
      </c>
      <c r="I240" s="46" t="s">
        <v>1158</v>
      </c>
      <c r="J240" s="64" t="s">
        <v>1159</v>
      </c>
      <c r="K240" s="63" t="s">
        <v>73</v>
      </c>
      <c r="L240" s="87" t="s">
        <v>1160</v>
      </c>
      <c r="M240" s="86" t="s">
        <v>1128</v>
      </c>
      <c r="N240" s="87" t="s">
        <v>1136</v>
      </c>
      <c r="O240" s="87">
        <v>1</v>
      </c>
      <c r="P240" s="88">
        <v>44840</v>
      </c>
      <c r="Q240" s="88">
        <v>44926</v>
      </c>
      <c r="R240" s="89">
        <f t="shared" si="12"/>
        <v>12.75</v>
      </c>
      <c r="S240" s="87" t="s">
        <v>168</v>
      </c>
      <c r="T240" s="90"/>
      <c r="U240" s="105">
        <f>+IFERROR(VLOOKUP($L240,ACTIVIDADES!$B$9:$X$493,10,0),"")</f>
        <v>1</v>
      </c>
      <c r="V240" s="167" t="str">
        <f>+IFERROR(VLOOKUP($L240,ACTIVIDADES!$B$9:$X$493,11,0),"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240" s="227" t="str">
        <f>+IFERROR(VLOOKUP($L240,ACTIVIDADES!$B$9:$X$493,12,0),"")</f>
        <v>https://dnbcgovco-my.sharepoint.com/:f:/g/personal/planeacion_dnbc_gov_co/IgCLzKZ-GgxQSZPX1ta1hCjbAZL-puHMabJFzToEnTDE4xQ?e=lv1H3f</v>
      </c>
      <c r="X240" s="138">
        <f>+IFERROR(VLOOKUP($L240,ACTIVIDADES!$B$9:$X$493,13,0),"")</f>
        <v>46153</v>
      </c>
      <c r="Y240" s="164" t="str">
        <f>+IFERROR(VLOOKUP($L240,ACTIVIDADES!$B$9:$X$493,14,0),"")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240" s="105">
        <f>+IFERROR(VLOOKUP($L240,ACTIVIDADES!$B$9:$X$493,15,0),"")</f>
        <v>1</v>
      </c>
      <c r="AA240" s="165" t="str">
        <f>+IFERROR(VLOOKUP($L240,ACTIVIDADES!$B$9:$X$493,16,0),"")</f>
        <v>CUMPLIDO</v>
      </c>
      <c r="AB240" s="138">
        <v>46157</v>
      </c>
      <c r="AC240" s="179">
        <v>1</v>
      </c>
      <c r="AD240" s="179" t="s">
        <v>1130</v>
      </c>
      <c r="AE240" s="105" t="s">
        <v>80</v>
      </c>
      <c r="AF240" s="105" t="s">
        <v>81</v>
      </c>
      <c r="AG240" s="105" t="s">
        <v>85</v>
      </c>
      <c r="AH240" s="105" t="s">
        <v>123</v>
      </c>
      <c r="AI240" s="33"/>
      <c r="AJ240" s="33"/>
      <c r="AK240" s="34"/>
      <c r="AL240" s="33"/>
      <c r="AM240" s="34"/>
      <c r="AN240" s="35"/>
      <c r="AO240" s="36"/>
      <c r="AP240" s="37"/>
      <c r="AQ240" s="33"/>
      <c r="AR240" s="38"/>
      <c r="AS240" s="39"/>
      <c r="AT240" s="40"/>
      <c r="AU240" s="48"/>
      <c r="AV240" s="49"/>
      <c r="AW240" s="41"/>
      <c r="AX240" s="47"/>
      <c r="AY240" s="33"/>
      <c r="AZ240" s="33"/>
      <c r="BA240" s="34"/>
      <c r="BB240" s="33"/>
      <c r="BC240" s="34"/>
      <c r="BD240" s="35"/>
      <c r="BE240" s="36"/>
      <c r="BF240" s="37"/>
      <c r="BG240" s="33"/>
      <c r="BH240" s="38"/>
      <c r="BI240" s="39"/>
      <c r="BJ240" s="40"/>
      <c r="BK240" s="48"/>
      <c r="BL240" s="49"/>
      <c r="BM240" s="41"/>
      <c r="BN240" s="47"/>
      <c r="BO240" s="33"/>
      <c r="BP240" s="33"/>
      <c r="BQ240" s="34"/>
      <c r="BR240" s="33"/>
      <c r="BS240" s="34"/>
      <c r="BT240" s="35"/>
      <c r="BU240" s="36"/>
      <c r="BV240" s="37"/>
      <c r="BW240" s="33"/>
      <c r="BX240" s="38"/>
      <c r="BY240" s="39"/>
      <c r="BZ240" s="40"/>
      <c r="CA240" s="48"/>
      <c r="CB240" s="49"/>
      <c r="CC240" s="41"/>
      <c r="CD240" s="47"/>
    </row>
    <row r="241" spans="1:82" s="32" customFormat="1" ht="90" customHeight="1" x14ac:dyDescent="0.25">
      <c r="A241" s="315">
        <f t="shared" si="11"/>
        <v>233</v>
      </c>
      <c r="B241" s="61" t="s">
        <v>67</v>
      </c>
      <c r="C241" s="61">
        <v>2022</v>
      </c>
      <c r="D241" s="61" t="s">
        <v>68</v>
      </c>
      <c r="E241" s="61"/>
      <c r="F241" s="61" t="s">
        <v>1161</v>
      </c>
      <c r="G241" s="62" t="s">
        <v>1162</v>
      </c>
      <c r="H241" s="310"/>
      <c r="I241" s="46" t="s">
        <v>1163</v>
      </c>
      <c r="J241" s="64" t="s">
        <v>1164</v>
      </c>
      <c r="K241" s="63" t="s">
        <v>73</v>
      </c>
      <c r="L241" s="87" t="s">
        <v>897</v>
      </c>
      <c r="M241" s="86" t="s">
        <v>898</v>
      </c>
      <c r="N241" s="87" t="s">
        <v>899</v>
      </c>
      <c r="O241" s="87">
        <v>1</v>
      </c>
      <c r="P241" s="88">
        <v>46023</v>
      </c>
      <c r="Q241" s="88">
        <v>46203</v>
      </c>
      <c r="R241" s="89">
        <f t="shared" si="12"/>
        <v>26.85</v>
      </c>
      <c r="S241" s="87" t="s">
        <v>268</v>
      </c>
      <c r="T241" s="90"/>
      <c r="U241" s="105">
        <f>+IFERROR(VLOOKUP($L241,ACTIVIDADES!$B$9:$X$493,10,0),"")</f>
        <v>0</v>
      </c>
      <c r="V241" s="167" t="str">
        <f>+IFERROR(VLOOKUP($L241,ACTIVIDADES!$B$9:$X$493,11,0)," ")</f>
        <v>Actividad planteada para el segundo trimestre de la vigencia 2026</v>
      </c>
      <c r="W241" s="227">
        <f>+IFERROR(VLOOKUP($L241,ACTIVIDADES!$B$9:$X$493,12,0),"")</f>
        <v>0</v>
      </c>
      <c r="X241" s="138">
        <f>+IFERROR(VLOOKUP($L241,ACTIVIDADES!$B$9:$X$493,13,0),"")</f>
        <v>46153</v>
      </c>
      <c r="Y241" s="164" t="str">
        <f>+IFERROR(VLOOKUP($L241,ACTIVIDADES!$B$9:$X$493,14,0),"")</f>
        <v>Sin evidencia de inicio de la actividad</v>
      </c>
      <c r="Z241" s="105">
        <f>+IFERROR(VLOOKUP($L241,ACTIVIDADES!$B$9:$X$493,15,0),"")</f>
        <v>0</v>
      </c>
      <c r="AA241" s="165" t="str">
        <f>+IFERROR(VLOOKUP($L241,ACTIVIDADES!$B$9:$X$493,16,0),"")</f>
        <v>EJECUCIÓN</v>
      </c>
      <c r="AB241" s="171">
        <v>46177</v>
      </c>
      <c r="AC241" s="170">
        <v>0</v>
      </c>
      <c r="AD241" s="105" t="s">
        <v>93</v>
      </c>
      <c r="AE241" s="179" t="s">
        <v>83</v>
      </c>
      <c r="AF241" s="105" t="s">
        <v>81</v>
      </c>
      <c r="AG241" s="105" t="s">
        <v>81</v>
      </c>
      <c r="AH241" s="105" t="s">
        <v>81</v>
      </c>
      <c r="AI241" s="33"/>
      <c r="AJ241" s="33"/>
      <c r="AK241" s="34"/>
      <c r="AL241" s="33"/>
      <c r="AM241" s="34"/>
      <c r="AN241" s="35"/>
      <c r="AO241" s="36"/>
      <c r="AP241" s="37"/>
      <c r="AQ241" s="33"/>
      <c r="AR241" s="38"/>
      <c r="AS241" s="39"/>
      <c r="AT241" s="40"/>
      <c r="AU241" s="48"/>
      <c r="AV241" s="49"/>
      <c r="AW241" s="41"/>
      <c r="AX241" s="47"/>
      <c r="AY241" s="33"/>
      <c r="AZ241" s="33"/>
      <c r="BA241" s="34"/>
      <c r="BB241" s="33"/>
      <c r="BC241" s="34"/>
      <c r="BD241" s="35"/>
      <c r="BE241" s="36"/>
      <c r="BF241" s="37"/>
      <c r="BG241" s="33"/>
      <c r="BH241" s="38"/>
      <c r="BI241" s="39"/>
      <c r="BJ241" s="40"/>
      <c r="BK241" s="48"/>
      <c r="BL241" s="49"/>
      <c r="BM241" s="41"/>
      <c r="BN241" s="47"/>
      <c r="BO241" s="33"/>
      <c r="BP241" s="33"/>
      <c r="BQ241" s="34"/>
      <c r="BR241" s="33"/>
      <c r="BS241" s="34"/>
      <c r="BT241" s="35"/>
      <c r="BU241" s="36"/>
      <c r="BV241" s="37"/>
      <c r="BW241" s="33"/>
      <c r="BX241" s="38"/>
      <c r="BY241" s="39"/>
      <c r="BZ241" s="40"/>
      <c r="CA241" s="48"/>
      <c r="CB241" s="49"/>
      <c r="CC241" s="41"/>
      <c r="CD241" s="47"/>
    </row>
    <row r="242" spans="1:82" s="32" customFormat="1" ht="90" customHeight="1" x14ac:dyDescent="0.25">
      <c r="A242" s="315">
        <f t="shared" si="11"/>
        <v>234</v>
      </c>
      <c r="B242" s="61" t="s">
        <v>67</v>
      </c>
      <c r="C242" s="61">
        <v>2022</v>
      </c>
      <c r="D242" s="61" t="s">
        <v>68</v>
      </c>
      <c r="E242" s="61"/>
      <c r="F242" s="61" t="s">
        <v>1161</v>
      </c>
      <c r="G242" s="62" t="s">
        <v>1162</v>
      </c>
      <c r="H242" s="310"/>
      <c r="I242" s="46" t="s">
        <v>1163</v>
      </c>
      <c r="J242" s="64" t="s">
        <v>1164</v>
      </c>
      <c r="K242" s="63" t="s">
        <v>73</v>
      </c>
      <c r="L242" s="87" t="s">
        <v>1165</v>
      </c>
      <c r="M242" s="86" t="s">
        <v>1166</v>
      </c>
      <c r="N242" s="87" t="s">
        <v>1167</v>
      </c>
      <c r="O242" s="87">
        <v>1</v>
      </c>
      <c r="P242" s="88">
        <v>46082</v>
      </c>
      <c r="Q242" s="88">
        <v>46234</v>
      </c>
      <c r="R242" s="89">
        <f t="shared" si="12"/>
        <v>22.5</v>
      </c>
      <c r="S242" s="87" t="s">
        <v>268</v>
      </c>
      <c r="T242" s="90"/>
      <c r="U242" s="105">
        <f>+IFERROR(VLOOKUP($L242,ACTIVIDADES!$B$9:$X$493,10,0),"")</f>
        <v>0</v>
      </c>
      <c r="V242" s="167" t="str">
        <f>+IFERROR(VLOOKUP($L242,ACTIVIDADES!$B$9:$X$493,11,0)," ")</f>
        <v>Actividad planteada para el segundo trimestre de la vigencia 2026</v>
      </c>
      <c r="W242" s="227">
        <f>+IFERROR(VLOOKUP($L242,ACTIVIDADES!$B$9:$X$493,12,0),"")</f>
        <v>0</v>
      </c>
      <c r="X242" s="138">
        <f>+IFERROR(VLOOKUP($L242,ACTIVIDADES!$B$9:$X$493,13,0),"")</f>
        <v>46153</v>
      </c>
      <c r="Y242" s="164" t="str">
        <f>+IFERROR(VLOOKUP($L242,ACTIVIDADES!$B$9:$X$493,14,0),"")</f>
        <v>Sin evidencia de inicio de la actividad</v>
      </c>
      <c r="Z242" s="105">
        <f>+IFERROR(VLOOKUP($L242,ACTIVIDADES!$B$9:$X$493,15,0),"")</f>
        <v>0</v>
      </c>
      <c r="AA242" s="165" t="str">
        <f>+IFERROR(VLOOKUP($L242,ACTIVIDADES!$B$9:$X$493,16,0),"")</f>
        <v>EJECUCIÓN</v>
      </c>
      <c r="AB242" s="171">
        <v>46177</v>
      </c>
      <c r="AC242" s="170">
        <v>0</v>
      </c>
      <c r="AD242" s="105" t="s">
        <v>93</v>
      </c>
      <c r="AE242" s="179" t="s">
        <v>83</v>
      </c>
      <c r="AF242" s="105" t="s">
        <v>81</v>
      </c>
      <c r="AG242" s="105" t="s">
        <v>81</v>
      </c>
      <c r="AH242" s="105" t="s">
        <v>81</v>
      </c>
      <c r="AI242" s="33"/>
      <c r="AJ242" s="33"/>
      <c r="AK242" s="34"/>
      <c r="AL242" s="33"/>
      <c r="AM242" s="34"/>
      <c r="AN242" s="35"/>
      <c r="AO242" s="36"/>
      <c r="AP242" s="37"/>
      <c r="AQ242" s="33"/>
      <c r="AR242" s="38"/>
      <c r="AS242" s="39"/>
      <c r="AT242" s="40"/>
      <c r="AU242" s="48"/>
      <c r="AV242" s="49"/>
      <c r="AW242" s="41"/>
      <c r="AX242" s="47"/>
      <c r="AY242" s="33"/>
      <c r="AZ242" s="33"/>
      <c r="BA242" s="34"/>
      <c r="BB242" s="33"/>
      <c r="BC242" s="34"/>
      <c r="BD242" s="35"/>
      <c r="BE242" s="36"/>
      <c r="BF242" s="37"/>
      <c r="BG242" s="33"/>
      <c r="BH242" s="38"/>
      <c r="BI242" s="39"/>
      <c r="BJ242" s="40"/>
      <c r="BK242" s="48"/>
      <c r="BL242" s="49"/>
      <c r="BM242" s="41"/>
      <c r="BN242" s="47"/>
      <c r="BO242" s="33"/>
      <c r="BP242" s="33"/>
      <c r="BQ242" s="34"/>
      <c r="BR242" s="33"/>
      <c r="BS242" s="34"/>
      <c r="BT242" s="35"/>
      <c r="BU242" s="36"/>
      <c r="BV242" s="37"/>
      <c r="BW242" s="33"/>
      <c r="BX242" s="38"/>
      <c r="BY242" s="39"/>
      <c r="BZ242" s="40"/>
      <c r="CA242" s="48"/>
      <c r="CB242" s="49"/>
      <c r="CC242" s="41"/>
      <c r="CD242" s="47"/>
    </row>
    <row r="243" spans="1:82" s="32" customFormat="1" ht="90" customHeight="1" x14ac:dyDescent="0.25">
      <c r="A243" s="315">
        <f t="shared" si="11"/>
        <v>235</v>
      </c>
      <c r="B243" s="61" t="s">
        <v>67</v>
      </c>
      <c r="C243" s="61">
        <v>2022</v>
      </c>
      <c r="D243" s="61" t="s">
        <v>68</v>
      </c>
      <c r="E243" s="61"/>
      <c r="F243" s="61" t="s">
        <v>1161</v>
      </c>
      <c r="G243" s="62" t="s">
        <v>1162</v>
      </c>
      <c r="H243" s="310"/>
      <c r="I243" s="46" t="s">
        <v>1168</v>
      </c>
      <c r="J243" s="64" t="s">
        <v>1169</v>
      </c>
      <c r="K243" s="63" t="s">
        <v>73</v>
      </c>
      <c r="L243" s="87" t="s">
        <v>897</v>
      </c>
      <c r="M243" s="86" t="s">
        <v>898</v>
      </c>
      <c r="N243" s="87" t="s">
        <v>899</v>
      </c>
      <c r="O243" s="87">
        <v>1</v>
      </c>
      <c r="P243" s="88">
        <v>46023</v>
      </c>
      <c r="Q243" s="88">
        <v>46203</v>
      </c>
      <c r="R243" s="89">
        <f t="shared" si="12"/>
        <v>26.85</v>
      </c>
      <c r="S243" s="87" t="s">
        <v>268</v>
      </c>
      <c r="T243" s="90"/>
      <c r="U243" s="105">
        <f>+IFERROR(VLOOKUP($L243,ACTIVIDADES!$B$9:$X$493,10,0),"")</f>
        <v>0</v>
      </c>
      <c r="V243" s="167" t="str">
        <f>+IFERROR(VLOOKUP($L243,ACTIVIDADES!$B$9:$X$493,11,0)," ")</f>
        <v>Actividad planteada para el segundo trimestre de la vigencia 2026</v>
      </c>
      <c r="W243" s="227">
        <f>+IFERROR(VLOOKUP($L243,ACTIVIDADES!$B$9:$X$493,12,0),"")</f>
        <v>0</v>
      </c>
      <c r="X243" s="138">
        <f>+IFERROR(VLOOKUP($L243,ACTIVIDADES!$B$9:$X$493,13,0),"")</f>
        <v>46153</v>
      </c>
      <c r="Y243" s="164" t="str">
        <f>+IFERROR(VLOOKUP($L243,ACTIVIDADES!$B$9:$X$493,14,0),"")</f>
        <v>Sin evidencia de inicio de la actividad</v>
      </c>
      <c r="Z243" s="105">
        <f>+IFERROR(VLOOKUP($L243,ACTIVIDADES!$B$9:$X$493,15,0),"")</f>
        <v>0</v>
      </c>
      <c r="AA243" s="165" t="str">
        <f>+IFERROR(VLOOKUP($L243,ACTIVIDADES!$B$9:$X$493,16,0),"")</f>
        <v>EJECUCIÓN</v>
      </c>
      <c r="AB243" s="171">
        <v>46177</v>
      </c>
      <c r="AC243" s="170">
        <v>0</v>
      </c>
      <c r="AD243" s="105" t="s">
        <v>93</v>
      </c>
      <c r="AE243" s="179" t="s">
        <v>83</v>
      </c>
      <c r="AF243" s="105" t="s">
        <v>81</v>
      </c>
      <c r="AG243" s="105" t="s">
        <v>81</v>
      </c>
      <c r="AH243" s="105" t="s">
        <v>81</v>
      </c>
      <c r="AI243" s="33"/>
      <c r="AJ243" s="33"/>
      <c r="AK243" s="34"/>
      <c r="AL243" s="33"/>
      <c r="AM243" s="34"/>
      <c r="AN243" s="35"/>
      <c r="AO243" s="36"/>
      <c r="AP243" s="37"/>
      <c r="AQ243" s="33"/>
      <c r="AR243" s="38"/>
      <c r="AS243" s="39"/>
      <c r="AT243" s="40"/>
      <c r="AU243" s="48"/>
      <c r="AV243" s="49"/>
      <c r="AW243" s="41"/>
      <c r="AX243" s="47"/>
      <c r="AY243" s="33"/>
      <c r="AZ243" s="33"/>
      <c r="BA243" s="34"/>
      <c r="BB243" s="33"/>
      <c r="BC243" s="34"/>
      <c r="BD243" s="35"/>
      <c r="BE243" s="36"/>
      <c r="BF243" s="37"/>
      <c r="BG243" s="33"/>
      <c r="BH243" s="38"/>
      <c r="BI243" s="39"/>
      <c r="BJ243" s="40"/>
      <c r="BK243" s="48"/>
      <c r="BL243" s="49"/>
      <c r="BM243" s="41"/>
      <c r="BN243" s="47"/>
      <c r="BO243" s="33"/>
      <c r="BP243" s="33"/>
      <c r="BQ243" s="34"/>
      <c r="BR243" s="33"/>
      <c r="BS243" s="34"/>
      <c r="BT243" s="35"/>
      <c r="BU243" s="36"/>
      <c r="BV243" s="37"/>
      <c r="BW243" s="33"/>
      <c r="BX243" s="38"/>
      <c r="BY243" s="39"/>
      <c r="BZ243" s="40"/>
      <c r="CA243" s="48"/>
      <c r="CB243" s="49"/>
      <c r="CC243" s="41"/>
      <c r="CD243" s="47"/>
    </row>
    <row r="244" spans="1:82" s="32" customFormat="1" ht="90" customHeight="1" x14ac:dyDescent="0.25">
      <c r="A244" s="315">
        <f t="shared" si="11"/>
        <v>236</v>
      </c>
      <c r="B244" s="61" t="s">
        <v>67</v>
      </c>
      <c r="C244" s="61">
        <v>2022</v>
      </c>
      <c r="D244" s="61" t="s">
        <v>68</v>
      </c>
      <c r="E244" s="61"/>
      <c r="F244" s="61" t="s">
        <v>1161</v>
      </c>
      <c r="G244" s="62" t="s">
        <v>1162</v>
      </c>
      <c r="H244" s="310"/>
      <c r="I244" s="46" t="s">
        <v>1168</v>
      </c>
      <c r="J244" s="64" t="s">
        <v>1169</v>
      </c>
      <c r="K244" s="63" t="s">
        <v>73</v>
      </c>
      <c r="L244" s="87" t="s">
        <v>1165</v>
      </c>
      <c r="M244" s="86" t="s">
        <v>1166</v>
      </c>
      <c r="N244" s="87" t="s">
        <v>1167</v>
      </c>
      <c r="O244" s="87">
        <v>1</v>
      </c>
      <c r="P244" s="88">
        <v>46082</v>
      </c>
      <c r="Q244" s="88">
        <v>46234</v>
      </c>
      <c r="R244" s="89">
        <f t="shared" si="12"/>
        <v>22.5</v>
      </c>
      <c r="S244" s="87" t="s">
        <v>268</v>
      </c>
      <c r="T244" s="90"/>
      <c r="U244" s="105">
        <f>+IFERROR(VLOOKUP($L244,ACTIVIDADES!$B$9:$X$493,10,0),"")</f>
        <v>0</v>
      </c>
      <c r="V244" s="167" t="str">
        <f>+IFERROR(VLOOKUP($L244,ACTIVIDADES!$B$9:$X$493,11,0)," ")</f>
        <v>Actividad planteada para el segundo trimestre de la vigencia 2026</v>
      </c>
      <c r="W244" s="227">
        <f>+IFERROR(VLOOKUP($L244,ACTIVIDADES!$B$9:$X$493,12,0),"")</f>
        <v>0</v>
      </c>
      <c r="X244" s="138">
        <f>+IFERROR(VLOOKUP($L244,ACTIVIDADES!$B$9:$X$493,13,0),"")</f>
        <v>46153</v>
      </c>
      <c r="Y244" s="164" t="str">
        <f>+IFERROR(VLOOKUP($L244,ACTIVIDADES!$B$9:$X$493,14,0),"")</f>
        <v>Sin evidencia de inicio de la actividad</v>
      </c>
      <c r="Z244" s="105">
        <f>+IFERROR(VLOOKUP($L244,ACTIVIDADES!$B$9:$X$493,15,0),"")</f>
        <v>0</v>
      </c>
      <c r="AA244" s="165" t="str">
        <f>+IFERROR(VLOOKUP($L244,ACTIVIDADES!$B$9:$X$493,16,0),"")</f>
        <v>EJECUCIÓN</v>
      </c>
      <c r="AB244" s="171">
        <v>46177</v>
      </c>
      <c r="AC244" s="170">
        <v>0</v>
      </c>
      <c r="AD244" s="105" t="s">
        <v>93</v>
      </c>
      <c r="AE244" s="179" t="s">
        <v>83</v>
      </c>
      <c r="AF244" s="105" t="s">
        <v>81</v>
      </c>
      <c r="AG244" s="105" t="s">
        <v>81</v>
      </c>
      <c r="AH244" s="105" t="s">
        <v>81</v>
      </c>
      <c r="AI244" s="33"/>
      <c r="AJ244" s="33"/>
      <c r="AK244" s="34"/>
      <c r="AL244" s="33"/>
      <c r="AM244" s="34"/>
      <c r="AN244" s="35"/>
      <c r="AO244" s="36"/>
      <c r="AP244" s="37"/>
      <c r="AQ244" s="33"/>
      <c r="AR244" s="38"/>
      <c r="AS244" s="39"/>
      <c r="AT244" s="40"/>
      <c r="AU244" s="48"/>
      <c r="AV244" s="49"/>
      <c r="AW244" s="41"/>
      <c r="AX244" s="47"/>
      <c r="AY244" s="33"/>
      <c r="AZ244" s="33"/>
      <c r="BA244" s="34"/>
      <c r="BB244" s="33"/>
      <c r="BC244" s="34"/>
      <c r="BD244" s="35"/>
      <c r="BE244" s="36"/>
      <c r="BF244" s="37"/>
      <c r="BG244" s="33"/>
      <c r="BH244" s="38"/>
      <c r="BI244" s="39"/>
      <c r="BJ244" s="40"/>
      <c r="BK244" s="48"/>
      <c r="BL244" s="49"/>
      <c r="BM244" s="41"/>
      <c r="BN244" s="47"/>
      <c r="BO244" s="33"/>
      <c r="BP244" s="33"/>
      <c r="BQ244" s="34"/>
      <c r="BR244" s="33"/>
      <c r="BS244" s="34"/>
      <c r="BT244" s="35"/>
      <c r="BU244" s="36"/>
      <c r="BV244" s="37"/>
      <c r="BW244" s="33"/>
      <c r="BX244" s="38"/>
      <c r="BY244" s="39"/>
      <c r="BZ244" s="40"/>
      <c r="CA244" s="48"/>
      <c r="CB244" s="49"/>
      <c r="CC244" s="41"/>
      <c r="CD244" s="47"/>
    </row>
    <row r="245" spans="1:82" s="32" customFormat="1" ht="90" customHeight="1" x14ac:dyDescent="0.25">
      <c r="A245" s="315">
        <f t="shared" si="11"/>
        <v>237</v>
      </c>
      <c r="B245" s="61" t="s">
        <v>67</v>
      </c>
      <c r="C245" s="61">
        <v>2022</v>
      </c>
      <c r="D245" s="61" t="s">
        <v>68</v>
      </c>
      <c r="E245" s="61"/>
      <c r="F245" s="61" t="s">
        <v>1170</v>
      </c>
      <c r="G245" s="62" t="s">
        <v>1171</v>
      </c>
      <c r="H245" s="310"/>
      <c r="I245" s="46" t="s">
        <v>1172</v>
      </c>
      <c r="J245" s="64" t="s">
        <v>1173</v>
      </c>
      <c r="K245" s="63" t="s">
        <v>73</v>
      </c>
      <c r="L245" s="87" t="s">
        <v>290</v>
      </c>
      <c r="M245" s="86" t="s">
        <v>291</v>
      </c>
      <c r="N245" s="87" t="s">
        <v>292</v>
      </c>
      <c r="O245" s="87">
        <v>1</v>
      </c>
      <c r="P245" s="88">
        <v>46023</v>
      </c>
      <c r="Q245" s="88">
        <v>46112</v>
      </c>
      <c r="R245" s="89">
        <f t="shared" si="12"/>
        <v>13.5</v>
      </c>
      <c r="S245" s="87" t="s">
        <v>293</v>
      </c>
      <c r="T245" s="90"/>
      <c r="U245" s="105">
        <f>+IFERROR(VLOOKUP($L245,ACTIVIDADES!$B$9:$X$493,10,0),"")</f>
        <v>1</v>
      </c>
      <c r="V245" s="167" t="str">
        <f>+IFERROR(VLOOKUP($L245,ACTIVIDADES!$B$9:$X$493,11,0)," ")</f>
        <v xml:space="preserve">Como evidencia se cuenta con la Formulación del procedimiento Conciliaciones contables donde se cruza la información de incapacidades </v>
      </c>
      <c r="W245" s="227" t="str">
        <f>+IFERROR(VLOOKUP($L245,ACTIVIDADES!$B$9:$X$493,12,0),"")</f>
        <v>https://dnbcgovco-my.sharepoint.com/:f:/g/personal/planeacion_dnbc_gov_co/IgAKPZEalRp3T7O44VwZjBLlARF86VpmllJA36VR9-2qDG8?e=W6XaGX</v>
      </c>
      <c r="X245" s="138">
        <f>+IFERROR(VLOOKUP($L245,ACTIVIDADES!$B$9:$X$493,13,0),"")</f>
        <v>46153</v>
      </c>
      <c r="Y245" s="164" t="str">
        <f>+IFERROR(VLOOKUP($L245,ACTIVIDADES!$B$9:$X$493,14,0),"")</f>
        <v>Se evidencia procedimiento formulado en la vigencia 2025</v>
      </c>
      <c r="Z245" s="105">
        <f>+IFERROR(VLOOKUP($L245,ACTIVIDADES!$B$9:$X$493,15,0),"")</f>
        <v>1</v>
      </c>
      <c r="AA245" s="165" t="str">
        <f>+IFERROR(VLOOKUP($L245,ACTIVIDADES!$B$9:$X$493,16,0),"")</f>
        <v>CUMPLIDO</v>
      </c>
      <c r="AB245" s="138">
        <v>46171</v>
      </c>
      <c r="AC245" s="174">
        <v>1</v>
      </c>
      <c r="AD245" s="176" t="s">
        <v>294</v>
      </c>
      <c r="AE245" s="105" t="s">
        <v>80</v>
      </c>
      <c r="AF245" s="105" t="s">
        <v>81</v>
      </c>
      <c r="AG245" s="105" t="s">
        <v>85</v>
      </c>
      <c r="AH245" s="105" t="s">
        <v>123</v>
      </c>
      <c r="AI245" s="33"/>
      <c r="AJ245" s="33"/>
      <c r="AK245" s="34"/>
      <c r="AL245" s="33"/>
      <c r="AM245" s="34"/>
      <c r="AN245" s="35"/>
      <c r="AO245" s="36"/>
      <c r="AP245" s="37"/>
      <c r="AQ245" s="33"/>
      <c r="AR245" s="38"/>
      <c r="AS245" s="39"/>
      <c r="AT245" s="40"/>
      <c r="AU245" s="48"/>
      <c r="AV245" s="49"/>
      <c r="AW245" s="41"/>
      <c r="AX245" s="47"/>
      <c r="AY245" s="33"/>
      <c r="AZ245" s="33"/>
      <c r="BA245" s="34"/>
      <c r="BB245" s="33"/>
      <c r="BC245" s="34"/>
      <c r="BD245" s="35"/>
      <c r="BE245" s="36"/>
      <c r="BF245" s="37"/>
      <c r="BG245" s="33"/>
      <c r="BH245" s="38"/>
      <c r="BI245" s="39"/>
      <c r="BJ245" s="40"/>
      <c r="BK245" s="48"/>
      <c r="BL245" s="49"/>
      <c r="BM245" s="41"/>
      <c r="BN245" s="47"/>
      <c r="BO245" s="33"/>
      <c r="BP245" s="33"/>
      <c r="BQ245" s="34"/>
      <c r="BR245" s="33"/>
      <c r="BS245" s="34"/>
      <c r="BT245" s="35"/>
      <c r="BU245" s="36"/>
      <c r="BV245" s="37"/>
      <c r="BW245" s="33"/>
      <c r="BX245" s="38"/>
      <c r="BY245" s="39"/>
      <c r="BZ245" s="40"/>
      <c r="CA245" s="48"/>
      <c r="CB245" s="49"/>
      <c r="CC245" s="41"/>
      <c r="CD245" s="47"/>
    </row>
    <row r="246" spans="1:82" s="32" customFormat="1" ht="90" customHeight="1" x14ac:dyDescent="0.25">
      <c r="A246" s="315">
        <f t="shared" si="11"/>
        <v>238</v>
      </c>
      <c r="B246" s="61" t="s">
        <v>67</v>
      </c>
      <c r="C246" s="61">
        <v>2022</v>
      </c>
      <c r="D246" s="61" t="s">
        <v>68</v>
      </c>
      <c r="E246" s="61"/>
      <c r="F246" s="61" t="s">
        <v>1170</v>
      </c>
      <c r="G246" s="62" t="s">
        <v>1171</v>
      </c>
      <c r="H246" s="310"/>
      <c r="I246" s="46" t="s">
        <v>1172</v>
      </c>
      <c r="J246" s="64" t="s">
        <v>1173</v>
      </c>
      <c r="K246" s="63" t="s">
        <v>73</v>
      </c>
      <c r="L246" s="87" t="s">
        <v>290</v>
      </c>
      <c r="M246" s="86" t="s">
        <v>291</v>
      </c>
      <c r="N246" s="87" t="s">
        <v>292</v>
      </c>
      <c r="O246" s="87">
        <v>1</v>
      </c>
      <c r="P246" s="88">
        <v>46023</v>
      </c>
      <c r="Q246" s="88">
        <v>46112</v>
      </c>
      <c r="R246" s="89">
        <f t="shared" si="12"/>
        <v>13.5</v>
      </c>
      <c r="S246" s="87" t="s">
        <v>293</v>
      </c>
      <c r="T246" s="90" t="s">
        <v>1120</v>
      </c>
      <c r="U246" s="105">
        <f>+IFERROR(VLOOKUP($L246,ACTIVIDADES!$B$9:$X$493,10,0),"")</f>
        <v>1</v>
      </c>
      <c r="V246" s="167" t="str">
        <f>+IFERROR(VLOOKUP($L246,ACTIVIDADES!$B$9:$X$493,11,0)," ")</f>
        <v xml:space="preserve">Como evidencia se cuenta con la Formulación del procedimiento Conciliaciones contables donde se cruza la información de incapacidades </v>
      </c>
      <c r="W246" s="227" t="str">
        <f>+IFERROR(VLOOKUP($L246,ACTIVIDADES!$B$9:$X$493,12,0),"")</f>
        <v>https://dnbcgovco-my.sharepoint.com/:f:/g/personal/planeacion_dnbc_gov_co/IgAKPZEalRp3T7O44VwZjBLlARF86VpmllJA36VR9-2qDG8?e=W6XaGX</v>
      </c>
      <c r="X246" s="138">
        <f>+IFERROR(VLOOKUP($L246,ACTIVIDADES!$B$9:$X$493,13,0),"")</f>
        <v>46153</v>
      </c>
      <c r="Y246" s="164" t="str">
        <f>+IFERROR(VLOOKUP($L246,ACTIVIDADES!$B$9:$X$493,14,0),"")</f>
        <v>Se evidencia procedimiento formulado en la vigencia 2025</v>
      </c>
      <c r="Z246" s="105">
        <f>+IFERROR(VLOOKUP($L246,ACTIVIDADES!$B$9:$X$493,15,0),"")</f>
        <v>1</v>
      </c>
      <c r="AA246" s="165" t="str">
        <f>+IFERROR(VLOOKUP($L246,ACTIVIDADES!$B$9:$X$493,16,0),"")</f>
        <v>CUMPLIDO</v>
      </c>
      <c r="AB246" s="138">
        <v>46171</v>
      </c>
      <c r="AC246" s="174">
        <v>1</v>
      </c>
      <c r="AD246" s="176" t="s">
        <v>294</v>
      </c>
      <c r="AE246" s="105" t="s">
        <v>80</v>
      </c>
      <c r="AF246" s="105" t="s">
        <v>81</v>
      </c>
      <c r="AG246" s="105" t="s">
        <v>85</v>
      </c>
      <c r="AH246" s="105" t="s">
        <v>123</v>
      </c>
      <c r="AI246" s="33"/>
      <c r="AJ246" s="33"/>
      <c r="AK246" s="34"/>
      <c r="AL246" s="33"/>
      <c r="AM246" s="34"/>
      <c r="AN246" s="35"/>
      <c r="AO246" s="36"/>
      <c r="AP246" s="37"/>
      <c r="AQ246" s="33"/>
      <c r="AR246" s="38"/>
      <c r="AS246" s="39"/>
      <c r="AT246" s="40"/>
      <c r="AU246" s="48"/>
      <c r="AV246" s="49"/>
      <c r="AW246" s="41"/>
      <c r="AX246" s="47"/>
      <c r="AY246" s="33"/>
      <c r="AZ246" s="33"/>
      <c r="BA246" s="34"/>
      <c r="BB246" s="33"/>
      <c r="BC246" s="34"/>
      <c r="BD246" s="35"/>
      <c r="BE246" s="36"/>
      <c r="BF246" s="37"/>
      <c r="BG246" s="33"/>
      <c r="BH246" s="38"/>
      <c r="BI246" s="39"/>
      <c r="BJ246" s="40"/>
      <c r="BK246" s="48"/>
      <c r="BL246" s="49"/>
      <c r="BM246" s="41"/>
      <c r="BN246" s="47"/>
      <c r="BO246" s="33"/>
      <c r="BP246" s="33"/>
      <c r="BQ246" s="34"/>
      <c r="BR246" s="33"/>
      <c r="BS246" s="34"/>
      <c r="BT246" s="35"/>
      <c r="BU246" s="36"/>
      <c r="BV246" s="37"/>
      <c r="BW246" s="33"/>
      <c r="BX246" s="38"/>
      <c r="BY246" s="39"/>
      <c r="BZ246" s="40"/>
      <c r="CA246" s="48"/>
      <c r="CB246" s="49"/>
      <c r="CC246" s="41"/>
      <c r="CD246" s="47"/>
    </row>
    <row r="247" spans="1:82" s="32" customFormat="1" ht="90" customHeight="1" x14ac:dyDescent="0.25">
      <c r="A247" s="315">
        <f t="shared" si="11"/>
        <v>239</v>
      </c>
      <c r="B247" s="61" t="s">
        <v>67</v>
      </c>
      <c r="C247" s="61">
        <v>2022</v>
      </c>
      <c r="D247" s="61" t="s">
        <v>68</v>
      </c>
      <c r="E247" s="61"/>
      <c r="F247" s="61" t="s">
        <v>1170</v>
      </c>
      <c r="G247" s="62" t="s">
        <v>1171</v>
      </c>
      <c r="H247" s="310"/>
      <c r="I247" s="46" t="s">
        <v>1172</v>
      </c>
      <c r="J247" s="64" t="s">
        <v>1173</v>
      </c>
      <c r="K247" s="63" t="s">
        <v>73</v>
      </c>
      <c r="L247" s="87" t="s">
        <v>511</v>
      </c>
      <c r="M247" s="86" t="s">
        <v>512</v>
      </c>
      <c r="N247" s="87" t="s">
        <v>513</v>
      </c>
      <c r="O247" s="87">
        <v>1</v>
      </c>
      <c r="P247" s="88">
        <v>46082</v>
      </c>
      <c r="Q247" s="88">
        <v>46173</v>
      </c>
      <c r="R247" s="89">
        <f t="shared" si="12"/>
        <v>13.5</v>
      </c>
      <c r="S247" s="87" t="s">
        <v>161</v>
      </c>
      <c r="T247" s="90" t="s">
        <v>514</v>
      </c>
      <c r="U247" s="105">
        <f>+IFERROR(VLOOKUP($L247,ACTIVIDADES!$B$9:$X$493,10,0),"")</f>
        <v>0</v>
      </c>
      <c r="V247" s="167">
        <f>+IFERROR(VLOOKUP($L247,ACTIVIDADES!$B$9:$X$493,11,0)," ")</f>
        <v>0</v>
      </c>
      <c r="W247" s="227">
        <f>+IFERROR(VLOOKUP($L247,ACTIVIDADES!$B$9:$X$493,12,0),"")</f>
        <v>0</v>
      </c>
      <c r="X247" s="138">
        <f>+IFERROR(VLOOKUP($L247,ACTIVIDADES!$B$9:$X$493,13,0),"")</f>
        <v>46153</v>
      </c>
      <c r="Y247" s="164" t="str">
        <f>+IFERROR(VLOOKUP($L247,ACTIVIDADES!$B$9:$X$493,14,0),"")</f>
        <v>No se evidencia seguimiento</v>
      </c>
      <c r="Z247" s="105">
        <f>+IFERROR(VLOOKUP($L247,ACTIVIDADES!$B$9:$X$493,15,0),"")</f>
        <v>0</v>
      </c>
      <c r="AA247" s="165" t="str">
        <f>+IFERROR(VLOOKUP($L247,ACTIVIDADES!$B$9:$X$493,16,0),"")</f>
        <v>EJECUCIÓN</v>
      </c>
      <c r="AB247" s="138">
        <v>46157</v>
      </c>
      <c r="AC247" s="105">
        <v>0</v>
      </c>
      <c r="AD247" s="105" t="s">
        <v>93</v>
      </c>
      <c r="AE247" s="179" t="s">
        <v>83</v>
      </c>
      <c r="AF247" s="105" t="s">
        <v>81</v>
      </c>
      <c r="AG247" s="105" t="s">
        <v>81</v>
      </c>
      <c r="AH247" s="105" t="s">
        <v>81</v>
      </c>
      <c r="AI247" s="33"/>
      <c r="AJ247" s="33"/>
      <c r="AK247" s="34"/>
      <c r="AL247" s="33"/>
      <c r="AM247" s="34"/>
      <c r="AN247" s="35"/>
      <c r="AO247" s="36"/>
      <c r="AP247" s="37"/>
      <c r="AQ247" s="33"/>
      <c r="AR247" s="38"/>
      <c r="AS247" s="39"/>
      <c r="AT247" s="40"/>
      <c r="AU247" s="48"/>
      <c r="AV247" s="49"/>
      <c r="AW247" s="41"/>
      <c r="AX247" s="47"/>
      <c r="AY247" s="33"/>
      <c r="AZ247" s="33"/>
      <c r="BA247" s="34"/>
      <c r="BB247" s="33"/>
      <c r="BC247" s="34"/>
      <c r="BD247" s="35"/>
      <c r="BE247" s="36"/>
      <c r="BF247" s="37"/>
      <c r="BG247" s="33"/>
      <c r="BH247" s="38"/>
      <c r="BI247" s="39"/>
      <c r="BJ247" s="40"/>
      <c r="BK247" s="48"/>
      <c r="BL247" s="49"/>
      <c r="BM247" s="41"/>
      <c r="BN247" s="47"/>
      <c r="BO247" s="33"/>
      <c r="BP247" s="33"/>
      <c r="BQ247" s="34"/>
      <c r="BR247" s="33"/>
      <c r="BS247" s="34"/>
      <c r="BT247" s="35"/>
      <c r="BU247" s="36"/>
      <c r="BV247" s="37"/>
      <c r="BW247" s="33"/>
      <c r="BX247" s="38"/>
      <c r="BY247" s="39"/>
      <c r="BZ247" s="40"/>
      <c r="CA247" s="48"/>
      <c r="CB247" s="49"/>
      <c r="CC247" s="41"/>
      <c r="CD247" s="47"/>
    </row>
    <row r="248" spans="1:82" s="32" customFormat="1" ht="90" customHeight="1" x14ac:dyDescent="0.25">
      <c r="A248" s="315">
        <f t="shared" si="11"/>
        <v>240</v>
      </c>
      <c r="B248" s="61" t="s">
        <v>67</v>
      </c>
      <c r="C248" s="61">
        <v>2022</v>
      </c>
      <c r="D248" s="61" t="s">
        <v>68</v>
      </c>
      <c r="E248" s="61"/>
      <c r="F248" s="61" t="s">
        <v>1170</v>
      </c>
      <c r="G248" s="62" t="s">
        <v>1171</v>
      </c>
      <c r="H248" s="310"/>
      <c r="I248" s="46" t="s">
        <v>1174</v>
      </c>
      <c r="J248" s="64" t="s">
        <v>1175</v>
      </c>
      <c r="K248" s="63" t="s">
        <v>73</v>
      </c>
      <c r="L248" s="87" t="s">
        <v>290</v>
      </c>
      <c r="M248" s="86" t="s">
        <v>291</v>
      </c>
      <c r="N248" s="87" t="s">
        <v>292</v>
      </c>
      <c r="O248" s="87">
        <v>1</v>
      </c>
      <c r="P248" s="88">
        <v>46023</v>
      </c>
      <c r="Q248" s="88">
        <v>46112</v>
      </c>
      <c r="R248" s="89">
        <f t="shared" si="12"/>
        <v>13.5</v>
      </c>
      <c r="S248" s="87" t="s">
        <v>293</v>
      </c>
      <c r="T248" s="90" t="s">
        <v>1120</v>
      </c>
      <c r="U248" s="105">
        <f>+IFERROR(VLOOKUP($L248,ACTIVIDADES!$B$9:$X$493,10,0),"")</f>
        <v>1</v>
      </c>
      <c r="V248" s="167" t="str">
        <f>+IFERROR(VLOOKUP($L248,ACTIVIDADES!$B$9:$X$493,11,0)," ")</f>
        <v xml:space="preserve">Como evidencia se cuenta con la Formulación del procedimiento Conciliaciones contables donde se cruza la información de incapacidades </v>
      </c>
      <c r="W248" s="227" t="str">
        <f>+IFERROR(VLOOKUP($L248,ACTIVIDADES!$B$9:$X$493,12,0),"")</f>
        <v>https://dnbcgovco-my.sharepoint.com/:f:/g/personal/planeacion_dnbc_gov_co/IgAKPZEalRp3T7O44VwZjBLlARF86VpmllJA36VR9-2qDG8?e=W6XaGX</v>
      </c>
      <c r="X248" s="138">
        <f>+IFERROR(VLOOKUP($L248,ACTIVIDADES!$B$9:$X$493,13,0),"")</f>
        <v>46153</v>
      </c>
      <c r="Y248" s="164" t="str">
        <f>+IFERROR(VLOOKUP($L248,ACTIVIDADES!$B$9:$X$493,14,0),"")</f>
        <v>Se evidencia procedimiento formulado en la vigencia 2025</v>
      </c>
      <c r="Z248" s="105">
        <f>+IFERROR(VLOOKUP($L248,ACTIVIDADES!$B$9:$X$493,15,0),"")</f>
        <v>1</v>
      </c>
      <c r="AA248" s="165" t="str">
        <f>+IFERROR(VLOOKUP($L248,ACTIVIDADES!$B$9:$X$493,16,0),"")</f>
        <v>CUMPLIDO</v>
      </c>
      <c r="AB248" s="138">
        <v>46171</v>
      </c>
      <c r="AC248" s="174">
        <v>1</v>
      </c>
      <c r="AD248" s="176" t="s">
        <v>294</v>
      </c>
      <c r="AE248" s="105" t="s">
        <v>80</v>
      </c>
      <c r="AF248" s="105" t="s">
        <v>81</v>
      </c>
      <c r="AG248" s="105" t="s">
        <v>85</v>
      </c>
      <c r="AH248" s="105" t="s">
        <v>123</v>
      </c>
      <c r="AI248" s="33"/>
      <c r="AJ248" s="33"/>
      <c r="AK248" s="34"/>
      <c r="AL248" s="33"/>
      <c r="AM248" s="34"/>
      <c r="AN248" s="35"/>
      <c r="AO248" s="36"/>
      <c r="AP248" s="37"/>
      <c r="AQ248" s="33"/>
      <c r="AR248" s="38"/>
      <c r="AS248" s="39"/>
      <c r="AT248" s="40"/>
      <c r="AU248" s="48"/>
      <c r="AV248" s="49"/>
      <c r="AW248" s="41"/>
      <c r="AX248" s="47"/>
      <c r="AY248" s="33"/>
      <c r="AZ248" s="33"/>
      <c r="BA248" s="34"/>
      <c r="BB248" s="33"/>
      <c r="BC248" s="34"/>
      <c r="BD248" s="35"/>
      <c r="BE248" s="36"/>
      <c r="BF248" s="37"/>
      <c r="BG248" s="33"/>
      <c r="BH248" s="38"/>
      <c r="BI248" s="39"/>
      <c r="BJ248" s="40"/>
      <c r="BK248" s="48"/>
      <c r="BL248" s="49"/>
      <c r="BM248" s="41"/>
      <c r="BN248" s="47"/>
      <c r="BO248" s="33"/>
      <c r="BP248" s="33"/>
      <c r="BQ248" s="34"/>
      <c r="BR248" s="33"/>
      <c r="BS248" s="34"/>
      <c r="BT248" s="35"/>
      <c r="BU248" s="36"/>
      <c r="BV248" s="37"/>
      <c r="BW248" s="33"/>
      <c r="BX248" s="38"/>
      <c r="BY248" s="39"/>
      <c r="BZ248" s="40"/>
      <c r="CA248" s="48"/>
      <c r="CB248" s="49"/>
      <c r="CC248" s="41"/>
      <c r="CD248" s="47"/>
    </row>
    <row r="249" spans="1:82" s="32" customFormat="1" ht="90" customHeight="1" x14ac:dyDescent="0.25">
      <c r="A249" s="315">
        <f t="shared" si="11"/>
        <v>241</v>
      </c>
      <c r="B249" s="61" t="s">
        <v>67</v>
      </c>
      <c r="C249" s="61">
        <v>2022</v>
      </c>
      <c r="D249" s="61" t="s">
        <v>68</v>
      </c>
      <c r="E249" s="61"/>
      <c r="F249" s="61" t="s">
        <v>1176</v>
      </c>
      <c r="G249" s="62" t="s">
        <v>1177</v>
      </c>
      <c r="H249" s="310"/>
      <c r="I249" s="46" t="s">
        <v>1178</v>
      </c>
      <c r="J249" s="64" t="s">
        <v>1179</v>
      </c>
      <c r="K249" s="63" t="s">
        <v>73</v>
      </c>
      <c r="L249" s="87" t="s">
        <v>511</v>
      </c>
      <c r="M249" s="86" t="s">
        <v>512</v>
      </c>
      <c r="N249" s="87" t="s">
        <v>513</v>
      </c>
      <c r="O249" s="87">
        <v>1</v>
      </c>
      <c r="P249" s="88">
        <v>46082</v>
      </c>
      <c r="Q249" s="88">
        <v>46173</v>
      </c>
      <c r="R249" s="89">
        <f t="shared" si="12"/>
        <v>13.5</v>
      </c>
      <c r="S249" s="87" t="s">
        <v>161</v>
      </c>
      <c r="T249" s="90" t="s">
        <v>514</v>
      </c>
      <c r="U249" s="105">
        <f>+IFERROR(VLOOKUP($L249,ACTIVIDADES!$B$9:$X$493,10,0),"")</f>
        <v>0</v>
      </c>
      <c r="V249" s="167">
        <f>+IFERROR(VLOOKUP($L249,ACTIVIDADES!$B$9:$X$493,11,0)," ")</f>
        <v>0</v>
      </c>
      <c r="W249" s="227">
        <f>+IFERROR(VLOOKUP($L249,ACTIVIDADES!$B$9:$X$493,12,0),"")</f>
        <v>0</v>
      </c>
      <c r="X249" s="138">
        <f>+IFERROR(VLOOKUP($L249,ACTIVIDADES!$B$9:$X$493,13,0),"")</f>
        <v>46153</v>
      </c>
      <c r="Y249" s="164" t="str">
        <f>+IFERROR(VLOOKUP($L249,ACTIVIDADES!$B$9:$X$493,14,0),"")</f>
        <v>No se evidencia seguimiento</v>
      </c>
      <c r="Z249" s="105">
        <f>+IFERROR(VLOOKUP($L249,ACTIVIDADES!$B$9:$X$493,15,0),"")</f>
        <v>0</v>
      </c>
      <c r="AA249" s="165" t="str">
        <f>+IFERROR(VLOOKUP($L249,ACTIVIDADES!$B$9:$X$493,16,0),"")</f>
        <v>EJECUCIÓN</v>
      </c>
      <c r="AB249" s="138">
        <v>46157</v>
      </c>
      <c r="AC249" s="105">
        <v>0</v>
      </c>
      <c r="AD249" s="105" t="s">
        <v>93</v>
      </c>
      <c r="AE249" s="179" t="s">
        <v>83</v>
      </c>
      <c r="AF249" s="105" t="s">
        <v>81</v>
      </c>
      <c r="AG249" s="105" t="s">
        <v>81</v>
      </c>
      <c r="AH249" s="105" t="s">
        <v>81</v>
      </c>
      <c r="AI249" s="33"/>
      <c r="AJ249" s="33"/>
      <c r="AK249" s="34"/>
      <c r="AL249" s="33"/>
      <c r="AM249" s="34"/>
      <c r="AN249" s="35"/>
      <c r="AO249" s="36"/>
      <c r="AP249" s="37"/>
      <c r="AQ249" s="33"/>
      <c r="AR249" s="38"/>
      <c r="AS249" s="39"/>
      <c r="AT249" s="40"/>
      <c r="AU249" s="48"/>
      <c r="AV249" s="49"/>
      <c r="AW249" s="41"/>
      <c r="AX249" s="47"/>
      <c r="AY249" s="33"/>
      <c r="AZ249" s="33"/>
      <c r="BA249" s="34"/>
      <c r="BB249" s="33"/>
      <c r="BC249" s="34"/>
      <c r="BD249" s="35"/>
      <c r="BE249" s="36"/>
      <c r="BF249" s="37"/>
      <c r="BG249" s="33"/>
      <c r="BH249" s="38"/>
      <c r="BI249" s="39"/>
      <c r="BJ249" s="40"/>
      <c r="BK249" s="48"/>
      <c r="BL249" s="49"/>
      <c r="BM249" s="41"/>
      <c r="BN249" s="47"/>
      <c r="BO249" s="33"/>
      <c r="BP249" s="33"/>
      <c r="BQ249" s="34"/>
      <c r="BR249" s="33"/>
      <c r="BS249" s="34"/>
      <c r="BT249" s="35"/>
      <c r="BU249" s="36"/>
      <c r="BV249" s="37"/>
      <c r="BW249" s="33"/>
      <c r="BX249" s="38"/>
      <c r="BY249" s="39"/>
      <c r="BZ249" s="40"/>
      <c r="CA249" s="48"/>
      <c r="CB249" s="49"/>
      <c r="CC249" s="41"/>
      <c r="CD249" s="47"/>
    </row>
    <row r="250" spans="1:82" s="32" customFormat="1" ht="90" customHeight="1" x14ac:dyDescent="0.25">
      <c r="A250" s="315">
        <f t="shared" si="11"/>
        <v>242</v>
      </c>
      <c r="B250" s="61" t="s">
        <v>67</v>
      </c>
      <c r="C250" s="61">
        <v>2022</v>
      </c>
      <c r="D250" s="61" t="s">
        <v>68</v>
      </c>
      <c r="E250" s="61"/>
      <c r="F250" s="61" t="s">
        <v>1180</v>
      </c>
      <c r="G250" s="62" t="s">
        <v>1181</v>
      </c>
      <c r="H250" s="310" t="s">
        <v>99</v>
      </c>
      <c r="I250" s="46" t="s">
        <v>1182</v>
      </c>
      <c r="J250" s="64" t="s">
        <v>399</v>
      </c>
      <c r="K250" s="63" t="s">
        <v>73</v>
      </c>
      <c r="L250" s="87" t="s">
        <v>400</v>
      </c>
      <c r="M250" s="86" t="s">
        <v>401</v>
      </c>
      <c r="N250" s="87" t="s">
        <v>402</v>
      </c>
      <c r="O250" s="87">
        <v>1</v>
      </c>
      <c r="P250" s="88">
        <v>46113</v>
      </c>
      <c r="Q250" s="88">
        <v>46203</v>
      </c>
      <c r="R250" s="89">
        <f t="shared" si="12"/>
        <v>13.350000000000001</v>
      </c>
      <c r="S250" s="87" t="s">
        <v>293</v>
      </c>
      <c r="T250" s="90"/>
      <c r="U250" s="105">
        <f>+IFERROR(VLOOKUP($L250,ACTIVIDADES!$B$9:$X$493,10,0),"")</f>
        <v>1</v>
      </c>
      <c r="V250" s="167" t="str">
        <f>+IFERROR(VLOOKUP($L250,ACTIVIDADES!$B$9:$X$493,11,0)," ")</f>
        <v xml:space="preserve">Se deja en evidencia el procedimiento de gestion de pagos </v>
      </c>
      <c r="W250" s="227" t="str">
        <f>+IFERROR(VLOOKUP($L250,ACTIVIDADES!$B$9:$X$493,12,0),"")</f>
        <v>https://dnbcgovco-my.sharepoint.com/:f:/g/personal/planeacion_dnbc_gov_co/IgAKPZEalRp3T7O44VwZjBLlARF86VpmllJA36VR9-2qDG8?e=W6XaGX</v>
      </c>
      <c r="X250" s="138">
        <f>+IFERROR(VLOOKUP($L250,ACTIVIDADES!$B$9:$X$493,13,0),"")</f>
        <v>46153</v>
      </c>
      <c r="Y250" s="164" t="str">
        <f>+IFERROR(VLOOKUP($L250,ACTIVIDADES!$B$9:$X$493,14,0),"")</f>
        <v>Se incluye actualización de procedimiento junto a formatos del mismo</v>
      </c>
      <c r="Z250" s="105">
        <f>+IFERROR(VLOOKUP($L250,ACTIVIDADES!$B$9:$X$493,15,0),"")</f>
        <v>1</v>
      </c>
      <c r="AA250" s="165" t="str">
        <f>+IFERROR(VLOOKUP($L250,ACTIVIDADES!$B$9:$X$493,16,0),"")</f>
        <v>CUMPLIDO</v>
      </c>
      <c r="AB250" s="138">
        <v>46171</v>
      </c>
      <c r="AC250" s="174">
        <v>1</v>
      </c>
      <c r="AD250" s="170" t="s">
        <v>403</v>
      </c>
      <c r="AE250" s="105" t="s">
        <v>146</v>
      </c>
      <c r="AF250" s="105" t="s">
        <v>81</v>
      </c>
      <c r="AG250" s="105" t="s">
        <v>85</v>
      </c>
      <c r="AH250" s="105" t="s">
        <v>123</v>
      </c>
      <c r="AI250" s="33"/>
      <c r="AJ250" s="33"/>
      <c r="AK250" s="34"/>
      <c r="AL250" s="33"/>
      <c r="AM250" s="34"/>
      <c r="AN250" s="35"/>
      <c r="AO250" s="36"/>
      <c r="AP250" s="37"/>
      <c r="AQ250" s="33"/>
      <c r="AR250" s="38"/>
      <c r="AS250" s="39"/>
      <c r="AT250" s="40"/>
      <c r="AU250" s="48"/>
      <c r="AV250" s="49"/>
      <c r="AW250" s="41"/>
      <c r="AX250" s="47"/>
      <c r="AY250" s="33"/>
      <c r="AZ250" s="33"/>
      <c r="BA250" s="34"/>
      <c r="BB250" s="33"/>
      <c r="BC250" s="34"/>
      <c r="BD250" s="35"/>
      <c r="BE250" s="36"/>
      <c r="BF250" s="37"/>
      <c r="BG250" s="33"/>
      <c r="BH250" s="38"/>
      <c r="BI250" s="39"/>
      <c r="BJ250" s="40"/>
      <c r="BK250" s="48"/>
      <c r="BL250" s="49"/>
      <c r="BM250" s="41"/>
      <c r="BN250" s="47"/>
      <c r="BO250" s="33"/>
      <c r="BP250" s="33"/>
      <c r="BQ250" s="34"/>
      <c r="BR250" s="33"/>
      <c r="BS250" s="34"/>
      <c r="BT250" s="35"/>
      <c r="BU250" s="36"/>
      <c r="BV250" s="37"/>
      <c r="BW250" s="33"/>
      <c r="BX250" s="38"/>
      <c r="BY250" s="39"/>
      <c r="BZ250" s="40"/>
      <c r="CA250" s="48"/>
      <c r="CB250" s="49"/>
      <c r="CC250" s="41"/>
      <c r="CD250" s="47"/>
    </row>
    <row r="251" spans="1:82" s="32" customFormat="1" ht="90" customHeight="1" x14ac:dyDescent="0.25">
      <c r="A251" s="315">
        <f t="shared" si="11"/>
        <v>243</v>
      </c>
      <c r="B251" s="61" t="s">
        <v>67</v>
      </c>
      <c r="C251" s="61">
        <v>2022</v>
      </c>
      <c r="D251" s="61" t="s">
        <v>68</v>
      </c>
      <c r="E251" s="61"/>
      <c r="F251" s="61" t="s">
        <v>1183</v>
      </c>
      <c r="G251" s="62" t="s">
        <v>1184</v>
      </c>
      <c r="H251" s="310"/>
      <c r="I251" s="46" t="s">
        <v>1185</v>
      </c>
      <c r="J251" s="64" t="s">
        <v>1186</v>
      </c>
      <c r="K251" s="63" t="s">
        <v>73</v>
      </c>
      <c r="L251" s="87" t="s">
        <v>870</v>
      </c>
      <c r="M251" s="86" t="s">
        <v>871</v>
      </c>
      <c r="N251" s="87" t="s">
        <v>872</v>
      </c>
      <c r="O251" s="87">
        <v>9</v>
      </c>
      <c r="P251" s="88">
        <v>46113</v>
      </c>
      <c r="Q251" s="88">
        <v>46387</v>
      </c>
      <c r="R251" s="89">
        <f t="shared" si="12"/>
        <v>40.5</v>
      </c>
      <c r="S251" s="87" t="s">
        <v>92</v>
      </c>
      <c r="T251" s="90"/>
      <c r="U251" s="105">
        <f>+IFERROR(VLOOKUP($L251,ACTIVIDADES!$B$9:$X$493,10,0),"")</f>
        <v>1</v>
      </c>
      <c r="V251" s="167" t="str">
        <f>+IFERROR(VLOOKUP($L251,ACTIVIDADES!$B$9:$X$493,11,0)," ")</f>
        <v xml:space="preserve">En el formato BD_ Vehículos se lleva un seguimiento mensual De SOAT, Impuestos, Revisión Tecnomecánica, Multas </v>
      </c>
      <c r="W251" s="227" t="str">
        <f>+IFERROR(VLOOKUP($L251,ACTIVIDADES!$B$9:$X$493,12,0),"")</f>
        <v>https://dnbcgovco-my.sharepoint.com/:f:/g/personal/planeacion_dnbc_gov_co/IgAP202B7djhSJQsRgfTcy9DAbTIvVxEEdBhOKzOHK0a6gc?e=ubNaP4</v>
      </c>
      <c r="X251" s="138">
        <f>+IFERROR(VLOOKUP($L251,ACTIVIDADES!$B$9:$X$493,13,0),"")</f>
        <v>46153</v>
      </c>
      <c r="Y251" s="164" t="str">
        <f>+IFERROR(VLOOKUP($L251,ACTIVIDADES!$B$9:$X$493,14,0),"")</f>
        <v>Aunque se encuentra la base, se sugiere su socialización al lider de proceso para evidenciar su seguimiento</v>
      </c>
      <c r="Z251" s="105">
        <f>+IFERROR(VLOOKUP($L251,ACTIVIDADES!$B$9:$X$493,15,0),"")</f>
        <v>0.1</v>
      </c>
      <c r="AA251" s="165" t="str">
        <f>+IFERROR(VLOOKUP($L251,ACTIVIDADES!$B$9:$X$493,16,0),"")</f>
        <v>EJECUCIÓN</v>
      </c>
      <c r="AB251" s="138">
        <v>46171</v>
      </c>
      <c r="AC251" s="105">
        <v>0.33</v>
      </c>
      <c r="AD251" s="181" t="s">
        <v>873</v>
      </c>
      <c r="AE251" s="105" t="s">
        <v>108</v>
      </c>
      <c r="AF251" s="105" t="s">
        <v>81</v>
      </c>
      <c r="AG251" s="105" t="s">
        <v>81</v>
      </c>
      <c r="AH251" s="105" t="s">
        <v>81</v>
      </c>
      <c r="AI251" s="33"/>
      <c r="AJ251" s="33"/>
      <c r="AK251" s="34"/>
      <c r="AL251" s="33"/>
      <c r="AM251" s="34"/>
      <c r="AN251" s="35"/>
      <c r="AO251" s="36"/>
      <c r="AP251" s="37"/>
      <c r="AQ251" s="33"/>
      <c r="AR251" s="38"/>
      <c r="AS251" s="39"/>
      <c r="AT251" s="40"/>
      <c r="AU251" s="48"/>
      <c r="AV251" s="49"/>
      <c r="AW251" s="41"/>
      <c r="AX251" s="47"/>
      <c r="AY251" s="33"/>
      <c r="AZ251" s="33"/>
      <c r="BA251" s="34"/>
      <c r="BB251" s="33"/>
      <c r="BC251" s="34"/>
      <c r="BD251" s="35"/>
      <c r="BE251" s="36"/>
      <c r="BF251" s="37"/>
      <c r="BG251" s="33"/>
      <c r="BH251" s="38"/>
      <c r="BI251" s="39"/>
      <c r="BJ251" s="40"/>
      <c r="BK251" s="48"/>
      <c r="BL251" s="49"/>
      <c r="BM251" s="41"/>
      <c r="BN251" s="47"/>
      <c r="BO251" s="33"/>
      <c r="BP251" s="33"/>
      <c r="BQ251" s="34"/>
      <c r="BR251" s="33"/>
      <c r="BS251" s="34"/>
      <c r="BT251" s="35"/>
      <c r="BU251" s="36"/>
      <c r="BV251" s="37"/>
      <c r="BW251" s="33"/>
      <c r="BX251" s="38"/>
      <c r="BY251" s="39"/>
      <c r="BZ251" s="40"/>
      <c r="CA251" s="48"/>
      <c r="CB251" s="49"/>
      <c r="CC251" s="41"/>
      <c r="CD251" s="47"/>
    </row>
    <row r="252" spans="1:82" s="32" customFormat="1" ht="90" customHeight="1" x14ac:dyDescent="0.25">
      <c r="A252" s="315">
        <f t="shared" si="11"/>
        <v>244</v>
      </c>
      <c r="B252" s="61" t="s">
        <v>67</v>
      </c>
      <c r="C252" s="61">
        <v>2021</v>
      </c>
      <c r="D252" s="61" t="s">
        <v>68</v>
      </c>
      <c r="E252" s="61"/>
      <c r="F252" s="61" t="s">
        <v>1187</v>
      </c>
      <c r="G252" s="62" t="s">
        <v>1184</v>
      </c>
      <c r="H252" s="310"/>
      <c r="I252" s="46" t="s">
        <v>1185</v>
      </c>
      <c r="J252" s="64" t="s">
        <v>1186</v>
      </c>
      <c r="K252" s="63" t="s">
        <v>73</v>
      </c>
      <c r="L252" s="87" t="s">
        <v>870</v>
      </c>
      <c r="M252" s="86" t="s">
        <v>871</v>
      </c>
      <c r="N252" s="87" t="s">
        <v>872</v>
      </c>
      <c r="O252" s="87">
        <v>9</v>
      </c>
      <c r="P252" s="88">
        <v>46113</v>
      </c>
      <c r="Q252" s="88">
        <v>46387</v>
      </c>
      <c r="R252" s="89">
        <f t="shared" si="12"/>
        <v>40.5</v>
      </c>
      <c r="S252" s="87" t="s">
        <v>92</v>
      </c>
      <c r="T252" s="90"/>
      <c r="U252" s="105">
        <f>+IFERROR(VLOOKUP($L252,ACTIVIDADES!$B$9:$X$493,10,0),"")</f>
        <v>1</v>
      </c>
      <c r="V252" s="167" t="str">
        <f>+IFERROR(VLOOKUP($L252,ACTIVIDADES!$B$9:$X$493,11,0)," ")</f>
        <v xml:space="preserve">En el formato BD_ Vehículos se lleva un seguimiento mensual De SOAT, Impuestos, Revisión Tecnomecánica, Multas </v>
      </c>
      <c r="W252" s="227" t="str">
        <f>+IFERROR(VLOOKUP($L252,ACTIVIDADES!$B$9:$X$493,12,0),"")</f>
        <v>https://dnbcgovco-my.sharepoint.com/:f:/g/personal/planeacion_dnbc_gov_co/IgAP202B7djhSJQsRgfTcy9DAbTIvVxEEdBhOKzOHK0a6gc?e=ubNaP4</v>
      </c>
      <c r="X252" s="138">
        <f>+IFERROR(VLOOKUP($L252,ACTIVIDADES!$B$9:$X$493,13,0),"")</f>
        <v>46153</v>
      </c>
      <c r="Y252" s="164" t="str">
        <f>+IFERROR(VLOOKUP($L252,ACTIVIDADES!$B$9:$X$493,14,0),"")</f>
        <v>Aunque se encuentra la base, se sugiere su socialización al lider de proceso para evidenciar su seguimiento</v>
      </c>
      <c r="Z252" s="105">
        <f>+IFERROR(VLOOKUP($L252,ACTIVIDADES!$B$9:$X$493,15,0),"")</f>
        <v>0.1</v>
      </c>
      <c r="AA252" s="165" t="str">
        <f>+IFERROR(VLOOKUP($L252,ACTIVIDADES!$B$9:$X$493,16,0),"")</f>
        <v>EJECUCIÓN</v>
      </c>
      <c r="AB252" s="138">
        <v>46171</v>
      </c>
      <c r="AC252" s="105">
        <v>0.33</v>
      </c>
      <c r="AD252" s="207" t="s">
        <v>873</v>
      </c>
      <c r="AE252" s="105" t="s">
        <v>108</v>
      </c>
      <c r="AF252" s="105" t="s">
        <v>81</v>
      </c>
      <c r="AG252" s="105" t="s">
        <v>81</v>
      </c>
      <c r="AH252" s="105" t="s">
        <v>81</v>
      </c>
      <c r="AI252" s="33"/>
      <c r="AJ252" s="33"/>
      <c r="AK252" s="34"/>
      <c r="AL252" s="33"/>
      <c r="AM252" s="34"/>
      <c r="AN252" s="35"/>
      <c r="AO252" s="36"/>
      <c r="AP252" s="37"/>
      <c r="AQ252" s="33"/>
      <c r="AR252" s="38"/>
      <c r="AS252" s="39"/>
      <c r="AT252" s="40"/>
      <c r="AU252" s="48"/>
      <c r="AV252" s="49"/>
      <c r="AW252" s="41"/>
      <c r="AX252" s="47"/>
      <c r="AY252" s="33"/>
      <c r="AZ252" s="33"/>
      <c r="BA252" s="34"/>
      <c r="BB252" s="33"/>
      <c r="BC252" s="34"/>
      <c r="BD252" s="35"/>
      <c r="BE252" s="36"/>
      <c r="BF252" s="37"/>
      <c r="BG252" s="33"/>
      <c r="BH252" s="38"/>
      <c r="BI252" s="39"/>
      <c r="BJ252" s="40"/>
      <c r="BK252" s="48"/>
      <c r="BL252" s="49"/>
      <c r="BM252" s="41"/>
      <c r="BN252" s="47"/>
      <c r="BO252" s="33"/>
      <c r="BP252" s="33"/>
      <c r="BQ252" s="34"/>
      <c r="BR252" s="33"/>
      <c r="BS252" s="34"/>
      <c r="BT252" s="35"/>
      <c r="BU252" s="36"/>
      <c r="BV252" s="37"/>
      <c r="BW252" s="33"/>
      <c r="BX252" s="38"/>
      <c r="BY252" s="39"/>
      <c r="BZ252" s="40"/>
      <c r="CA252" s="48"/>
      <c r="CB252" s="49"/>
      <c r="CC252" s="41"/>
      <c r="CD252" s="47"/>
    </row>
    <row r="253" spans="1:82" s="32" customFormat="1" ht="90" customHeight="1" x14ac:dyDescent="0.25">
      <c r="A253" s="315">
        <f t="shared" si="11"/>
        <v>245</v>
      </c>
      <c r="B253" s="61" t="s">
        <v>67</v>
      </c>
      <c r="C253" s="61">
        <v>2022</v>
      </c>
      <c r="D253" s="61" t="s">
        <v>68</v>
      </c>
      <c r="E253" s="61"/>
      <c r="F253" s="61" t="s">
        <v>1009</v>
      </c>
      <c r="G253" s="62" t="s">
        <v>1010</v>
      </c>
      <c r="H253" s="310"/>
      <c r="I253" s="46" t="s">
        <v>1011</v>
      </c>
      <c r="J253" s="64" t="s">
        <v>1012</v>
      </c>
      <c r="K253" s="63" t="s">
        <v>73</v>
      </c>
      <c r="L253" s="87" t="s">
        <v>1013</v>
      </c>
      <c r="M253" s="86" t="s">
        <v>1014</v>
      </c>
      <c r="N253" s="87" t="s">
        <v>1015</v>
      </c>
      <c r="O253" s="87">
        <v>1</v>
      </c>
      <c r="P253" s="88">
        <v>44927</v>
      </c>
      <c r="Q253" s="88">
        <v>45291</v>
      </c>
      <c r="R253" s="89">
        <f t="shared" si="12"/>
        <v>54</v>
      </c>
      <c r="S253" s="87" t="s">
        <v>1016</v>
      </c>
      <c r="T253" s="90" t="s">
        <v>1188</v>
      </c>
      <c r="U253" s="105">
        <f>+IFERROR(VLOOKUP($L253,ACTIVIDADES!$B$9:$X$493,10,0),"")</f>
        <v>0.5</v>
      </c>
      <c r="V253" s="167" t="str">
        <f>+IFERROR(VLOOKUP($L253,ACTIVIDADES!$B$9:$X$493,11,0)," ")</f>
        <v>En cumplimiento de las actividades de seguimiento y control de bienes en comodato, se informa que el día 18 de marzo se realizó el envío del correo electrónico correspondiente a la reiteración de informe de comodatos, dirigida a los Cuerpos de Bomberos con bienes asignados.</v>
      </c>
      <c r="W253" s="227" t="str">
        <f>+IFERROR(VLOOKUP($L253,ACTIVIDADES!$B$9:$X$493,12,0),"")</f>
        <v>https://dnbcgovco-my.sharepoint.com/:f:/g/personal/planeacion_dnbc_gov_co/IgDXNHpy7oLsTo_k1pBYTEA_AXkQuekeDuYRfMOd3hOKrho?e=FZVMrN</v>
      </c>
      <c r="X253" s="138">
        <f>+IFERROR(VLOOKUP($L253,ACTIVIDADES!$B$9:$X$493,13,0),"")</f>
        <v>46153</v>
      </c>
      <c r="Y253" s="164" t="str">
        <f>+IFERROR(VLOOKUP($L253,ACTIVIDADES!$B$9:$X$493,14,0),"")</f>
        <v xml:space="preserve">Se genera evidencia del primer trimestre sobre información de comodatos. </v>
      </c>
      <c r="Z253" s="105">
        <f>+IFERROR(VLOOKUP($L253,ACTIVIDADES!$B$9:$X$493,15,0),"")</f>
        <v>0.5</v>
      </c>
      <c r="AA253" s="165" t="str">
        <f>+IFERROR(VLOOKUP($L253,ACTIVIDADES!$B$9:$X$493,16,0),"")</f>
        <v>EJECUCIÓN</v>
      </c>
      <c r="AB253" s="138">
        <v>46157</v>
      </c>
      <c r="AC253" s="221">
        <v>0.5</v>
      </c>
      <c r="AD253" s="222" t="s">
        <v>1018</v>
      </c>
      <c r="AE253" s="206" t="s">
        <v>108</v>
      </c>
      <c r="AF253" s="105" t="s">
        <v>81</v>
      </c>
      <c r="AG253" s="105" t="s">
        <v>81</v>
      </c>
      <c r="AH253" s="105" t="s">
        <v>81</v>
      </c>
      <c r="AI253" s="33"/>
      <c r="AJ253" s="33"/>
      <c r="AK253" s="34"/>
      <c r="AL253" s="33"/>
      <c r="AM253" s="34"/>
      <c r="AN253" s="35"/>
      <c r="AO253" s="36"/>
      <c r="AP253" s="37"/>
      <c r="AQ253" s="33"/>
      <c r="AR253" s="38"/>
      <c r="AS253" s="39"/>
      <c r="AT253" s="40"/>
      <c r="AU253" s="48"/>
      <c r="AV253" s="49"/>
      <c r="AW253" s="41"/>
      <c r="AX253" s="47"/>
      <c r="AY253" s="33"/>
      <c r="AZ253" s="33"/>
      <c r="BA253" s="34"/>
      <c r="BB253" s="33"/>
      <c r="BC253" s="34"/>
      <c r="BD253" s="35"/>
      <c r="BE253" s="36"/>
      <c r="BF253" s="37"/>
      <c r="BG253" s="33"/>
      <c r="BH253" s="38"/>
      <c r="BI253" s="39"/>
      <c r="BJ253" s="40"/>
      <c r="BK253" s="48"/>
      <c r="BL253" s="49"/>
      <c r="BM253" s="41"/>
      <c r="BN253" s="47"/>
      <c r="BO253" s="33"/>
      <c r="BP253" s="33"/>
      <c r="BQ253" s="34"/>
      <c r="BR253" s="33"/>
      <c r="BS253" s="34"/>
      <c r="BT253" s="35"/>
      <c r="BU253" s="36"/>
      <c r="BV253" s="37"/>
      <c r="BW253" s="33"/>
      <c r="BX253" s="38"/>
      <c r="BY253" s="39"/>
      <c r="BZ253" s="40"/>
      <c r="CA253" s="48"/>
      <c r="CB253" s="49"/>
      <c r="CC253" s="41"/>
      <c r="CD253" s="47"/>
    </row>
    <row r="254" spans="1:82" s="32" customFormat="1" ht="90" customHeight="1" x14ac:dyDescent="0.25">
      <c r="A254" s="315">
        <f t="shared" si="11"/>
        <v>246</v>
      </c>
      <c r="B254" s="61" t="s">
        <v>67</v>
      </c>
      <c r="C254" s="61">
        <v>2022</v>
      </c>
      <c r="D254" s="61" t="s">
        <v>68</v>
      </c>
      <c r="E254" s="61"/>
      <c r="F254" s="61" t="s">
        <v>1009</v>
      </c>
      <c r="G254" s="62" t="s">
        <v>1010</v>
      </c>
      <c r="H254" s="310"/>
      <c r="I254" s="46" t="s">
        <v>1011</v>
      </c>
      <c r="J254" s="64" t="s">
        <v>1012</v>
      </c>
      <c r="K254" s="63" t="s">
        <v>73</v>
      </c>
      <c r="L254" s="87" t="s">
        <v>1019</v>
      </c>
      <c r="M254" s="86" t="s">
        <v>1020</v>
      </c>
      <c r="N254" s="87" t="s">
        <v>1015</v>
      </c>
      <c r="O254" s="87">
        <v>1</v>
      </c>
      <c r="P254" s="88">
        <v>44927</v>
      </c>
      <c r="Q254" s="88">
        <v>45291</v>
      </c>
      <c r="R254" s="89">
        <f t="shared" si="12"/>
        <v>54</v>
      </c>
      <c r="S254" s="87" t="s">
        <v>1016</v>
      </c>
      <c r="T254" s="90"/>
      <c r="U254" s="105">
        <f>+IFERROR(VLOOKUP($L254,ACTIVIDADES!$B$9:$X$493,10,0),"")</f>
        <v>0.5</v>
      </c>
      <c r="V254" s="167" t="str">
        <f>+IFERROR(VLOOKUP($L254,ACTIVIDADES!$B$9:$X$493,11,0)," ")</f>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v>
      </c>
      <c r="W254" s="227" t="str">
        <f>+IFERROR(VLOOKUP($L254,ACTIVIDADES!$B$9:$X$493,12,0),"")</f>
        <v>https://dnbcgovco-my.sharepoint.com/:f:/g/personal/planeacion_dnbc_gov_co/IgDXNHpy7oLsTo_k1pBYTEA_AXkQuekeDuYRfMOd3hOKrho?e=FZVMrN</v>
      </c>
      <c r="X254" s="138">
        <f>+IFERROR(VLOOKUP($L254,ACTIVIDADES!$B$9:$X$493,13,0),"")</f>
        <v>46153</v>
      </c>
      <c r="Y254" s="164" t="str">
        <f>+IFERROR(VLOOKUP($L254,ACTIVIDADES!$B$9:$X$493,14,0),"")</f>
        <v xml:space="preserve">Se genera evidencia del primer trimestre sobre información de comodatos. </v>
      </c>
      <c r="Z254" s="105">
        <f>+IFERROR(VLOOKUP($L254,ACTIVIDADES!$B$9:$X$493,15,0),"")</f>
        <v>0.5</v>
      </c>
      <c r="AA254" s="165" t="str">
        <f>+IFERROR(VLOOKUP($L254,ACTIVIDADES!$B$9:$X$493,16,0),"")</f>
        <v>EJECUCIÓN</v>
      </c>
      <c r="AB254" s="138">
        <v>46157</v>
      </c>
      <c r="AC254" s="170">
        <v>0.5</v>
      </c>
      <c r="AD254" s="176" t="s">
        <v>1021</v>
      </c>
      <c r="AE254" s="105" t="s">
        <v>108</v>
      </c>
      <c r="AF254" s="105" t="s">
        <v>81</v>
      </c>
      <c r="AG254" s="105" t="s">
        <v>81</v>
      </c>
      <c r="AH254" s="105" t="s">
        <v>81</v>
      </c>
      <c r="AI254" s="33"/>
      <c r="AJ254" s="33"/>
      <c r="AK254" s="34"/>
      <c r="AL254" s="33"/>
      <c r="AM254" s="34"/>
      <c r="AN254" s="35"/>
      <c r="AO254" s="36"/>
      <c r="AP254" s="37"/>
      <c r="AQ254" s="33"/>
      <c r="AR254" s="38"/>
      <c r="AS254" s="39"/>
      <c r="AT254" s="40"/>
      <c r="AU254" s="48"/>
      <c r="AV254" s="49"/>
      <c r="AW254" s="41"/>
      <c r="AX254" s="47"/>
      <c r="AY254" s="33"/>
      <c r="AZ254" s="33"/>
      <c r="BA254" s="34"/>
      <c r="BB254" s="33"/>
      <c r="BC254" s="34"/>
      <c r="BD254" s="35"/>
      <c r="BE254" s="36"/>
      <c r="BF254" s="37"/>
      <c r="BG254" s="33"/>
      <c r="BH254" s="38"/>
      <c r="BI254" s="39"/>
      <c r="BJ254" s="40"/>
      <c r="BK254" s="48"/>
      <c r="BL254" s="49"/>
      <c r="BM254" s="41"/>
      <c r="BN254" s="47"/>
      <c r="BO254" s="33"/>
      <c r="BP254" s="33"/>
      <c r="BQ254" s="34"/>
      <c r="BR254" s="33"/>
      <c r="BS254" s="34"/>
      <c r="BT254" s="35"/>
      <c r="BU254" s="36"/>
      <c r="BV254" s="37"/>
      <c r="BW254" s="33"/>
      <c r="BX254" s="38"/>
      <c r="BY254" s="39"/>
      <c r="BZ254" s="40"/>
      <c r="CA254" s="48"/>
      <c r="CB254" s="49"/>
      <c r="CC254" s="41"/>
      <c r="CD254" s="47"/>
    </row>
    <row r="255" spans="1:82" s="32" customFormat="1" ht="90" customHeight="1" x14ac:dyDescent="0.25">
      <c r="A255" s="315">
        <f t="shared" si="11"/>
        <v>247</v>
      </c>
      <c r="B255" s="61" t="s">
        <v>67</v>
      </c>
      <c r="C255" s="61">
        <v>2022</v>
      </c>
      <c r="D255" s="61" t="s">
        <v>68</v>
      </c>
      <c r="E255" s="61"/>
      <c r="F255" s="61" t="s">
        <v>1009</v>
      </c>
      <c r="G255" s="62" t="s">
        <v>1010</v>
      </c>
      <c r="H255" s="310"/>
      <c r="I255" s="46" t="s">
        <v>1011</v>
      </c>
      <c r="J255" s="64" t="s">
        <v>1012</v>
      </c>
      <c r="K255" s="63" t="s">
        <v>73</v>
      </c>
      <c r="L255" s="87" t="s">
        <v>1022</v>
      </c>
      <c r="M255" s="86" t="s">
        <v>1023</v>
      </c>
      <c r="N255" s="87" t="s">
        <v>1024</v>
      </c>
      <c r="O255" s="87">
        <v>4</v>
      </c>
      <c r="P255" s="88">
        <v>44927</v>
      </c>
      <c r="Q255" s="88">
        <v>45291</v>
      </c>
      <c r="R255" s="89">
        <f t="shared" si="12"/>
        <v>54</v>
      </c>
      <c r="S255" s="87" t="s">
        <v>1016</v>
      </c>
      <c r="T255" s="90"/>
      <c r="U255" s="105">
        <f>+IFERROR(VLOOKUP($L255,ACTIVIDADES!$B$9:$X$493,10,0),"")</f>
        <v>0.5</v>
      </c>
      <c r="V255" s="167" t="str">
        <f>+IFERROR(VLOOKUP($L255,ACTIVIDADES!$B$9:$X$493,11,0)," ")</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W255" s="227" t="str">
        <f>+IFERROR(VLOOKUP($L255,ACTIVIDADES!$B$9:$X$493,12,0),"")</f>
        <v>https://dnbcgovco-my.sharepoint.com/:f:/g/personal/planeacion_dnbc_gov_co/IgDXNHpy7oLsTo_k1pBYTEA_AXkQuekeDuYRfMOd3hOKrho?e=FZVMrN</v>
      </c>
      <c r="X255" s="138">
        <f>+IFERROR(VLOOKUP($L255,ACTIVIDADES!$B$9:$X$493,13,0),"")</f>
        <v>46153</v>
      </c>
      <c r="Y255" s="164" t="str">
        <f>+IFERROR(VLOOKUP($L255,ACTIVIDADES!$B$9:$X$493,14,0),"")</f>
        <v>Se evidencia matriz diligenciada. Se sugiere dejar evidencia de socialización con lider de proceso</v>
      </c>
      <c r="Z255" s="105">
        <f>+IFERROR(VLOOKUP($L255,ACTIVIDADES!$B$9:$X$493,15,0),"")</f>
        <v>0.25</v>
      </c>
      <c r="AA255" s="165" t="str">
        <f>+IFERROR(VLOOKUP($L255,ACTIVIDADES!$B$9:$X$493,16,0),"")</f>
        <v>EJECUCIÓN</v>
      </c>
      <c r="AB255" s="138">
        <v>46157</v>
      </c>
      <c r="AC255" s="170">
        <v>0.25</v>
      </c>
      <c r="AD255" s="176" t="s">
        <v>1025</v>
      </c>
      <c r="AE255" s="105" t="s">
        <v>108</v>
      </c>
      <c r="AF255" s="105" t="s">
        <v>81</v>
      </c>
      <c r="AG255" s="105" t="s">
        <v>81</v>
      </c>
      <c r="AH255" s="105" t="s">
        <v>81</v>
      </c>
      <c r="AI255" s="33"/>
      <c r="AJ255" s="33"/>
      <c r="AK255" s="34"/>
      <c r="AL255" s="33"/>
      <c r="AM255" s="34"/>
      <c r="AN255" s="35"/>
      <c r="AO255" s="36"/>
      <c r="AP255" s="37"/>
      <c r="AQ255" s="33"/>
      <c r="AR255" s="38"/>
      <c r="AS255" s="39"/>
      <c r="AT255" s="40"/>
      <c r="AU255" s="48"/>
      <c r="AV255" s="49"/>
      <c r="AW255" s="41"/>
      <c r="AX255" s="47"/>
      <c r="AY255" s="33"/>
      <c r="AZ255" s="33"/>
      <c r="BA255" s="34"/>
      <c r="BB255" s="33"/>
      <c r="BC255" s="34"/>
      <c r="BD255" s="35"/>
      <c r="BE255" s="36"/>
      <c r="BF255" s="37"/>
      <c r="BG255" s="33"/>
      <c r="BH255" s="38"/>
      <c r="BI255" s="39"/>
      <c r="BJ255" s="40"/>
      <c r="BK255" s="48"/>
      <c r="BL255" s="49"/>
      <c r="BM255" s="41"/>
      <c r="BN255" s="47"/>
      <c r="BO255" s="33"/>
      <c r="BP255" s="33"/>
      <c r="BQ255" s="34"/>
      <c r="BR255" s="33"/>
      <c r="BS255" s="34"/>
      <c r="BT255" s="35"/>
      <c r="BU255" s="36"/>
      <c r="BV255" s="37"/>
      <c r="BW255" s="33"/>
      <c r="BX255" s="38"/>
      <c r="BY255" s="39"/>
      <c r="BZ255" s="40"/>
      <c r="CA255" s="48"/>
      <c r="CB255" s="49"/>
      <c r="CC255" s="41"/>
      <c r="CD255" s="47"/>
    </row>
    <row r="256" spans="1:82" s="32" customFormat="1" ht="90" customHeight="1" x14ac:dyDescent="0.25">
      <c r="A256" s="315">
        <f t="shared" si="11"/>
        <v>248</v>
      </c>
      <c r="B256" s="61" t="s">
        <v>67</v>
      </c>
      <c r="C256" s="61">
        <v>2022</v>
      </c>
      <c r="D256" s="61" t="s">
        <v>68</v>
      </c>
      <c r="E256" s="61"/>
      <c r="F256" s="61" t="s">
        <v>1189</v>
      </c>
      <c r="G256" s="62" t="s">
        <v>1190</v>
      </c>
      <c r="H256" s="310"/>
      <c r="I256" s="46" t="s">
        <v>1185</v>
      </c>
      <c r="J256" s="64" t="s">
        <v>1186</v>
      </c>
      <c r="K256" s="63" t="s">
        <v>73</v>
      </c>
      <c r="L256" s="87" t="s">
        <v>94</v>
      </c>
      <c r="M256" s="86" t="s">
        <v>95</v>
      </c>
      <c r="N256" s="87" t="s">
        <v>96</v>
      </c>
      <c r="O256" s="87">
        <v>1</v>
      </c>
      <c r="P256" s="88">
        <v>46143</v>
      </c>
      <c r="Q256" s="88">
        <v>46387</v>
      </c>
      <c r="R256" s="89">
        <f t="shared" si="12"/>
        <v>36</v>
      </c>
      <c r="S256" s="87" t="s">
        <v>92</v>
      </c>
      <c r="T256" s="90"/>
      <c r="U256" s="105">
        <f>+IFERROR(VLOOKUP($L256,ACTIVIDADES!$B$9:$X$493,10,0),"")</f>
        <v>0</v>
      </c>
      <c r="V256" s="167" t="str">
        <f>+IFERROR(VLOOKUP($L256,ACTIVIDADES!$B$9:$X$493,11,0)," ")</f>
        <v xml:space="preserve">En proceso de elaboración </v>
      </c>
      <c r="W256" s="227" t="str">
        <f>+IFERROR(VLOOKUP($L256,ACTIVIDADES!$B$9:$X$493,12,0),"")</f>
        <v>https://dnbcgovco-my.sharepoint.com/:f:/g/personal/planeacion_dnbc_gov_co/IgCHix03hdsORJdFzXwbKzzkAYCwKvT-WMSbymO7s_ZNdBo?e=tzOHt9</v>
      </c>
      <c r="X256" s="138">
        <f>+IFERROR(VLOOKUP($L256,ACTIVIDADES!$B$9:$X$493,13,0),"")</f>
        <v>46153</v>
      </c>
      <c r="Y256" s="164" t="str">
        <f>+IFERROR(VLOOKUP($L256,ACTIVIDADES!$B$9:$X$493,14,0),"")</f>
        <v>No se evidencia avance para el periodo</v>
      </c>
      <c r="Z256" s="105">
        <f>+IFERROR(VLOOKUP($L256,ACTIVIDADES!$B$9:$X$493,15,0),"")</f>
        <v>0</v>
      </c>
      <c r="AA256" s="165" t="str">
        <f>+IFERROR(VLOOKUP($L256,ACTIVIDADES!$B$9:$X$493,16,0),"")</f>
        <v>EJECUCIÓN</v>
      </c>
      <c r="AB256" s="138">
        <v>46171</v>
      </c>
      <c r="AC256" s="105">
        <v>0</v>
      </c>
      <c r="AD256" s="105" t="s">
        <v>93</v>
      </c>
      <c r="AE256" s="179" t="s">
        <v>83</v>
      </c>
      <c r="AF256" s="105" t="s">
        <v>81</v>
      </c>
      <c r="AG256" s="105" t="s">
        <v>81</v>
      </c>
      <c r="AH256" s="105" t="s">
        <v>81</v>
      </c>
      <c r="AI256" s="33"/>
      <c r="AJ256" s="33"/>
      <c r="AK256" s="34"/>
      <c r="AL256" s="33"/>
      <c r="AM256" s="34"/>
      <c r="AN256" s="35"/>
      <c r="AO256" s="36"/>
      <c r="AP256" s="37"/>
      <c r="AQ256" s="33"/>
      <c r="AR256" s="38"/>
      <c r="AS256" s="39"/>
      <c r="AT256" s="40"/>
      <c r="AU256" s="48"/>
      <c r="AV256" s="49"/>
      <c r="AW256" s="41"/>
      <c r="AX256" s="47"/>
      <c r="AY256" s="33"/>
      <c r="AZ256" s="33"/>
      <c r="BA256" s="34"/>
      <c r="BB256" s="33"/>
      <c r="BC256" s="34"/>
      <c r="BD256" s="35"/>
      <c r="BE256" s="36"/>
      <c r="BF256" s="37"/>
      <c r="BG256" s="33"/>
      <c r="BH256" s="38"/>
      <c r="BI256" s="39"/>
      <c r="BJ256" s="40"/>
      <c r="BK256" s="48"/>
      <c r="BL256" s="49"/>
      <c r="BM256" s="41"/>
      <c r="BN256" s="47"/>
      <c r="BO256" s="33"/>
      <c r="BP256" s="33"/>
      <c r="BQ256" s="34"/>
      <c r="BR256" s="33"/>
      <c r="BS256" s="34"/>
      <c r="BT256" s="35"/>
      <c r="BU256" s="36"/>
      <c r="BV256" s="37"/>
      <c r="BW256" s="33"/>
      <c r="BX256" s="38"/>
      <c r="BY256" s="39"/>
      <c r="BZ256" s="40"/>
      <c r="CA256" s="48"/>
      <c r="CB256" s="49"/>
      <c r="CC256" s="41"/>
      <c r="CD256" s="47"/>
    </row>
    <row r="257" spans="1:82" s="32" customFormat="1" ht="90" customHeight="1" x14ac:dyDescent="0.25">
      <c r="A257" s="315">
        <f t="shared" si="11"/>
        <v>249</v>
      </c>
      <c r="B257" s="61" t="s">
        <v>67</v>
      </c>
      <c r="C257" s="61">
        <v>2022</v>
      </c>
      <c r="D257" s="61" t="s">
        <v>68</v>
      </c>
      <c r="E257" s="61"/>
      <c r="F257" s="61" t="s">
        <v>1026</v>
      </c>
      <c r="G257" s="62" t="s">
        <v>1027</v>
      </c>
      <c r="H257" s="310"/>
      <c r="I257" s="46" t="s">
        <v>1028</v>
      </c>
      <c r="J257" s="64" t="s">
        <v>1029</v>
      </c>
      <c r="K257" s="63" t="s">
        <v>73</v>
      </c>
      <c r="L257" s="87" t="s">
        <v>94</v>
      </c>
      <c r="M257" s="86" t="s">
        <v>95</v>
      </c>
      <c r="N257" s="87" t="s">
        <v>96</v>
      </c>
      <c r="O257" s="87">
        <v>1</v>
      </c>
      <c r="P257" s="88">
        <v>46143</v>
      </c>
      <c r="Q257" s="88">
        <v>46387</v>
      </c>
      <c r="R257" s="89">
        <f t="shared" si="12"/>
        <v>36</v>
      </c>
      <c r="S257" s="87" t="s">
        <v>92</v>
      </c>
      <c r="T257" s="90"/>
      <c r="U257" s="105">
        <f>+IFERROR(VLOOKUP($L257,ACTIVIDADES!$B$9:$X$493,10,0),"")</f>
        <v>0</v>
      </c>
      <c r="V257" s="167" t="str">
        <f>+IFERROR(VLOOKUP($L257,ACTIVIDADES!$B$9:$X$493,11,0)," ")</f>
        <v xml:space="preserve">En proceso de elaboración </v>
      </c>
      <c r="W257" s="227" t="str">
        <f>+IFERROR(VLOOKUP($L257,ACTIVIDADES!$B$9:$X$493,12,0),"")</f>
        <v>https://dnbcgovco-my.sharepoint.com/:f:/g/personal/planeacion_dnbc_gov_co/IgCHix03hdsORJdFzXwbKzzkAYCwKvT-WMSbymO7s_ZNdBo?e=tzOHt9</v>
      </c>
      <c r="X257" s="138">
        <f>+IFERROR(VLOOKUP($L257,ACTIVIDADES!$B$9:$X$493,13,0),"")</f>
        <v>46153</v>
      </c>
      <c r="Y257" s="164" t="str">
        <f>+IFERROR(VLOOKUP($L257,ACTIVIDADES!$B$9:$X$493,14,0),"")</f>
        <v>No se evidencia avance para el periodo</v>
      </c>
      <c r="Z257" s="105">
        <f>+IFERROR(VLOOKUP($L257,ACTIVIDADES!$B$9:$X$493,15,0),"")</f>
        <v>0</v>
      </c>
      <c r="AA257" s="165" t="str">
        <f>+IFERROR(VLOOKUP($L257,ACTIVIDADES!$B$9:$X$493,16,0),"")</f>
        <v>EJECUCIÓN</v>
      </c>
      <c r="AB257" s="138">
        <v>46171</v>
      </c>
      <c r="AC257" s="105">
        <v>0</v>
      </c>
      <c r="AD257" s="105" t="s">
        <v>93</v>
      </c>
      <c r="AE257" s="179" t="s">
        <v>83</v>
      </c>
      <c r="AF257" s="105" t="s">
        <v>81</v>
      </c>
      <c r="AG257" s="105" t="s">
        <v>81</v>
      </c>
      <c r="AH257" s="105" t="s">
        <v>81</v>
      </c>
      <c r="AI257" s="33"/>
      <c r="AJ257" s="33"/>
      <c r="AK257" s="34"/>
      <c r="AL257" s="33"/>
      <c r="AM257" s="34"/>
      <c r="AN257" s="35"/>
      <c r="AO257" s="36"/>
      <c r="AP257" s="37"/>
      <c r="AQ257" s="33"/>
      <c r="AR257" s="38"/>
      <c r="AS257" s="39"/>
      <c r="AT257" s="40"/>
      <c r="AU257" s="48"/>
      <c r="AV257" s="49"/>
      <c r="AW257" s="41"/>
      <c r="AX257" s="47"/>
      <c r="AY257" s="33"/>
      <c r="AZ257" s="33"/>
      <c r="BA257" s="34"/>
      <c r="BB257" s="33"/>
      <c r="BC257" s="34"/>
      <c r="BD257" s="35"/>
      <c r="BE257" s="36"/>
      <c r="BF257" s="37"/>
      <c r="BG257" s="33"/>
      <c r="BH257" s="38"/>
      <c r="BI257" s="39"/>
      <c r="BJ257" s="40"/>
      <c r="BK257" s="48"/>
      <c r="BL257" s="49"/>
      <c r="BM257" s="41"/>
      <c r="BN257" s="47"/>
      <c r="BO257" s="33"/>
      <c r="BP257" s="33"/>
      <c r="BQ257" s="34"/>
      <c r="BR257" s="33"/>
      <c r="BS257" s="34"/>
      <c r="BT257" s="35"/>
      <c r="BU257" s="36"/>
      <c r="BV257" s="37"/>
      <c r="BW257" s="33"/>
      <c r="BX257" s="38"/>
      <c r="BY257" s="39"/>
      <c r="BZ257" s="40"/>
      <c r="CA257" s="48"/>
      <c r="CB257" s="49"/>
      <c r="CC257" s="41"/>
      <c r="CD257" s="47"/>
    </row>
    <row r="258" spans="1:82" s="32" customFormat="1" ht="90" customHeight="1" x14ac:dyDescent="0.25">
      <c r="A258" s="315">
        <f t="shared" si="11"/>
        <v>250</v>
      </c>
      <c r="B258" s="61" t="s">
        <v>67</v>
      </c>
      <c r="C258" s="61">
        <v>2022</v>
      </c>
      <c r="D258" s="61" t="s">
        <v>68</v>
      </c>
      <c r="E258" s="61"/>
      <c r="F258" s="61" t="s">
        <v>1191</v>
      </c>
      <c r="G258" s="62" t="s">
        <v>1192</v>
      </c>
      <c r="H258" s="310"/>
      <c r="I258" s="46" t="s">
        <v>1193</v>
      </c>
      <c r="J258" s="64" t="s">
        <v>1193</v>
      </c>
      <c r="K258" s="63" t="s">
        <v>73</v>
      </c>
      <c r="L258" s="87" t="s">
        <v>1194</v>
      </c>
      <c r="M258" s="86" t="s">
        <v>1195</v>
      </c>
      <c r="N258" s="87" t="s">
        <v>449</v>
      </c>
      <c r="O258" s="87">
        <v>2</v>
      </c>
      <c r="P258" s="88">
        <v>46204</v>
      </c>
      <c r="Q258" s="88">
        <v>46387</v>
      </c>
      <c r="R258" s="89">
        <f t="shared" si="12"/>
        <v>27</v>
      </c>
      <c r="S258" s="87" t="s">
        <v>131</v>
      </c>
      <c r="T258" s="90"/>
      <c r="U258" s="105">
        <f>+IFERROR(VLOOKUP($L258,ACTIVIDADES!$B$9:$X$493,10,0),"")</f>
        <v>0</v>
      </c>
      <c r="V258" s="167">
        <f>+IFERROR(VLOOKUP($L258,ACTIVIDADES!$B$9:$X$493,11,0)," ")</f>
        <v>0</v>
      </c>
      <c r="W258" s="227">
        <f>+IFERROR(VLOOKUP($L258,ACTIVIDADES!$B$9:$X$493,12,0),"")</f>
        <v>0</v>
      </c>
      <c r="X258" s="138">
        <f>+IFERROR(VLOOKUP($L258,ACTIVIDADES!$B$9:$X$493,13,0),"")</f>
        <v>46153</v>
      </c>
      <c r="Y258" s="164" t="str">
        <f>+IFERROR(VLOOKUP($L258,ACTIVIDADES!$B$9:$X$493,14,0),"")</f>
        <v>No se evidencia seguimiento</v>
      </c>
      <c r="Z258" s="105">
        <f>+IFERROR(VLOOKUP($L258,ACTIVIDADES!$B$9:$X$493,15,0),"")</f>
        <v>0</v>
      </c>
      <c r="AA258" s="165" t="str">
        <f>+IFERROR(VLOOKUP($L258,ACTIVIDADES!$B$9:$X$493,16,0),"")</f>
        <v>EJECUCIÓN</v>
      </c>
      <c r="AB258" s="171">
        <v>46181</v>
      </c>
      <c r="AC258" s="105">
        <v>0</v>
      </c>
      <c r="AD258" s="105" t="s">
        <v>93</v>
      </c>
      <c r="AE258" s="179" t="s">
        <v>83</v>
      </c>
      <c r="AF258" s="105" t="s">
        <v>81</v>
      </c>
      <c r="AG258" s="105" t="s">
        <v>81</v>
      </c>
      <c r="AH258" s="105" t="s">
        <v>81</v>
      </c>
      <c r="AI258" s="33"/>
      <c r="AJ258" s="33"/>
      <c r="AK258" s="34"/>
      <c r="AL258" s="33"/>
      <c r="AM258" s="34"/>
      <c r="AN258" s="35"/>
      <c r="AO258" s="36"/>
      <c r="AP258" s="37"/>
      <c r="AQ258" s="33"/>
      <c r="AR258" s="38"/>
      <c r="AS258" s="39"/>
      <c r="AT258" s="40"/>
      <c r="AU258" s="48"/>
      <c r="AV258" s="49"/>
      <c r="AW258" s="41"/>
      <c r="AX258" s="47"/>
      <c r="AY258" s="33"/>
      <c r="AZ258" s="33"/>
      <c r="BA258" s="34"/>
      <c r="BB258" s="33"/>
      <c r="BC258" s="34"/>
      <c r="BD258" s="35"/>
      <c r="BE258" s="36"/>
      <c r="BF258" s="37"/>
      <c r="BG258" s="33"/>
      <c r="BH258" s="38"/>
      <c r="BI258" s="39"/>
      <c r="BJ258" s="40"/>
      <c r="BK258" s="48"/>
      <c r="BL258" s="49"/>
      <c r="BM258" s="41"/>
      <c r="BN258" s="47"/>
      <c r="BO258" s="33"/>
      <c r="BP258" s="33"/>
      <c r="BQ258" s="34"/>
      <c r="BR258" s="33"/>
      <c r="BS258" s="34"/>
      <c r="BT258" s="35"/>
      <c r="BU258" s="36"/>
      <c r="BV258" s="37"/>
      <c r="BW258" s="33"/>
      <c r="BX258" s="38"/>
      <c r="BY258" s="39"/>
      <c r="BZ258" s="40"/>
      <c r="CA258" s="48"/>
      <c r="CB258" s="49"/>
      <c r="CC258" s="41"/>
      <c r="CD258" s="47"/>
    </row>
    <row r="259" spans="1:82" s="32" customFormat="1" ht="90" customHeight="1" x14ac:dyDescent="0.25">
      <c r="A259" s="315">
        <f t="shared" si="11"/>
        <v>251</v>
      </c>
      <c r="B259" s="61" t="s">
        <v>67</v>
      </c>
      <c r="C259" s="61">
        <v>2022</v>
      </c>
      <c r="D259" s="61" t="s">
        <v>163</v>
      </c>
      <c r="E259" s="61"/>
      <c r="F259" s="61" t="s">
        <v>1196</v>
      </c>
      <c r="G259" s="62" t="s">
        <v>1197</v>
      </c>
      <c r="H259" s="310" t="s">
        <v>263</v>
      </c>
      <c r="I259" s="46" t="s">
        <v>1198</v>
      </c>
      <c r="J259" s="64" t="s">
        <v>1198</v>
      </c>
      <c r="K259" s="63" t="s">
        <v>73</v>
      </c>
      <c r="L259" s="87" t="s">
        <v>265</v>
      </c>
      <c r="M259" s="86" t="s">
        <v>266</v>
      </c>
      <c r="N259" s="87" t="s">
        <v>267</v>
      </c>
      <c r="O259" s="87">
        <v>1</v>
      </c>
      <c r="P259" s="88">
        <v>46023</v>
      </c>
      <c r="Q259" s="88">
        <v>46203</v>
      </c>
      <c r="R259" s="89">
        <f t="shared" si="12"/>
        <v>26.85</v>
      </c>
      <c r="S259" s="87" t="s">
        <v>268</v>
      </c>
      <c r="T259" s="90" t="s">
        <v>269</v>
      </c>
      <c r="U259" s="105">
        <f>+IFERROR(VLOOKUP($L259,ACTIVIDADES!$B$9:$X$493,10,0),"")</f>
        <v>1</v>
      </c>
      <c r="V259" s="167" t="str">
        <f>+IFERROR(VLOOKUP($L259,ACTIVIDADES!$B$9:$X$493,11,0)," ")</f>
        <v>Se realizó mesa de trabajo de acompañamientos  con los procesos  en temas de Indicadores, Riesgos de Gestión, Documentación SIGE, Plan de mejora, PAAC, Referentes Estratégicos, Plan de Acción</v>
      </c>
      <c r="W259" s="227" t="str">
        <f>+IFERROR(VLOOKUP($L259,ACTIVIDADES!$B$9:$X$493,12,0),"")</f>
        <v>https://dnbcgovco-my.sharepoint.com/:f:/g/personal/planeacion_dnbc_gov_co/IgDYe2GS_ayPSIaWtvQYv0qbAc8IxdnR2DbMxEMLmfk0p8A?e=smqHjg</v>
      </c>
      <c r="X259" s="138">
        <f>+IFERROR(VLOOKUP($L259,ACTIVIDADES!$B$9:$X$493,13,0),"")</f>
        <v>46153</v>
      </c>
      <c r="Y259" s="164" t="str">
        <f>+IFERROR(VLOOKUP($L259,ACTIVIDADES!$B$9:$X$493,14,0),"")</f>
        <v>Se adjuntan actas de acompañamiento primer trimestre</v>
      </c>
      <c r="Z259" s="105">
        <f>+IFERROR(VLOOKUP($L259,ACTIVIDADES!$B$9:$X$493,15,0),"")</f>
        <v>1</v>
      </c>
      <c r="AA259" s="165" t="str">
        <f>+IFERROR(VLOOKUP($L259,ACTIVIDADES!$B$9:$X$493,16,0),"")</f>
        <v>CUMPLIDO</v>
      </c>
      <c r="AB259" s="171">
        <v>46177</v>
      </c>
      <c r="AC259" s="105">
        <v>1</v>
      </c>
      <c r="AD259" s="105" t="s">
        <v>1199</v>
      </c>
      <c r="AE259" s="170" t="s">
        <v>80</v>
      </c>
      <c r="AF259" s="105" t="s">
        <v>81</v>
      </c>
      <c r="AG259" s="105" t="s">
        <v>85</v>
      </c>
      <c r="AH259" s="105" t="s">
        <v>123</v>
      </c>
      <c r="AI259" s="33"/>
      <c r="AJ259" s="33"/>
      <c r="AK259" s="34"/>
      <c r="AL259" s="33"/>
      <c r="AM259" s="34"/>
      <c r="AN259" s="35"/>
      <c r="AO259" s="36"/>
      <c r="AP259" s="37"/>
      <c r="AQ259" s="33"/>
      <c r="AR259" s="38"/>
      <c r="AS259" s="39"/>
      <c r="AT259" s="40"/>
      <c r="AU259" s="48"/>
      <c r="AV259" s="49"/>
      <c r="AW259" s="41"/>
      <c r="AX259" s="47"/>
      <c r="AY259" s="33"/>
      <c r="AZ259" s="33"/>
      <c r="BA259" s="34"/>
      <c r="BB259" s="33"/>
      <c r="BC259" s="34"/>
      <c r="BD259" s="35"/>
      <c r="BE259" s="36"/>
      <c r="BF259" s="37"/>
      <c r="BG259" s="33"/>
      <c r="BH259" s="38"/>
      <c r="BI259" s="39"/>
      <c r="BJ259" s="40"/>
      <c r="BK259" s="48"/>
      <c r="BL259" s="49"/>
      <c r="BM259" s="41"/>
      <c r="BN259" s="47"/>
      <c r="BO259" s="33"/>
      <c r="BP259" s="33"/>
      <c r="BQ259" s="34"/>
      <c r="BR259" s="33"/>
      <c r="BS259" s="34"/>
      <c r="BT259" s="35"/>
      <c r="BU259" s="36"/>
      <c r="BV259" s="37"/>
      <c r="BW259" s="33"/>
      <c r="BX259" s="38"/>
      <c r="BY259" s="39"/>
      <c r="BZ259" s="40"/>
      <c r="CA259" s="48"/>
      <c r="CB259" s="49"/>
      <c r="CC259" s="41"/>
      <c r="CD259" s="47"/>
    </row>
    <row r="260" spans="1:82" s="32" customFormat="1" ht="90" customHeight="1" x14ac:dyDescent="0.25">
      <c r="A260" s="315">
        <f t="shared" si="11"/>
        <v>252</v>
      </c>
      <c r="B260" s="61" t="s">
        <v>67</v>
      </c>
      <c r="C260" s="61">
        <v>2022</v>
      </c>
      <c r="D260" s="61" t="s">
        <v>68</v>
      </c>
      <c r="E260" s="61"/>
      <c r="F260" s="61" t="s">
        <v>1191</v>
      </c>
      <c r="G260" s="62" t="s">
        <v>1192</v>
      </c>
      <c r="H260" s="310"/>
      <c r="I260" s="46" t="s">
        <v>1193</v>
      </c>
      <c r="J260" s="64" t="s">
        <v>1193</v>
      </c>
      <c r="K260" s="63" t="s">
        <v>73</v>
      </c>
      <c r="L260" s="87" t="s">
        <v>810</v>
      </c>
      <c r="M260" s="86" t="s">
        <v>811</v>
      </c>
      <c r="N260" s="87" t="s">
        <v>812</v>
      </c>
      <c r="O260" s="87">
        <v>1</v>
      </c>
      <c r="P260" s="88">
        <v>46023</v>
      </c>
      <c r="Q260" s="88">
        <v>46203</v>
      </c>
      <c r="R260" s="89">
        <f t="shared" si="12"/>
        <v>26.85</v>
      </c>
      <c r="S260" s="87" t="s">
        <v>131</v>
      </c>
      <c r="T260" s="90"/>
      <c r="U260" s="105">
        <f>+IFERROR(VLOOKUP($L260,ACTIVIDADES!$B$9:$X$493,10,0),"")</f>
        <v>0</v>
      </c>
      <c r="V260" s="167">
        <f>+IFERROR(VLOOKUP($L260,ACTIVIDADES!$B$9:$X$493,11,0)," ")</f>
        <v>0</v>
      </c>
      <c r="W260" s="227">
        <f>+IFERROR(VLOOKUP($L260,ACTIVIDADES!$B$9:$X$493,12,0),"")</f>
        <v>0</v>
      </c>
      <c r="X260" s="138">
        <f>+IFERROR(VLOOKUP($L260,ACTIVIDADES!$B$9:$X$493,13,0),"")</f>
        <v>46153</v>
      </c>
      <c r="Y260" s="164" t="str">
        <f>+IFERROR(VLOOKUP($L260,ACTIVIDADES!$B$9:$X$493,14,0),"")</f>
        <v>No se evidencia seguimiento</v>
      </c>
      <c r="Z260" s="105">
        <f>+IFERROR(VLOOKUP($L260,ACTIVIDADES!$B$9:$X$493,15,0),"")</f>
        <v>0</v>
      </c>
      <c r="AA260" s="165" t="str">
        <f>+IFERROR(VLOOKUP($L260,ACTIVIDADES!$B$9:$X$493,16,0),"")</f>
        <v>EJECUCIÓN</v>
      </c>
      <c r="AB260" s="171">
        <v>46181</v>
      </c>
      <c r="AC260" s="105">
        <v>0</v>
      </c>
      <c r="AD260" s="105" t="s">
        <v>93</v>
      </c>
      <c r="AE260" s="179" t="s">
        <v>83</v>
      </c>
      <c r="AF260" s="105" t="s">
        <v>81</v>
      </c>
      <c r="AG260" s="105" t="s">
        <v>81</v>
      </c>
      <c r="AH260" s="105" t="s">
        <v>81</v>
      </c>
      <c r="AI260" s="33"/>
      <c r="AJ260" s="33"/>
      <c r="AK260" s="34"/>
      <c r="AL260" s="33"/>
      <c r="AM260" s="34"/>
      <c r="AN260" s="35"/>
      <c r="AO260" s="36"/>
      <c r="AP260" s="37"/>
      <c r="AQ260" s="33"/>
      <c r="AR260" s="38"/>
      <c r="AS260" s="39"/>
      <c r="AT260" s="40"/>
      <c r="AU260" s="48"/>
      <c r="AV260" s="49"/>
      <c r="AW260" s="41"/>
      <c r="AX260" s="47"/>
      <c r="AY260" s="33"/>
      <c r="AZ260" s="33"/>
      <c r="BA260" s="34"/>
      <c r="BB260" s="33"/>
      <c r="BC260" s="34"/>
      <c r="BD260" s="35"/>
      <c r="BE260" s="36"/>
      <c r="BF260" s="37"/>
      <c r="BG260" s="33"/>
      <c r="BH260" s="38"/>
      <c r="BI260" s="39"/>
      <c r="BJ260" s="40"/>
      <c r="BK260" s="48"/>
      <c r="BL260" s="49"/>
      <c r="BM260" s="41"/>
      <c r="BN260" s="47"/>
      <c r="BO260" s="33"/>
      <c r="BP260" s="33"/>
      <c r="BQ260" s="34"/>
      <c r="BR260" s="33"/>
      <c r="BS260" s="34"/>
      <c r="BT260" s="35"/>
      <c r="BU260" s="36"/>
      <c r="BV260" s="37"/>
      <c r="BW260" s="33"/>
      <c r="BX260" s="38"/>
      <c r="BY260" s="39"/>
      <c r="BZ260" s="40"/>
      <c r="CA260" s="48"/>
      <c r="CB260" s="49"/>
      <c r="CC260" s="41"/>
      <c r="CD260" s="47"/>
    </row>
    <row r="261" spans="1:82" s="32" customFormat="1" ht="90" customHeight="1" x14ac:dyDescent="0.25">
      <c r="A261" s="315">
        <f t="shared" si="11"/>
        <v>253</v>
      </c>
      <c r="B261" s="61" t="s">
        <v>67</v>
      </c>
      <c r="C261" s="61">
        <v>2022</v>
      </c>
      <c r="D261" s="61" t="s">
        <v>68</v>
      </c>
      <c r="E261" s="61"/>
      <c r="F261" s="61" t="s">
        <v>1200</v>
      </c>
      <c r="G261" s="62" t="s">
        <v>1201</v>
      </c>
      <c r="H261" s="310"/>
      <c r="I261" s="46" t="s">
        <v>1202</v>
      </c>
      <c r="J261" s="64" t="s">
        <v>1202</v>
      </c>
      <c r="K261" s="63" t="s">
        <v>73</v>
      </c>
      <c r="L261" s="87" t="s">
        <v>1165</v>
      </c>
      <c r="M261" s="86" t="s">
        <v>1166</v>
      </c>
      <c r="N261" s="87" t="s">
        <v>1167</v>
      </c>
      <c r="O261" s="87">
        <v>1</v>
      </c>
      <c r="P261" s="88">
        <v>46082</v>
      </c>
      <c r="Q261" s="88">
        <v>46234</v>
      </c>
      <c r="R261" s="89">
        <f t="shared" si="12"/>
        <v>22.5</v>
      </c>
      <c r="S261" s="87" t="s">
        <v>268</v>
      </c>
      <c r="T261" s="90"/>
      <c r="U261" s="105">
        <f>+IFERROR(VLOOKUP($L261,ACTIVIDADES!$B$9:$X$493,10,0),"")</f>
        <v>0</v>
      </c>
      <c r="V261" s="167" t="str">
        <f>+IFERROR(VLOOKUP($L261,ACTIVIDADES!$B$9:$X$493,11,0)," ")</f>
        <v>Actividad planteada para el segundo trimestre de la vigencia 2026</v>
      </c>
      <c r="W261" s="227">
        <f>+IFERROR(VLOOKUP($L261,ACTIVIDADES!$B$9:$X$493,12,0),"")</f>
        <v>0</v>
      </c>
      <c r="X261" s="138">
        <f>+IFERROR(VLOOKUP($L261,ACTIVIDADES!$B$9:$X$493,13,0),"")</f>
        <v>46153</v>
      </c>
      <c r="Y261" s="164" t="str">
        <f>+IFERROR(VLOOKUP($L261,ACTIVIDADES!$B$9:$X$493,14,0),"")</f>
        <v>Sin evidencia de inicio de la actividad</v>
      </c>
      <c r="Z261" s="105">
        <f>+IFERROR(VLOOKUP($L261,ACTIVIDADES!$B$9:$X$493,15,0),"")</f>
        <v>0</v>
      </c>
      <c r="AA261" s="165" t="str">
        <f>+IFERROR(VLOOKUP($L261,ACTIVIDADES!$B$9:$X$493,16,0),"")</f>
        <v>EJECUCIÓN</v>
      </c>
      <c r="AB261" s="171">
        <v>46177</v>
      </c>
      <c r="AC261" s="170">
        <v>0</v>
      </c>
      <c r="AD261" s="105" t="s">
        <v>93</v>
      </c>
      <c r="AE261" s="179" t="s">
        <v>83</v>
      </c>
      <c r="AF261" s="105" t="s">
        <v>81</v>
      </c>
      <c r="AG261" s="105" t="s">
        <v>81</v>
      </c>
      <c r="AH261" s="105" t="s">
        <v>81</v>
      </c>
      <c r="AI261" s="33"/>
      <c r="AJ261" s="33"/>
      <c r="AK261" s="34"/>
      <c r="AL261" s="33"/>
      <c r="AM261" s="34"/>
      <c r="AN261" s="35"/>
      <c r="AO261" s="36"/>
      <c r="AP261" s="37"/>
      <c r="AQ261" s="33"/>
      <c r="AR261" s="38"/>
      <c r="AS261" s="39"/>
      <c r="AT261" s="40"/>
      <c r="AU261" s="48"/>
      <c r="AV261" s="49"/>
      <c r="AW261" s="41"/>
      <c r="AX261" s="47"/>
      <c r="AY261" s="33"/>
      <c r="AZ261" s="33"/>
      <c r="BA261" s="34"/>
      <c r="BB261" s="33"/>
      <c r="BC261" s="34"/>
      <c r="BD261" s="35"/>
      <c r="BE261" s="36"/>
      <c r="BF261" s="37"/>
      <c r="BG261" s="33"/>
      <c r="BH261" s="38"/>
      <c r="BI261" s="39"/>
      <c r="BJ261" s="40"/>
      <c r="BK261" s="48"/>
      <c r="BL261" s="49"/>
      <c r="BM261" s="41"/>
      <c r="BN261" s="47"/>
      <c r="BO261" s="33"/>
      <c r="BP261" s="33"/>
      <c r="BQ261" s="34"/>
      <c r="BR261" s="33"/>
      <c r="BS261" s="34"/>
      <c r="BT261" s="35"/>
      <c r="BU261" s="36"/>
      <c r="BV261" s="37"/>
      <c r="BW261" s="33"/>
      <c r="BX261" s="38"/>
      <c r="BY261" s="39"/>
      <c r="BZ261" s="40"/>
      <c r="CA261" s="48"/>
      <c r="CB261" s="49"/>
      <c r="CC261" s="41"/>
      <c r="CD261" s="47"/>
    </row>
    <row r="262" spans="1:82" s="32" customFormat="1" ht="90" customHeight="1" x14ac:dyDescent="0.25">
      <c r="A262" s="315">
        <f t="shared" si="11"/>
        <v>254</v>
      </c>
      <c r="B262" s="61" t="s">
        <v>67</v>
      </c>
      <c r="C262" s="61">
        <v>2022</v>
      </c>
      <c r="D262" s="61" t="s">
        <v>163</v>
      </c>
      <c r="E262" s="61"/>
      <c r="F262" s="61" t="s">
        <v>1203</v>
      </c>
      <c r="G262" s="62" t="s">
        <v>1204</v>
      </c>
      <c r="H262" s="310" t="s">
        <v>263</v>
      </c>
      <c r="I262" s="46" t="s">
        <v>1205</v>
      </c>
      <c r="J262" s="64" t="s">
        <v>1206</v>
      </c>
      <c r="K262" s="63" t="s">
        <v>73</v>
      </c>
      <c r="L262" s="87" t="s">
        <v>1165</v>
      </c>
      <c r="M262" s="86" t="s">
        <v>1166</v>
      </c>
      <c r="N262" s="87" t="s">
        <v>1167</v>
      </c>
      <c r="O262" s="87">
        <v>1</v>
      </c>
      <c r="P262" s="88">
        <v>46082</v>
      </c>
      <c r="Q262" s="88">
        <v>46234</v>
      </c>
      <c r="R262" s="89">
        <f t="shared" si="12"/>
        <v>22.5</v>
      </c>
      <c r="S262" s="87" t="s">
        <v>268</v>
      </c>
      <c r="T262" s="90" t="s">
        <v>1207</v>
      </c>
      <c r="U262" s="105">
        <f>+IFERROR(VLOOKUP($L262,ACTIVIDADES!$B$9:$X$493,10,0),"")</f>
        <v>0</v>
      </c>
      <c r="V262" s="167" t="str">
        <f>+IFERROR(VLOOKUP($L262,ACTIVIDADES!$B$9:$X$493,11,0)," ")</f>
        <v>Actividad planteada para el segundo trimestre de la vigencia 2026</v>
      </c>
      <c r="W262" s="227">
        <f>+IFERROR(VLOOKUP($L262,ACTIVIDADES!$B$9:$X$493,12,0),"")</f>
        <v>0</v>
      </c>
      <c r="X262" s="138">
        <f>+IFERROR(VLOOKUP($L262,ACTIVIDADES!$B$9:$X$493,13,0),"")</f>
        <v>46153</v>
      </c>
      <c r="Y262" s="164" t="str">
        <f>+IFERROR(VLOOKUP($L262,ACTIVIDADES!$B$9:$X$493,14,0),"")</f>
        <v>Sin evidencia de inicio de la actividad</v>
      </c>
      <c r="Z262" s="105">
        <f>+IFERROR(VLOOKUP($L262,ACTIVIDADES!$B$9:$X$493,15,0),"")</f>
        <v>0</v>
      </c>
      <c r="AA262" s="165" t="str">
        <f>+IFERROR(VLOOKUP($L262,ACTIVIDADES!$B$9:$X$493,16,0),"")</f>
        <v>EJECUCIÓN</v>
      </c>
      <c r="AB262" s="171">
        <v>46177</v>
      </c>
      <c r="AC262" s="170">
        <v>0</v>
      </c>
      <c r="AD262" s="105" t="s">
        <v>93</v>
      </c>
      <c r="AE262" s="179" t="s">
        <v>83</v>
      </c>
      <c r="AF262" s="105" t="s">
        <v>81</v>
      </c>
      <c r="AG262" s="105" t="s">
        <v>81</v>
      </c>
      <c r="AH262" s="105" t="s">
        <v>81</v>
      </c>
      <c r="AI262" s="33"/>
      <c r="AJ262" s="33"/>
      <c r="AK262" s="34"/>
      <c r="AL262" s="33"/>
      <c r="AM262" s="34"/>
      <c r="AN262" s="35"/>
      <c r="AO262" s="36"/>
      <c r="AP262" s="37"/>
      <c r="AQ262" s="33"/>
      <c r="AR262" s="38"/>
      <c r="AS262" s="39"/>
      <c r="AT262" s="40"/>
      <c r="AU262" s="48"/>
      <c r="AV262" s="49"/>
      <c r="AW262" s="41"/>
      <c r="AX262" s="47"/>
      <c r="AY262" s="33"/>
      <c r="AZ262" s="33"/>
      <c r="BA262" s="34"/>
      <c r="BB262" s="33"/>
      <c r="BC262" s="34"/>
      <c r="BD262" s="35"/>
      <c r="BE262" s="36"/>
      <c r="BF262" s="37"/>
      <c r="BG262" s="33"/>
      <c r="BH262" s="38"/>
      <c r="BI262" s="39"/>
      <c r="BJ262" s="40"/>
      <c r="BK262" s="48"/>
      <c r="BL262" s="49"/>
      <c r="BM262" s="41"/>
      <c r="BN262" s="47"/>
      <c r="BO262" s="33"/>
      <c r="BP262" s="33"/>
      <c r="BQ262" s="34"/>
      <c r="BR262" s="33"/>
      <c r="BS262" s="34"/>
      <c r="BT262" s="35"/>
      <c r="BU262" s="36"/>
      <c r="BV262" s="37"/>
      <c r="BW262" s="33"/>
      <c r="BX262" s="38"/>
      <c r="BY262" s="39"/>
      <c r="BZ262" s="40"/>
      <c r="CA262" s="48"/>
      <c r="CB262" s="49"/>
      <c r="CC262" s="41"/>
      <c r="CD262" s="47"/>
    </row>
    <row r="263" spans="1:82" s="32" customFormat="1" ht="90" customHeight="1" x14ac:dyDescent="0.25">
      <c r="A263" s="315">
        <f t="shared" si="11"/>
        <v>255</v>
      </c>
      <c r="B263" s="61" t="s">
        <v>67</v>
      </c>
      <c r="C263" s="61">
        <v>2022</v>
      </c>
      <c r="D263" s="61" t="s">
        <v>163</v>
      </c>
      <c r="E263" s="61"/>
      <c r="F263" s="61" t="s">
        <v>1208</v>
      </c>
      <c r="G263" s="62" t="s">
        <v>1209</v>
      </c>
      <c r="H263" s="310" t="s">
        <v>263</v>
      </c>
      <c r="I263" s="46" t="s">
        <v>1205</v>
      </c>
      <c r="J263" s="64" t="s">
        <v>1206</v>
      </c>
      <c r="K263" s="63" t="s">
        <v>73</v>
      </c>
      <c r="L263" s="87" t="s">
        <v>1165</v>
      </c>
      <c r="M263" s="86" t="s">
        <v>1166</v>
      </c>
      <c r="N263" s="87" t="s">
        <v>1167</v>
      </c>
      <c r="O263" s="87">
        <v>1</v>
      </c>
      <c r="P263" s="88">
        <v>46082</v>
      </c>
      <c r="Q263" s="88">
        <v>46234</v>
      </c>
      <c r="R263" s="89">
        <f t="shared" si="12"/>
        <v>22.5</v>
      </c>
      <c r="S263" s="87" t="s">
        <v>268</v>
      </c>
      <c r="T263" s="90" t="s">
        <v>1207</v>
      </c>
      <c r="U263" s="105">
        <f>+IFERROR(VLOOKUP($L263,ACTIVIDADES!$B$9:$X$493,10,0),"")</f>
        <v>0</v>
      </c>
      <c r="V263" s="167" t="str">
        <f>+IFERROR(VLOOKUP($L263,ACTIVIDADES!$B$9:$X$493,11,0)," ")</f>
        <v>Actividad planteada para el segundo trimestre de la vigencia 2026</v>
      </c>
      <c r="W263" s="227">
        <f>+IFERROR(VLOOKUP($L263,ACTIVIDADES!$B$9:$X$493,12,0),"")</f>
        <v>0</v>
      </c>
      <c r="X263" s="138">
        <f>+IFERROR(VLOOKUP($L263,ACTIVIDADES!$B$9:$X$493,13,0),"")</f>
        <v>46153</v>
      </c>
      <c r="Y263" s="164" t="str">
        <f>+IFERROR(VLOOKUP($L263,ACTIVIDADES!$B$9:$X$493,14,0),"")</f>
        <v>Sin evidencia de inicio de la actividad</v>
      </c>
      <c r="Z263" s="105">
        <f>+IFERROR(VLOOKUP($L263,ACTIVIDADES!$B$9:$X$493,15,0),"")</f>
        <v>0</v>
      </c>
      <c r="AA263" s="165" t="str">
        <f>+IFERROR(VLOOKUP($L263,ACTIVIDADES!$B$9:$X$493,16,0),"")</f>
        <v>EJECUCIÓN</v>
      </c>
      <c r="AB263" s="171">
        <v>46177</v>
      </c>
      <c r="AC263" s="170">
        <v>0</v>
      </c>
      <c r="AD263" s="105" t="s">
        <v>93</v>
      </c>
      <c r="AE263" s="179" t="s">
        <v>83</v>
      </c>
      <c r="AF263" s="105" t="s">
        <v>81</v>
      </c>
      <c r="AG263" s="105" t="s">
        <v>81</v>
      </c>
      <c r="AH263" s="105" t="s">
        <v>81</v>
      </c>
      <c r="AI263" s="33"/>
      <c r="AJ263" s="33"/>
      <c r="AK263" s="34"/>
      <c r="AL263" s="33"/>
      <c r="AM263" s="34"/>
      <c r="AN263" s="35"/>
      <c r="AO263" s="36"/>
      <c r="AP263" s="37"/>
      <c r="AQ263" s="33"/>
      <c r="AR263" s="38"/>
      <c r="AS263" s="39"/>
      <c r="AT263" s="40"/>
      <c r="AU263" s="48"/>
      <c r="AV263" s="49"/>
      <c r="AW263" s="41"/>
      <c r="AX263" s="47"/>
      <c r="AY263" s="33"/>
      <c r="AZ263" s="33"/>
      <c r="BA263" s="34"/>
      <c r="BB263" s="33"/>
      <c r="BC263" s="34"/>
      <c r="BD263" s="35"/>
      <c r="BE263" s="36"/>
      <c r="BF263" s="37"/>
      <c r="BG263" s="33"/>
      <c r="BH263" s="38"/>
      <c r="BI263" s="39"/>
      <c r="BJ263" s="40"/>
      <c r="BK263" s="48"/>
      <c r="BL263" s="49"/>
      <c r="BM263" s="41"/>
      <c r="BN263" s="47"/>
      <c r="BO263" s="33"/>
      <c r="BP263" s="33"/>
      <c r="BQ263" s="34"/>
      <c r="BR263" s="33"/>
      <c r="BS263" s="34"/>
      <c r="BT263" s="35"/>
      <c r="BU263" s="36"/>
      <c r="BV263" s="37"/>
      <c r="BW263" s="33"/>
      <c r="BX263" s="38"/>
      <c r="BY263" s="39"/>
      <c r="BZ263" s="40"/>
      <c r="CA263" s="48"/>
      <c r="CB263" s="49"/>
      <c r="CC263" s="41"/>
      <c r="CD263" s="47"/>
    </row>
    <row r="264" spans="1:82" s="32" customFormat="1" ht="90" customHeight="1" x14ac:dyDescent="0.25">
      <c r="A264" s="315">
        <f t="shared" si="11"/>
        <v>256</v>
      </c>
      <c r="B264" s="61" t="s">
        <v>67</v>
      </c>
      <c r="C264" s="61">
        <v>2022</v>
      </c>
      <c r="D264" s="61" t="s">
        <v>68</v>
      </c>
      <c r="E264" s="61"/>
      <c r="F264" s="61" t="s">
        <v>1210</v>
      </c>
      <c r="G264" s="62" t="s">
        <v>1211</v>
      </c>
      <c r="H264" s="310"/>
      <c r="I264" s="46" t="s">
        <v>1212</v>
      </c>
      <c r="J264" s="64" t="s">
        <v>1213</v>
      </c>
      <c r="K264" s="63" t="s">
        <v>73</v>
      </c>
      <c r="L264" s="87" t="s">
        <v>250</v>
      </c>
      <c r="M264" s="86" t="s">
        <v>251</v>
      </c>
      <c r="N264" s="87" t="s">
        <v>252</v>
      </c>
      <c r="O264" s="87">
        <v>1</v>
      </c>
      <c r="P264" s="88">
        <v>46143</v>
      </c>
      <c r="Q264" s="88">
        <v>46387</v>
      </c>
      <c r="R264" s="89">
        <f t="shared" si="12"/>
        <v>36</v>
      </c>
      <c r="S264" s="87" t="s">
        <v>131</v>
      </c>
      <c r="T264" s="90"/>
      <c r="U264" s="105">
        <f>+IFERROR(VLOOKUP($L264,ACTIVIDADES!$B$9:$X$493,10,0),"")</f>
        <v>0.7</v>
      </c>
      <c r="V264" s="167" t="str">
        <f>+IFERROR(VLOOKUP($L264,ACTIVIDADES!$B$9:$X$493,11,0),"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W264" s="227" t="str">
        <f>+IFERROR(VLOOKUP($L264,ACTIVIDADES!$B$9:$X$493,12,0),"")</f>
        <v>https://dnbcgovco-my.sharepoint.com/:f:/g/personal/planeacion_dnbc_gov_co/IgC3xOsSNj8IRIL11vaiFWcgAUu6Fkz2uB8R8KlqPRMkdhk?e=pJDNvr</v>
      </c>
      <c r="X264" s="138">
        <f>+IFERROR(VLOOKUP($L264,ACTIVIDADES!$B$9:$X$493,13,0),"")</f>
        <v>46153</v>
      </c>
      <c r="Y264" s="164" t="str">
        <f>+IFERROR(VLOOKUP($L264,ACTIVIDADES!$B$9:$X$493,14,0),"")</f>
        <v>Se incluye documento de necesidad RUE y borrador de actualización del PETI</v>
      </c>
      <c r="Z264" s="105">
        <f>+IFERROR(VLOOKUP($L264,ACTIVIDADES!$B$9:$X$493,15,0),"")</f>
        <v>0.5</v>
      </c>
      <c r="AA264" s="165" t="str">
        <f>+IFERROR(VLOOKUP($L264,ACTIVIDADES!$B$9:$X$493,16,0),"")</f>
        <v>EJECUCIÓN</v>
      </c>
      <c r="AB264" s="171">
        <v>46181</v>
      </c>
      <c r="AC264" s="105">
        <v>0.5</v>
      </c>
      <c r="AD264" s="105" t="s">
        <v>1214</v>
      </c>
      <c r="AE264" s="105" t="s">
        <v>146</v>
      </c>
      <c r="AF264" s="105" t="s">
        <v>81</v>
      </c>
      <c r="AG264" s="105" t="s">
        <v>85</v>
      </c>
      <c r="AH264" s="105" t="s">
        <v>123</v>
      </c>
      <c r="AI264" s="33"/>
      <c r="AJ264" s="33"/>
      <c r="AK264" s="34"/>
      <c r="AL264" s="33"/>
      <c r="AM264" s="34"/>
      <c r="AN264" s="35"/>
      <c r="AO264" s="36"/>
      <c r="AP264" s="37"/>
      <c r="AQ264" s="33"/>
      <c r="AR264" s="38"/>
      <c r="AS264" s="39"/>
      <c r="AT264" s="40"/>
      <c r="AU264" s="48"/>
      <c r="AV264" s="49"/>
      <c r="AW264" s="41"/>
      <c r="AX264" s="47"/>
      <c r="AY264" s="33"/>
      <c r="AZ264" s="33"/>
      <c r="BA264" s="34"/>
      <c r="BB264" s="33"/>
      <c r="BC264" s="34"/>
      <c r="BD264" s="35"/>
      <c r="BE264" s="36"/>
      <c r="BF264" s="37"/>
      <c r="BG264" s="33"/>
      <c r="BH264" s="38"/>
      <c r="BI264" s="39"/>
      <c r="BJ264" s="40"/>
      <c r="BK264" s="48"/>
      <c r="BL264" s="49"/>
      <c r="BM264" s="41"/>
      <c r="BN264" s="47"/>
      <c r="BO264" s="33"/>
      <c r="BP264" s="33"/>
      <c r="BQ264" s="34"/>
      <c r="BR264" s="33"/>
      <c r="BS264" s="34"/>
      <c r="BT264" s="35"/>
      <c r="BU264" s="36"/>
      <c r="BV264" s="37"/>
      <c r="BW264" s="33"/>
      <c r="BX264" s="38"/>
      <c r="BY264" s="39"/>
      <c r="BZ264" s="40"/>
      <c r="CA264" s="48"/>
      <c r="CB264" s="49"/>
      <c r="CC264" s="41"/>
      <c r="CD264" s="47"/>
    </row>
    <row r="265" spans="1:82" s="32" customFormat="1" ht="90" customHeight="1" x14ac:dyDescent="0.25">
      <c r="A265" s="315">
        <f t="shared" si="11"/>
        <v>257</v>
      </c>
      <c r="B265" s="61" t="s">
        <v>67</v>
      </c>
      <c r="C265" s="61">
        <v>2022</v>
      </c>
      <c r="D265" s="61" t="s">
        <v>68</v>
      </c>
      <c r="E265" s="61"/>
      <c r="F265" s="61" t="s">
        <v>1215</v>
      </c>
      <c r="G265" s="62" t="s">
        <v>1216</v>
      </c>
      <c r="H265" s="310"/>
      <c r="I265" s="46" t="s">
        <v>1217</v>
      </c>
      <c r="J265" s="64" t="s">
        <v>1217</v>
      </c>
      <c r="K265" s="63" t="s">
        <v>73</v>
      </c>
      <c r="L265" s="87" t="s">
        <v>897</v>
      </c>
      <c r="M265" s="86" t="s">
        <v>898</v>
      </c>
      <c r="N265" s="87" t="s">
        <v>899</v>
      </c>
      <c r="O265" s="87">
        <v>1</v>
      </c>
      <c r="P265" s="88">
        <v>46082</v>
      </c>
      <c r="Q265" s="88">
        <v>46234</v>
      </c>
      <c r="R265" s="89">
        <v>22.5</v>
      </c>
      <c r="S265" s="87" t="s">
        <v>268</v>
      </c>
      <c r="T265" s="90"/>
      <c r="U265" s="105">
        <f>+IFERROR(VLOOKUP($L265,ACTIVIDADES!$B$9:$X$493,10,0),"")</f>
        <v>0</v>
      </c>
      <c r="V265" s="167" t="str">
        <f>+IFERROR(VLOOKUP($L265,ACTIVIDADES!$B$9:$X$493,11,0)," ")</f>
        <v>Actividad planteada para el segundo trimestre de la vigencia 2026</v>
      </c>
      <c r="W265" s="227">
        <f>+IFERROR(VLOOKUP($L265,ACTIVIDADES!$B$9:$X$493,12,0),"")</f>
        <v>0</v>
      </c>
      <c r="X265" s="138">
        <f>+IFERROR(VLOOKUP($L265,ACTIVIDADES!$B$9:$X$493,13,0),"")</f>
        <v>46153</v>
      </c>
      <c r="Y265" s="164" t="str">
        <f>+IFERROR(VLOOKUP($L265,ACTIVIDADES!$B$9:$X$493,14,0),"")</f>
        <v>Sin evidencia de inicio de la actividad</v>
      </c>
      <c r="Z265" s="105">
        <f>+IFERROR(VLOOKUP($L265,ACTIVIDADES!$B$9:$X$493,15,0),"")</f>
        <v>0</v>
      </c>
      <c r="AA265" s="165" t="str">
        <f>+IFERROR(VLOOKUP($L265,ACTIVIDADES!$B$9:$X$493,16,0),"")</f>
        <v>EJECUCIÓN</v>
      </c>
      <c r="AB265" s="171">
        <v>46177</v>
      </c>
      <c r="AC265" s="170">
        <v>0</v>
      </c>
      <c r="AD265" s="105" t="s">
        <v>93</v>
      </c>
      <c r="AE265" s="179" t="s">
        <v>83</v>
      </c>
      <c r="AF265" s="105" t="s">
        <v>81</v>
      </c>
      <c r="AG265" s="105" t="s">
        <v>81</v>
      </c>
      <c r="AH265" s="105" t="s">
        <v>81</v>
      </c>
      <c r="AI265" s="33"/>
      <c r="AJ265" s="33"/>
      <c r="AK265" s="34"/>
      <c r="AL265" s="33"/>
      <c r="AM265" s="34"/>
      <c r="AN265" s="35"/>
      <c r="AO265" s="36"/>
      <c r="AP265" s="37"/>
      <c r="AQ265" s="33"/>
      <c r="AR265" s="38"/>
      <c r="AS265" s="39"/>
      <c r="AT265" s="40"/>
      <c r="AU265" s="48"/>
      <c r="AV265" s="49"/>
      <c r="AW265" s="41"/>
      <c r="AX265" s="47"/>
      <c r="AY265" s="33"/>
      <c r="AZ265" s="33"/>
      <c r="BA265" s="34"/>
      <c r="BB265" s="33"/>
      <c r="BC265" s="34"/>
      <c r="BD265" s="35"/>
      <c r="BE265" s="36"/>
      <c r="BF265" s="37"/>
      <c r="BG265" s="33"/>
      <c r="BH265" s="38"/>
      <c r="BI265" s="39"/>
      <c r="BJ265" s="40"/>
      <c r="BK265" s="48"/>
      <c r="BL265" s="49"/>
      <c r="BM265" s="41"/>
      <c r="BN265" s="47"/>
      <c r="BO265" s="33"/>
      <c r="BP265" s="33"/>
      <c r="BQ265" s="34"/>
      <c r="BR265" s="33"/>
      <c r="BS265" s="34"/>
      <c r="BT265" s="35"/>
      <c r="BU265" s="36"/>
      <c r="BV265" s="37"/>
      <c r="BW265" s="33"/>
      <c r="BX265" s="38"/>
      <c r="BY265" s="39"/>
      <c r="BZ265" s="40"/>
      <c r="CA265" s="48"/>
      <c r="CB265" s="49"/>
      <c r="CC265" s="41"/>
      <c r="CD265" s="47"/>
    </row>
    <row r="266" spans="1:82" s="32" customFormat="1" ht="90" customHeight="1" x14ac:dyDescent="0.25">
      <c r="A266" s="315">
        <f t="shared" si="11"/>
        <v>258</v>
      </c>
      <c r="B266" s="61" t="s">
        <v>67</v>
      </c>
      <c r="C266" s="61">
        <v>2022</v>
      </c>
      <c r="D266" s="61" t="s">
        <v>163</v>
      </c>
      <c r="E266" s="61"/>
      <c r="F266" s="61" t="s">
        <v>1218</v>
      </c>
      <c r="G266" s="62" t="s">
        <v>1219</v>
      </c>
      <c r="H266" s="310" t="s">
        <v>263</v>
      </c>
      <c r="I266" s="46" t="s">
        <v>1220</v>
      </c>
      <c r="J266" s="64" t="s">
        <v>1220</v>
      </c>
      <c r="K266" s="63" t="s">
        <v>73</v>
      </c>
      <c r="L266" s="87" t="s">
        <v>1221</v>
      </c>
      <c r="M266" s="86" t="s">
        <v>1222</v>
      </c>
      <c r="N266" s="87" t="s">
        <v>513</v>
      </c>
      <c r="O266" s="87">
        <v>1</v>
      </c>
      <c r="P266" s="88">
        <v>46023</v>
      </c>
      <c r="Q266" s="88">
        <v>46387</v>
      </c>
      <c r="R266" s="89">
        <f t="shared" si="12"/>
        <v>54</v>
      </c>
      <c r="S266" s="87" t="s">
        <v>268</v>
      </c>
      <c r="T266" s="90" t="s">
        <v>269</v>
      </c>
      <c r="U266" s="105">
        <f>+IFERROR(VLOOKUP($L266,ACTIVIDADES!$B$9:$X$493,10,0),"")</f>
        <v>0</v>
      </c>
      <c r="V266" s="167" t="str">
        <f>+IFERROR(VLOOKUP($L266,ACTIVIDADES!$B$9:$X$493,11,0)," ")</f>
        <v>Actividad reformulada con periodicidad semestral</v>
      </c>
      <c r="W266" s="227">
        <f>+IFERROR(VLOOKUP($L266,ACTIVIDADES!$B$9:$X$493,12,0),"")</f>
        <v>0</v>
      </c>
      <c r="X266" s="138">
        <f>+IFERROR(VLOOKUP($L266,ACTIVIDADES!$B$9:$X$493,13,0),"")</f>
        <v>46153</v>
      </c>
      <c r="Y266" s="164" t="str">
        <f>+IFERROR(VLOOKUP($L266,ACTIVIDADES!$B$9:$X$493,14,0),"")</f>
        <v>Pendiente de inicio de ejecución</v>
      </c>
      <c r="Z266" s="105">
        <f>+IFERROR(VLOOKUP($L266,ACTIVIDADES!$B$9:$X$493,15,0),"")</f>
        <v>0</v>
      </c>
      <c r="AA266" s="165" t="str">
        <f>+IFERROR(VLOOKUP($L266,ACTIVIDADES!$B$9:$X$493,16,0),"")</f>
        <v>EJECUCIÓN</v>
      </c>
      <c r="AB266" s="171">
        <v>46177</v>
      </c>
      <c r="AC266" s="170">
        <v>0</v>
      </c>
      <c r="AD266" s="105" t="s">
        <v>93</v>
      </c>
      <c r="AE266" s="179" t="s">
        <v>83</v>
      </c>
      <c r="AF266" s="105" t="s">
        <v>81</v>
      </c>
      <c r="AG266" s="105" t="s">
        <v>81</v>
      </c>
      <c r="AH266" s="105" t="s">
        <v>81</v>
      </c>
      <c r="AI266" s="33"/>
      <c r="AJ266" s="33"/>
      <c r="AK266" s="34"/>
      <c r="AL266" s="33"/>
      <c r="AM266" s="34"/>
      <c r="AN266" s="35"/>
      <c r="AO266" s="36"/>
      <c r="AP266" s="37"/>
      <c r="AQ266" s="33"/>
      <c r="AR266" s="38"/>
      <c r="AS266" s="39"/>
      <c r="AT266" s="40"/>
      <c r="AU266" s="48"/>
      <c r="AV266" s="49"/>
      <c r="AW266" s="41"/>
      <c r="AX266" s="47"/>
      <c r="AY266" s="33"/>
      <c r="AZ266" s="33"/>
      <c r="BA266" s="34"/>
      <c r="BB266" s="33"/>
      <c r="BC266" s="34"/>
      <c r="BD266" s="35"/>
      <c r="BE266" s="36"/>
      <c r="BF266" s="37"/>
      <c r="BG266" s="33"/>
      <c r="BH266" s="38"/>
      <c r="BI266" s="39"/>
      <c r="BJ266" s="40"/>
      <c r="BK266" s="48"/>
      <c r="BL266" s="49"/>
      <c r="BM266" s="41"/>
      <c r="BN266" s="47"/>
      <c r="BO266" s="33"/>
      <c r="BP266" s="33"/>
      <c r="BQ266" s="34"/>
      <c r="BR266" s="33"/>
      <c r="BS266" s="34"/>
      <c r="BT266" s="35"/>
      <c r="BU266" s="36"/>
      <c r="BV266" s="37"/>
      <c r="BW266" s="33"/>
      <c r="BX266" s="38"/>
      <c r="BY266" s="39"/>
      <c r="BZ266" s="40"/>
      <c r="CA266" s="48"/>
      <c r="CB266" s="49"/>
      <c r="CC266" s="41"/>
      <c r="CD266" s="47"/>
    </row>
    <row r="267" spans="1:82" s="32" customFormat="1" ht="139.5" customHeight="1" x14ac:dyDescent="0.25">
      <c r="A267" s="315">
        <f t="shared" ref="A267:A330" si="14">+A266+1</f>
        <v>259</v>
      </c>
      <c r="B267" s="61" t="s">
        <v>67</v>
      </c>
      <c r="C267" s="61">
        <v>2022</v>
      </c>
      <c r="D267" s="61" t="s">
        <v>163</v>
      </c>
      <c r="E267" s="61"/>
      <c r="F267" s="61" t="s">
        <v>1223</v>
      </c>
      <c r="G267" s="62" t="s">
        <v>1224</v>
      </c>
      <c r="H267" s="310" t="s">
        <v>263</v>
      </c>
      <c r="I267" s="46" t="s">
        <v>1225</v>
      </c>
      <c r="J267" s="64" t="s">
        <v>1225</v>
      </c>
      <c r="K267" s="63" t="s">
        <v>73</v>
      </c>
      <c r="L267" s="87" t="s">
        <v>1226</v>
      </c>
      <c r="M267" s="86" t="s">
        <v>1227</v>
      </c>
      <c r="N267" s="87" t="s">
        <v>1228</v>
      </c>
      <c r="O267" s="87">
        <v>1</v>
      </c>
      <c r="P267" s="88">
        <v>44866</v>
      </c>
      <c r="Q267" s="88">
        <v>44957</v>
      </c>
      <c r="R267" s="89">
        <f t="shared" si="12"/>
        <v>13.5</v>
      </c>
      <c r="S267" s="87" t="s">
        <v>441</v>
      </c>
      <c r="T267" s="90"/>
      <c r="U267" s="105">
        <f>+IFERROR(VLOOKUP($L267,ACTIVIDADES!$B$9:$X$493,10,0),"")</f>
        <v>0</v>
      </c>
      <c r="V267" s="167" t="str">
        <f>+IFERROR(VLOOKUP($L267,ACTIVIDADES!$B$9:$X$493,11,0)," ")</f>
        <v>Se realiza actualización de la SEGREGACION DE ROLES, compartida con el comité directivo y socailziada a travez de correo electrónico con los procesos (personal de planta y contratistas). Vigencia 2024</v>
      </c>
      <c r="W267" s="227">
        <f>+IFERROR(VLOOKUP($L267,ACTIVIDADES!$B$9:$X$493,12,0),"")</f>
        <v>0</v>
      </c>
      <c r="X267" s="138">
        <f>+IFERROR(VLOOKUP($L267,ACTIVIDADES!$B$9:$X$493,13,0),"")</f>
        <v>46153</v>
      </c>
      <c r="Y267" s="164" t="str">
        <f>+IFERROR(VLOOKUP($L267,ACTIVIDADES!$B$9:$X$493,14,0),"")</f>
        <v>No se registra seguimiento</v>
      </c>
      <c r="Z267" s="105">
        <f>+IFERROR(VLOOKUP($L267,ACTIVIDADES!$B$9:$X$493,15,0),"")</f>
        <v>0</v>
      </c>
      <c r="AA267" s="165" t="str">
        <f>+IFERROR(VLOOKUP($L267,ACTIVIDADES!$B$9:$X$493,16,0),"")</f>
        <v>EJECUCIÓN</v>
      </c>
      <c r="AB267" s="138">
        <v>46178</v>
      </c>
      <c r="AC267" s="105">
        <v>0</v>
      </c>
      <c r="AD267" s="105" t="s">
        <v>93</v>
      </c>
      <c r="AE267" s="105" t="s">
        <v>118</v>
      </c>
      <c r="AF267" s="105" t="s">
        <v>81</v>
      </c>
      <c r="AG267" s="105" t="s">
        <v>81</v>
      </c>
      <c r="AH267" s="105" t="s">
        <v>81</v>
      </c>
      <c r="AI267" s="33"/>
      <c r="AJ267" s="33"/>
      <c r="AK267" s="34"/>
      <c r="AL267" s="33"/>
      <c r="AM267" s="34"/>
      <c r="AN267" s="35"/>
      <c r="AO267" s="36"/>
      <c r="AP267" s="37"/>
      <c r="AQ267" s="33"/>
      <c r="AR267" s="38"/>
      <c r="AS267" s="39"/>
      <c r="AT267" s="40"/>
      <c r="AU267" s="48"/>
      <c r="AV267" s="49"/>
      <c r="AW267" s="41"/>
      <c r="AX267" s="47"/>
      <c r="AY267" s="33"/>
      <c r="AZ267" s="33"/>
      <c r="BA267" s="34"/>
      <c r="BB267" s="33"/>
      <c r="BC267" s="34"/>
      <c r="BD267" s="35"/>
      <c r="BE267" s="36"/>
      <c r="BF267" s="37"/>
      <c r="BG267" s="33"/>
      <c r="BH267" s="38"/>
      <c r="BI267" s="39"/>
      <c r="BJ267" s="40"/>
      <c r="BK267" s="48"/>
      <c r="BL267" s="49"/>
      <c r="BM267" s="41"/>
      <c r="BN267" s="47"/>
      <c r="BO267" s="33"/>
      <c r="BP267" s="33"/>
      <c r="BQ267" s="34"/>
      <c r="BR267" s="33"/>
      <c r="BS267" s="34"/>
      <c r="BT267" s="35"/>
      <c r="BU267" s="36"/>
      <c r="BV267" s="37"/>
      <c r="BW267" s="33"/>
      <c r="BX267" s="38"/>
      <c r="BY267" s="39"/>
      <c r="BZ267" s="40"/>
      <c r="CA267" s="48"/>
      <c r="CB267" s="49"/>
      <c r="CC267" s="41"/>
      <c r="CD267" s="47"/>
    </row>
    <row r="268" spans="1:82" s="32" customFormat="1" ht="90" customHeight="1" x14ac:dyDescent="0.25">
      <c r="A268" s="315">
        <f t="shared" si="14"/>
        <v>260</v>
      </c>
      <c r="B268" s="61" t="s">
        <v>67</v>
      </c>
      <c r="C268" s="61">
        <v>2022</v>
      </c>
      <c r="D268" s="61" t="s">
        <v>163</v>
      </c>
      <c r="E268" s="61"/>
      <c r="F268" s="61" t="s">
        <v>1229</v>
      </c>
      <c r="G268" s="62" t="s">
        <v>1230</v>
      </c>
      <c r="H268" s="310" t="s">
        <v>263</v>
      </c>
      <c r="I268" s="46" t="s">
        <v>1198</v>
      </c>
      <c r="J268" s="64" t="s">
        <v>1198</v>
      </c>
      <c r="K268" s="63" t="s">
        <v>73</v>
      </c>
      <c r="L268" s="87" t="s">
        <v>265</v>
      </c>
      <c r="M268" s="86" t="s">
        <v>266</v>
      </c>
      <c r="N268" s="87" t="s">
        <v>267</v>
      </c>
      <c r="O268" s="87">
        <v>1</v>
      </c>
      <c r="P268" s="88">
        <v>46023</v>
      </c>
      <c r="Q268" s="88">
        <v>46203</v>
      </c>
      <c r="R268" s="89">
        <f t="shared" si="12"/>
        <v>26.85</v>
      </c>
      <c r="S268" s="87" t="s">
        <v>268</v>
      </c>
      <c r="T268" s="90" t="s">
        <v>269</v>
      </c>
      <c r="U268" s="105">
        <f>+IFERROR(VLOOKUP($L268,ACTIVIDADES!$B$9:$X$493,10,0),"")</f>
        <v>1</v>
      </c>
      <c r="V268" s="167" t="str">
        <f>+IFERROR(VLOOKUP($L268,ACTIVIDADES!$B$9:$X$493,11,0)," ")</f>
        <v>Se realizó mesa de trabajo de acompañamientos  con los procesos  en temas de Indicadores, Riesgos de Gestión, Documentación SIGE, Plan de mejora, PAAC, Referentes Estratégicos, Plan de Acción</v>
      </c>
      <c r="W268" s="227" t="str">
        <f>+IFERROR(VLOOKUP($L268,ACTIVIDADES!$B$9:$X$493,12,0),"")</f>
        <v>https://dnbcgovco-my.sharepoint.com/:f:/g/personal/planeacion_dnbc_gov_co/IgDYe2GS_ayPSIaWtvQYv0qbAc8IxdnR2DbMxEMLmfk0p8A?e=smqHjg</v>
      </c>
      <c r="X268" s="138">
        <f>+IFERROR(VLOOKUP($L268,ACTIVIDADES!$B$9:$X$493,13,0),"")</f>
        <v>46153</v>
      </c>
      <c r="Y268" s="164" t="str">
        <f>+IFERROR(VLOOKUP($L268,ACTIVIDADES!$B$9:$X$493,14,0),"")</f>
        <v>Se adjuntan actas de acompañamiento primer trimestre</v>
      </c>
      <c r="Z268" s="105">
        <f>+IFERROR(VLOOKUP($L268,ACTIVIDADES!$B$9:$X$493,15,0),"")</f>
        <v>1</v>
      </c>
      <c r="AA268" s="165" t="str">
        <f>+IFERROR(VLOOKUP($L268,ACTIVIDADES!$B$9:$X$493,16,0),"")</f>
        <v>CUMPLIDO</v>
      </c>
      <c r="AB268" s="171">
        <v>46177</v>
      </c>
      <c r="AC268" s="105">
        <v>1</v>
      </c>
      <c r="AD268" s="105" t="s">
        <v>1231</v>
      </c>
      <c r="AE268" s="105" t="s">
        <v>118</v>
      </c>
      <c r="AF268" s="105" t="s">
        <v>81</v>
      </c>
      <c r="AG268" s="105" t="s">
        <v>81</v>
      </c>
      <c r="AH268" s="105" t="s">
        <v>81</v>
      </c>
      <c r="AI268" s="33"/>
      <c r="AJ268" s="33"/>
      <c r="AK268" s="34"/>
      <c r="AL268" s="33"/>
      <c r="AM268" s="34"/>
      <c r="AN268" s="35"/>
      <c r="AO268" s="36"/>
      <c r="AP268" s="37"/>
      <c r="AQ268" s="33"/>
      <c r="AR268" s="38"/>
      <c r="AS268" s="39"/>
      <c r="AT268" s="40"/>
      <c r="AU268" s="48"/>
      <c r="AV268" s="49"/>
      <c r="AW268" s="41"/>
      <c r="AX268" s="47"/>
      <c r="AY268" s="33"/>
      <c r="AZ268" s="33"/>
      <c r="BA268" s="34"/>
      <c r="BB268" s="33"/>
      <c r="BC268" s="34"/>
      <c r="BD268" s="35"/>
      <c r="BE268" s="36"/>
      <c r="BF268" s="37"/>
      <c r="BG268" s="33"/>
      <c r="BH268" s="38"/>
      <c r="BI268" s="39"/>
      <c r="BJ268" s="40"/>
      <c r="BK268" s="48"/>
      <c r="BL268" s="49"/>
      <c r="BM268" s="41"/>
      <c r="BN268" s="47"/>
      <c r="BO268" s="33"/>
      <c r="BP268" s="33"/>
      <c r="BQ268" s="34"/>
      <c r="BR268" s="33"/>
      <c r="BS268" s="34"/>
      <c r="BT268" s="35"/>
      <c r="BU268" s="36"/>
      <c r="BV268" s="37"/>
      <c r="BW268" s="33"/>
      <c r="BX268" s="38"/>
      <c r="BY268" s="39"/>
      <c r="BZ268" s="40"/>
      <c r="CA268" s="48"/>
      <c r="CB268" s="49"/>
      <c r="CC268" s="41"/>
      <c r="CD268" s="47"/>
    </row>
    <row r="269" spans="1:82" s="32" customFormat="1" ht="90" customHeight="1" x14ac:dyDescent="0.25">
      <c r="A269" s="315">
        <f t="shared" si="14"/>
        <v>261</v>
      </c>
      <c r="B269" s="61" t="s">
        <v>67</v>
      </c>
      <c r="C269" s="61">
        <v>2022</v>
      </c>
      <c r="D269" s="61" t="s">
        <v>68</v>
      </c>
      <c r="E269" s="61"/>
      <c r="F269" s="61" t="s">
        <v>1232</v>
      </c>
      <c r="G269" s="62" t="s">
        <v>1233</v>
      </c>
      <c r="H269" s="310"/>
      <c r="I269" s="46" t="s">
        <v>1193</v>
      </c>
      <c r="J269" s="64" t="s">
        <v>1193</v>
      </c>
      <c r="K269" s="63" t="s">
        <v>73</v>
      </c>
      <c r="L269" s="87" t="s">
        <v>1234</v>
      </c>
      <c r="M269" s="86" t="s">
        <v>1235</v>
      </c>
      <c r="N269" s="87" t="s">
        <v>1236</v>
      </c>
      <c r="O269" s="87">
        <v>3</v>
      </c>
      <c r="P269" s="88">
        <v>46143</v>
      </c>
      <c r="Q269" s="88">
        <v>46387</v>
      </c>
      <c r="R269" s="89">
        <f t="shared" ref="R269:R323" si="15">DAYS360(P269,Q269)/360*54</f>
        <v>36</v>
      </c>
      <c r="S269" s="87" t="s">
        <v>131</v>
      </c>
      <c r="T269" s="90"/>
      <c r="U269" s="105">
        <f>+IFERROR(VLOOKUP($L269,ACTIVIDADES!$B$9:$X$493,10,0),"")</f>
        <v>0</v>
      </c>
      <c r="V269" s="167">
        <f>+IFERROR(VLOOKUP($L269,ACTIVIDADES!$B$9:$X$493,11,0)," ")</f>
        <v>0</v>
      </c>
      <c r="W269" s="227">
        <f>+IFERROR(VLOOKUP($L269,ACTIVIDADES!$B$9:$X$493,12,0),"")</f>
        <v>0</v>
      </c>
      <c r="X269" s="138">
        <f>+IFERROR(VLOOKUP($L269,ACTIVIDADES!$B$9:$X$493,13,0),"")</f>
        <v>46153</v>
      </c>
      <c r="Y269" s="164" t="str">
        <f>+IFERROR(VLOOKUP($L269,ACTIVIDADES!$B$9:$X$493,14,0),"")</f>
        <v>No se evidencia seguimiento</v>
      </c>
      <c r="Z269" s="105">
        <f>+IFERROR(VLOOKUP($L269,ACTIVIDADES!$B$9:$X$493,15,0),"")</f>
        <v>0</v>
      </c>
      <c r="AA269" s="165" t="str">
        <f>+IFERROR(VLOOKUP($L269,ACTIVIDADES!$B$9:$X$493,16,0),"")</f>
        <v>EJECUCIÓN</v>
      </c>
      <c r="AB269" s="171">
        <v>46181</v>
      </c>
      <c r="AC269" s="105">
        <v>0</v>
      </c>
      <c r="AD269" s="105" t="s">
        <v>93</v>
      </c>
      <c r="AE269" s="179" t="s">
        <v>83</v>
      </c>
      <c r="AF269" s="105" t="s">
        <v>81</v>
      </c>
      <c r="AG269" s="105" t="s">
        <v>81</v>
      </c>
      <c r="AH269" s="105" t="s">
        <v>81</v>
      </c>
      <c r="AI269" s="33"/>
      <c r="AJ269" s="33"/>
      <c r="AK269" s="34"/>
      <c r="AL269" s="33"/>
      <c r="AM269" s="34"/>
      <c r="AN269" s="35"/>
      <c r="AO269" s="36"/>
      <c r="AP269" s="37"/>
      <c r="AQ269" s="33"/>
      <c r="AR269" s="38"/>
      <c r="AS269" s="39"/>
      <c r="AT269" s="40"/>
      <c r="AU269" s="48"/>
      <c r="AV269" s="49"/>
      <c r="AW269" s="41"/>
      <c r="AX269" s="47"/>
      <c r="AY269" s="33"/>
      <c r="AZ269" s="33"/>
      <c r="BA269" s="34"/>
      <c r="BB269" s="33"/>
      <c r="BC269" s="34"/>
      <c r="BD269" s="35"/>
      <c r="BE269" s="36"/>
      <c r="BF269" s="37"/>
      <c r="BG269" s="33"/>
      <c r="BH269" s="38"/>
      <c r="BI269" s="39"/>
      <c r="BJ269" s="40"/>
      <c r="BK269" s="48"/>
      <c r="BL269" s="49"/>
      <c r="BM269" s="41"/>
      <c r="BN269" s="47"/>
      <c r="BO269" s="33"/>
      <c r="BP269" s="33"/>
      <c r="BQ269" s="34"/>
      <c r="BR269" s="33"/>
      <c r="BS269" s="34"/>
      <c r="BT269" s="35"/>
      <c r="BU269" s="36"/>
      <c r="BV269" s="37"/>
      <c r="BW269" s="33"/>
      <c r="BX269" s="38"/>
      <c r="BY269" s="39"/>
      <c r="BZ269" s="40"/>
      <c r="CA269" s="48"/>
      <c r="CB269" s="49"/>
      <c r="CC269" s="41"/>
      <c r="CD269" s="47"/>
    </row>
    <row r="270" spans="1:82" s="32" customFormat="1" ht="90" customHeight="1" x14ac:dyDescent="0.25">
      <c r="A270" s="315">
        <f t="shared" si="14"/>
        <v>262</v>
      </c>
      <c r="B270" s="61" t="s">
        <v>67</v>
      </c>
      <c r="C270" s="61">
        <v>2022</v>
      </c>
      <c r="D270" s="61" t="s">
        <v>68</v>
      </c>
      <c r="E270" s="61"/>
      <c r="F270" s="61" t="s">
        <v>1237</v>
      </c>
      <c r="G270" s="62" t="s">
        <v>1238</v>
      </c>
      <c r="H270" s="310"/>
      <c r="I270" s="46" t="s">
        <v>1193</v>
      </c>
      <c r="J270" s="64" t="s">
        <v>1193</v>
      </c>
      <c r="K270" s="63" t="s">
        <v>73</v>
      </c>
      <c r="L270" s="87" t="s">
        <v>1234</v>
      </c>
      <c r="M270" s="86" t="s">
        <v>1235</v>
      </c>
      <c r="N270" s="87" t="s">
        <v>1236</v>
      </c>
      <c r="O270" s="87">
        <v>3</v>
      </c>
      <c r="P270" s="88">
        <v>46143</v>
      </c>
      <c r="Q270" s="88">
        <v>46387</v>
      </c>
      <c r="R270" s="89">
        <f t="shared" si="15"/>
        <v>36</v>
      </c>
      <c r="S270" s="87" t="s">
        <v>131</v>
      </c>
      <c r="T270" s="90"/>
      <c r="U270" s="105">
        <f>+IFERROR(VLOOKUP($L270,ACTIVIDADES!$B$9:$X$493,10,0),"")</f>
        <v>0</v>
      </c>
      <c r="V270" s="167">
        <f>+IFERROR(VLOOKUP($L270,ACTIVIDADES!$B$9:$X$493,11,0)," ")</f>
        <v>0</v>
      </c>
      <c r="W270" s="227">
        <f>+IFERROR(VLOOKUP($L270,ACTIVIDADES!$B$9:$X$493,12,0),"")</f>
        <v>0</v>
      </c>
      <c r="X270" s="138">
        <f>+IFERROR(VLOOKUP($L270,ACTIVIDADES!$B$9:$X$493,13,0),"")</f>
        <v>46153</v>
      </c>
      <c r="Y270" s="164" t="str">
        <f>+IFERROR(VLOOKUP($L270,ACTIVIDADES!$B$9:$X$493,14,0),"")</f>
        <v>No se evidencia seguimiento</v>
      </c>
      <c r="Z270" s="105">
        <f>+IFERROR(VLOOKUP($L270,ACTIVIDADES!$B$9:$X$493,15,0),"")</f>
        <v>0</v>
      </c>
      <c r="AA270" s="165" t="str">
        <f>+IFERROR(VLOOKUP($L270,ACTIVIDADES!$B$9:$X$493,16,0),"")</f>
        <v>EJECUCIÓN</v>
      </c>
      <c r="AB270" s="171">
        <v>46181</v>
      </c>
      <c r="AC270" s="105">
        <v>0</v>
      </c>
      <c r="AD270" s="105" t="s">
        <v>93</v>
      </c>
      <c r="AE270" s="179" t="s">
        <v>83</v>
      </c>
      <c r="AF270" s="105" t="s">
        <v>81</v>
      </c>
      <c r="AG270" s="105" t="s">
        <v>81</v>
      </c>
      <c r="AH270" s="105" t="s">
        <v>81</v>
      </c>
      <c r="AI270" s="33"/>
      <c r="AJ270" s="33"/>
      <c r="AK270" s="34"/>
      <c r="AL270" s="33"/>
      <c r="AM270" s="34"/>
      <c r="AN270" s="35"/>
      <c r="AO270" s="36"/>
      <c r="AP270" s="37"/>
      <c r="AQ270" s="33"/>
      <c r="AR270" s="38"/>
      <c r="AS270" s="39"/>
      <c r="AT270" s="40"/>
      <c r="AU270" s="48"/>
      <c r="AV270" s="49"/>
      <c r="AW270" s="41"/>
      <c r="AX270" s="47"/>
      <c r="AY270" s="33"/>
      <c r="AZ270" s="33"/>
      <c r="BA270" s="34"/>
      <c r="BB270" s="33"/>
      <c r="BC270" s="34"/>
      <c r="BD270" s="35"/>
      <c r="BE270" s="36"/>
      <c r="BF270" s="37"/>
      <c r="BG270" s="33"/>
      <c r="BH270" s="38"/>
      <c r="BI270" s="39"/>
      <c r="BJ270" s="40"/>
      <c r="BK270" s="48"/>
      <c r="BL270" s="49"/>
      <c r="BM270" s="41"/>
      <c r="BN270" s="47"/>
      <c r="BO270" s="33"/>
      <c r="BP270" s="33"/>
      <c r="BQ270" s="34"/>
      <c r="BR270" s="33"/>
      <c r="BS270" s="34"/>
      <c r="BT270" s="35"/>
      <c r="BU270" s="36"/>
      <c r="BV270" s="37"/>
      <c r="BW270" s="33"/>
      <c r="BX270" s="38"/>
      <c r="BY270" s="39"/>
      <c r="BZ270" s="40"/>
      <c r="CA270" s="48"/>
      <c r="CB270" s="49"/>
      <c r="CC270" s="41"/>
      <c r="CD270" s="47"/>
    </row>
    <row r="271" spans="1:82" s="32" customFormat="1" ht="90" customHeight="1" x14ac:dyDescent="0.25">
      <c r="A271" s="315">
        <f t="shared" si="14"/>
        <v>263</v>
      </c>
      <c r="B271" s="61" t="s">
        <v>67</v>
      </c>
      <c r="C271" s="61">
        <v>2022</v>
      </c>
      <c r="D271" s="61" t="s">
        <v>68</v>
      </c>
      <c r="E271" s="61"/>
      <c r="F271" s="61" t="s">
        <v>1239</v>
      </c>
      <c r="G271" s="62" t="s">
        <v>1240</v>
      </c>
      <c r="H271" s="310" t="s">
        <v>315</v>
      </c>
      <c r="I271" s="46" t="s">
        <v>938</v>
      </c>
      <c r="J271" s="64" t="s">
        <v>939</v>
      </c>
      <c r="K271" s="63" t="s">
        <v>73</v>
      </c>
      <c r="L271" s="87" t="s">
        <v>318</v>
      </c>
      <c r="M271" s="86" t="s">
        <v>319</v>
      </c>
      <c r="N271" s="87" t="s">
        <v>320</v>
      </c>
      <c r="O271" s="87">
        <v>12</v>
      </c>
      <c r="P271" s="88">
        <v>46023</v>
      </c>
      <c r="Q271" s="88">
        <v>46357</v>
      </c>
      <c r="R271" s="89">
        <f t="shared" si="15"/>
        <v>49.5</v>
      </c>
      <c r="S271" s="87" t="s">
        <v>321</v>
      </c>
      <c r="T271" s="90"/>
      <c r="U271" s="105">
        <f>+IFERROR(VLOOKUP($L271,ACTIVIDADES!$B$9:$X$493,10,0),"")</f>
        <v>0</v>
      </c>
      <c r="V271" s="167" t="str">
        <f>+IFERROR(VLOOKUP($L271,ACTIVIDADES!$B$9:$X$493,11,0)," ")</f>
        <v>Se informaron alertas mensuales a través de correo electrónico a los líderes de procesos</v>
      </c>
      <c r="W271" s="227" t="str">
        <f>+IFERROR(VLOOKUP($L271,ACTIVIDADES!$B$9:$X$493,12,0),"")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71" s="138">
        <f>+IFERROR(VLOOKUP($L271,ACTIVIDADES!$B$9:$X$493,13,0),"")</f>
        <v>46153</v>
      </c>
      <c r="Y271" s="164" t="str">
        <f>+IFERROR(VLOOKUP($L271,ACTIVIDADES!$B$9:$X$493,14,0),"")</f>
        <v>Se evidencian reportes del primer trimestre del año</v>
      </c>
      <c r="Z271" s="105">
        <f>+IFERROR(VLOOKUP($L271,ACTIVIDADES!$B$9:$X$493,15,0),"")</f>
        <v>0.25</v>
      </c>
      <c r="AA271" s="165" t="str">
        <f>+IFERROR(VLOOKUP($L271,ACTIVIDADES!$B$9:$X$493,16,0),"")</f>
        <v>EJECUCIÓN</v>
      </c>
      <c r="AB271" s="138">
        <v>46157</v>
      </c>
      <c r="AC271" s="105">
        <v>0.25</v>
      </c>
      <c r="AD271" s="105" t="s">
        <v>955</v>
      </c>
      <c r="AE271" s="105" t="s">
        <v>108</v>
      </c>
      <c r="AF271" s="105" t="s">
        <v>81</v>
      </c>
      <c r="AG271" s="105" t="s">
        <v>81</v>
      </c>
      <c r="AH271" s="105" t="s">
        <v>81</v>
      </c>
      <c r="AI271" s="33"/>
      <c r="AJ271" s="33"/>
      <c r="AK271" s="34"/>
      <c r="AL271" s="33"/>
      <c r="AM271" s="34"/>
      <c r="AN271" s="35"/>
      <c r="AO271" s="36"/>
      <c r="AP271" s="37"/>
      <c r="AQ271" s="33"/>
      <c r="AR271" s="38"/>
      <c r="AS271" s="39"/>
      <c r="AT271" s="40"/>
      <c r="AU271" s="48"/>
      <c r="AV271" s="49"/>
      <c r="AW271" s="41"/>
      <c r="AX271" s="47"/>
      <c r="AY271" s="33"/>
      <c r="AZ271" s="33"/>
      <c r="BA271" s="34"/>
      <c r="BB271" s="33"/>
      <c r="BC271" s="34"/>
      <c r="BD271" s="35"/>
      <c r="BE271" s="36"/>
      <c r="BF271" s="37"/>
      <c r="BG271" s="33"/>
      <c r="BH271" s="38"/>
      <c r="BI271" s="39"/>
      <c r="BJ271" s="40"/>
      <c r="BK271" s="48"/>
      <c r="BL271" s="49"/>
      <c r="BM271" s="41"/>
      <c r="BN271" s="47"/>
      <c r="BO271" s="33"/>
      <c r="BP271" s="33"/>
      <c r="BQ271" s="34"/>
      <c r="BR271" s="33"/>
      <c r="BS271" s="34"/>
      <c r="BT271" s="35"/>
      <c r="BU271" s="36"/>
      <c r="BV271" s="37"/>
      <c r="BW271" s="33"/>
      <c r="BX271" s="38"/>
      <c r="BY271" s="39"/>
      <c r="BZ271" s="40"/>
      <c r="CA271" s="48"/>
      <c r="CB271" s="49"/>
      <c r="CC271" s="41"/>
      <c r="CD271" s="47"/>
    </row>
    <row r="272" spans="1:82" s="32" customFormat="1" ht="90" customHeight="1" x14ac:dyDescent="0.25">
      <c r="A272" s="315">
        <f t="shared" si="14"/>
        <v>264</v>
      </c>
      <c r="B272" s="61" t="s">
        <v>67</v>
      </c>
      <c r="C272" s="61">
        <v>2022</v>
      </c>
      <c r="D272" s="61" t="s">
        <v>163</v>
      </c>
      <c r="E272" s="61"/>
      <c r="F272" s="61" t="s">
        <v>1241</v>
      </c>
      <c r="G272" s="62" t="s">
        <v>1242</v>
      </c>
      <c r="H272" s="310" t="s">
        <v>263</v>
      </c>
      <c r="I272" s="46" t="s">
        <v>1243</v>
      </c>
      <c r="J272" s="64" t="s">
        <v>1243</v>
      </c>
      <c r="K272" s="63" t="s">
        <v>73</v>
      </c>
      <c r="L272" s="87" t="s">
        <v>340</v>
      </c>
      <c r="M272" s="86" t="s">
        <v>341</v>
      </c>
      <c r="N272" s="87" t="s">
        <v>342</v>
      </c>
      <c r="O272" s="87">
        <v>4</v>
      </c>
      <c r="P272" s="88">
        <v>46023</v>
      </c>
      <c r="Q272" s="88">
        <v>46387</v>
      </c>
      <c r="R272" s="89">
        <f t="shared" si="15"/>
        <v>54</v>
      </c>
      <c r="S272" s="87" t="s">
        <v>268</v>
      </c>
      <c r="T272" s="90"/>
      <c r="U272" s="105">
        <f>+IFERROR(VLOOKUP($L272,ACTIVIDADES!$B$9:$X$493,10,0),"")</f>
        <v>0.25</v>
      </c>
      <c r="V272" s="167" t="str">
        <f>+IFERROR(VLOOKUP($L272,ACTIVIDADES!$B$9:$X$493,11,0)," ")</f>
        <v>Se realiza durante el mes de abril el primer monitoreo de planes de mejora, así como la aprobación de su reformulación en Comité de Control Interno</v>
      </c>
      <c r="W272" s="227" t="str">
        <f>+IFERROR(VLOOKUP($L272,ACTIVIDADES!$B$9:$X$493,12,0),"")</f>
        <v>https://dnbcgovco-my.sharepoint.com/:f:/g/personal/planeacion_dnbc_gov_co/IgDKtjIGM6TQRZiRK4q944amAfUlNwm8Q9aLRceFhhl58t8?e=gvQ8Yn</v>
      </c>
      <c r="X272" s="138">
        <f>+IFERROR(VLOOKUP($L272,ACTIVIDADES!$B$9:$X$493,13,0),"")</f>
        <v>46153</v>
      </c>
      <c r="Y272" s="164" t="str">
        <f>+IFERROR(VLOOKUP($L272,ACTIVIDADES!$B$9:$X$493,14,0),"")</f>
        <v>Se realiza durante el mes de abril el primer monitoreo de planes de mejora, así como la aprobación de su reformulación en Comité de Control Interno</v>
      </c>
      <c r="Z272" s="105">
        <f>+IFERROR(VLOOKUP($L272,ACTIVIDADES!$B$9:$X$493,15,0),"")</f>
        <v>0.25</v>
      </c>
      <c r="AA272" s="165" t="str">
        <f>+IFERROR(VLOOKUP($L272,ACTIVIDADES!$B$9:$X$493,16,0),"")</f>
        <v>EJECUCIÓN</v>
      </c>
      <c r="AB272" s="171">
        <v>46177</v>
      </c>
      <c r="AC272" s="105">
        <v>0.25</v>
      </c>
      <c r="AD272" s="105" t="s">
        <v>955</v>
      </c>
      <c r="AE272" s="105" t="s">
        <v>108</v>
      </c>
      <c r="AF272" s="105" t="s">
        <v>81</v>
      </c>
      <c r="AG272" s="105" t="s">
        <v>81</v>
      </c>
      <c r="AH272" s="105" t="s">
        <v>81</v>
      </c>
      <c r="AI272" s="33"/>
      <c r="AJ272" s="33"/>
      <c r="AK272" s="34"/>
      <c r="AL272" s="33"/>
      <c r="AM272" s="34"/>
      <c r="AN272" s="35"/>
      <c r="AO272" s="36"/>
      <c r="AP272" s="37"/>
      <c r="AQ272" s="33"/>
      <c r="AR272" s="38"/>
      <c r="AS272" s="39"/>
      <c r="AT272" s="40"/>
      <c r="AU272" s="48"/>
      <c r="AV272" s="49"/>
      <c r="AW272" s="41"/>
      <c r="AX272" s="47"/>
      <c r="AY272" s="33"/>
      <c r="AZ272" s="33"/>
      <c r="BA272" s="34"/>
      <c r="BB272" s="33"/>
      <c r="BC272" s="34"/>
      <c r="BD272" s="35"/>
      <c r="BE272" s="36"/>
      <c r="BF272" s="37"/>
      <c r="BG272" s="33"/>
      <c r="BH272" s="38"/>
      <c r="BI272" s="39"/>
      <c r="BJ272" s="40"/>
      <c r="BK272" s="48"/>
      <c r="BL272" s="49"/>
      <c r="BM272" s="41"/>
      <c r="BN272" s="47"/>
      <c r="BO272" s="33"/>
      <c r="BP272" s="33"/>
      <c r="BQ272" s="34"/>
      <c r="BR272" s="33"/>
      <c r="BS272" s="34"/>
      <c r="BT272" s="35"/>
      <c r="BU272" s="36"/>
      <c r="BV272" s="37"/>
      <c r="BW272" s="33"/>
      <c r="BX272" s="38"/>
      <c r="BY272" s="39"/>
      <c r="BZ272" s="40"/>
      <c r="CA272" s="48"/>
      <c r="CB272" s="49"/>
      <c r="CC272" s="41"/>
      <c r="CD272" s="47"/>
    </row>
    <row r="273" spans="1:82" s="32" customFormat="1" ht="90" customHeight="1" x14ac:dyDescent="0.25">
      <c r="A273" s="315">
        <f t="shared" si="14"/>
        <v>265</v>
      </c>
      <c r="B273" s="61" t="s">
        <v>67</v>
      </c>
      <c r="C273" s="61">
        <v>2022</v>
      </c>
      <c r="D273" s="61" t="s">
        <v>163</v>
      </c>
      <c r="E273" s="61"/>
      <c r="F273" s="61" t="s">
        <v>1244</v>
      </c>
      <c r="G273" s="62" t="s">
        <v>567</v>
      </c>
      <c r="H273" s="310" t="s">
        <v>263</v>
      </c>
      <c r="I273" s="46" t="s">
        <v>273</v>
      </c>
      <c r="J273" s="64" t="s">
        <v>273</v>
      </c>
      <c r="K273" s="63" t="s">
        <v>73</v>
      </c>
      <c r="L273" s="87" t="s">
        <v>274</v>
      </c>
      <c r="M273" s="86" t="s">
        <v>275</v>
      </c>
      <c r="N273" s="87" t="s">
        <v>276</v>
      </c>
      <c r="O273" s="87">
        <v>1</v>
      </c>
      <c r="P273" s="88">
        <v>46023</v>
      </c>
      <c r="Q273" s="88">
        <v>46112</v>
      </c>
      <c r="R273" s="89">
        <f t="shared" si="15"/>
        <v>13.5</v>
      </c>
      <c r="S273" s="87" t="s">
        <v>268</v>
      </c>
      <c r="T273" s="90" t="s">
        <v>269</v>
      </c>
      <c r="U273" s="105">
        <f>+IFERROR(VLOOKUP($L273,ACTIVIDADES!$B$9:$X$493,10,0),"")</f>
        <v>1</v>
      </c>
      <c r="V273" s="167" t="str">
        <f>+IFERROR(VLOOKUP($L273,ACTIVIDADES!$B$9:$X$493,11,0)," ")</f>
        <v>Durante el primer trimestre de la vigencia 2026 se actualizó el procedimiento y se socializó</v>
      </c>
      <c r="W273" s="227" t="str">
        <f>+IFERROR(VLOOKUP($L273,ACTIVIDADES!$B$9:$X$493,12,0),"")</f>
        <v>https://dnbcgovco-my.sharepoint.com/:f:/g/personal/planeacion_dnbc_gov_co/IgDYe2GS_ayPSIaWtvQYv0qbAc8IxdnR2DbMxEMLmfk0p8A?e=smqHjg</v>
      </c>
      <c r="X273" s="138">
        <f>+IFERROR(VLOOKUP($L273,ACTIVIDADES!$B$9:$X$493,13,0),"")</f>
        <v>46153</v>
      </c>
      <c r="Y273" s="164" t="str">
        <f>+IFERROR(VLOOKUP($L273,ACTIVIDADES!$B$9:$X$493,14,0),"")</f>
        <v>Se evidencia socialización del 6 de marzo de 2026</v>
      </c>
      <c r="Z273" s="105">
        <f>+IFERROR(VLOOKUP($L273,ACTIVIDADES!$B$9:$X$493,15,0),"")</f>
        <v>1</v>
      </c>
      <c r="AA273" s="165" t="str">
        <f>+IFERROR(VLOOKUP($L273,ACTIVIDADES!$B$9:$X$493,16,0),"")</f>
        <v>CUMPLIDO</v>
      </c>
      <c r="AB273" s="171">
        <v>46177</v>
      </c>
      <c r="AC273" s="105">
        <v>1</v>
      </c>
      <c r="AD273" s="105" t="s">
        <v>951</v>
      </c>
      <c r="AE273" s="170" t="s">
        <v>80</v>
      </c>
      <c r="AF273" s="105" t="s">
        <v>81</v>
      </c>
      <c r="AG273" s="105" t="s">
        <v>85</v>
      </c>
      <c r="AH273" s="105" t="s">
        <v>123</v>
      </c>
      <c r="AI273" s="33"/>
      <c r="AJ273" s="33"/>
      <c r="AK273" s="34"/>
      <c r="AL273" s="33"/>
      <c r="AM273" s="34"/>
      <c r="AN273" s="35"/>
      <c r="AO273" s="36"/>
      <c r="AP273" s="37"/>
      <c r="AQ273" s="33"/>
      <c r="AR273" s="38"/>
      <c r="AS273" s="39"/>
      <c r="AT273" s="40"/>
      <c r="AU273" s="48"/>
      <c r="AV273" s="49"/>
      <c r="AW273" s="41"/>
      <c r="AX273" s="47"/>
      <c r="AY273" s="33"/>
      <c r="AZ273" s="33"/>
      <c r="BA273" s="34"/>
      <c r="BB273" s="33"/>
      <c r="BC273" s="34"/>
      <c r="BD273" s="35"/>
      <c r="BE273" s="36"/>
      <c r="BF273" s="37"/>
      <c r="BG273" s="33"/>
      <c r="BH273" s="38"/>
      <c r="BI273" s="39"/>
      <c r="BJ273" s="40"/>
      <c r="BK273" s="48"/>
      <c r="BL273" s="49"/>
      <c r="BM273" s="41"/>
      <c r="BN273" s="47"/>
      <c r="BO273" s="33"/>
      <c r="BP273" s="33"/>
      <c r="BQ273" s="34"/>
      <c r="BR273" s="33"/>
      <c r="BS273" s="34"/>
      <c r="BT273" s="35"/>
      <c r="BU273" s="36"/>
      <c r="BV273" s="37"/>
      <c r="BW273" s="33"/>
      <c r="BX273" s="38"/>
      <c r="BY273" s="39"/>
      <c r="BZ273" s="40"/>
      <c r="CA273" s="48"/>
      <c r="CB273" s="49"/>
      <c r="CC273" s="41"/>
      <c r="CD273" s="47"/>
    </row>
    <row r="274" spans="1:82" s="32" customFormat="1" ht="90" customHeight="1" x14ac:dyDescent="0.25">
      <c r="A274" s="315">
        <f t="shared" si="14"/>
        <v>266</v>
      </c>
      <c r="B274" s="61" t="s">
        <v>67</v>
      </c>
      <c r="C274" s="61">
        <v>2022</v>
      </c>
      <c r="D274" s="61" t="s">
        <v>163</v>
      </c>
      <c r="E274" s="61"/>
      <c r="F274" s="61" t="s">
        <v>1244</v>
      </c>
      <c r="G274" s="62" t="s">
        <v>567</v>
      </c>
      <c r="H274" s="310" t="s">
        <v>263</v>
      </c>
      <c r="I274" s="46" t="s">
        <v>273</v>
      </c>
      <c r="J274" s="64" t="s">
        <v>273</v>
      </c>
      <c r="K274" s="63" t="s">
        <v>73</v>
      </c>
      <c r="L274" s="87" t="s">
        <v>340</v>
      </c>
      <c r="M274" s="86" t="s">
        <v>341</v>
      </c>
      <c r="N274" s="87" t="s">
        <v>342</v>
      </c>
      <c r="O274" s="87">
        <v>4</v>
      </c>
      <c r="P274" s="88">
        <v>46023</v>
      </c>
      <c r="Q274" s="88">
        <v>46387</v>
      </c>
      <c r="R274" s="89">
        <f t="shared" si="15"/>
        <v>54</v>
      </c>
      <c r="S274" s="87" t="s">
        <v>268</v>
      </c>
      <c r="T274" s="90"/>
      <c r="U274" s="105">
        <f>+IFERROR(VLOOKUP($L274,ACTIVIDADES!$B$9:$X$493,10,0),"")</f>
        <v>0.25</v>
      </c>
      <c r="V274" s="167" t="str">
        <f>+IFERROR(VLOOKUP($L274,ACTIVIDADES!$B$9:$X$493,11,0)," ")</f>
        <v>Se realiza durante el mes de abril el primer monitoreo de planes de mejora, así como la aprobación de su reformulación en Comité de Control Interno</v>
      </c>
      <c r="W274" s="227" t="str">
        <f>+IFERROR(VLOOKUP($L274,ACTIVIDADES!$B$9:$X$493,12,0),"")</f>
        <v>https://dnbcgovco-my.sharepoint.com/:f:/g/personal/planeacion_dnbc_gov_co/IgDKtjIGM6TQRZiRK4q944amAfUlNwm8Q9aLRceFhhl58t8?e=gvQ8Yn</v>
      </c>
      <c r="X274" s="138">
        <f>+IFERROR(VLOOKUP($L274,ACTIVIDADES!$B$9:$X$493,13,0),"")</f>
        <v>46153</v>
      </c>
      <c r="Y274" s="164" t="str">
        <f>+IFERROR(VLOOKUP($L274,ACTIVIDADES!$B$9:$X$493,14,0),"")</f>
        <v>Se realiza durante el mes de abril el primer monitoreo de planes de mejora, así como la aprobación de su reformulación en Comité de Control Interno</v>
      </c>
      <c r="Z274" s="105">
        <f>+IFERROR(VLOOKUP($L274,ACTIVIDADES!$B$9:$X$493,15,0),"")</f>
        <v>0.25</v>
      </c>
      <c r="AA274" s="165" t="str">
        <f>+IFERROR(VLOOKUP($L274,ACTIVIDADES!$B$9:$X$493,16,0),"")</f>
        <v>EJECUCIÓN</v>
      </c>
      <c r="AB274" s="171">
        <v>46177</v>
      </c>
      <c r="AC274" s="105">
        <v>0.25</v>
      </c>
      <c r="AD274" s="105" t="s">
        <v>955</v>
      </c>
      <c r="AE274" s="105" t="s">
        <v>108</v>
      </c>
      <c r="AF274" s="105" t="s">
        <v>81</v>
      </c>
      <c r="AG274" s="105" t="s">
        <v>81</v>
      </c>
      <c r="AH274" s="105" t="s">
        <v>81</v>
      </c>
      <c r="AI274" s="33"/>
      <c r="AJ274" s="33"/>
      <c r="AK274" s="34"/>
      <c r="AL274" s="33"/>
      <c r="AM274" s="34"/>
      <c r="AN274" s="35"/>
      <c r="AO274" s="36"/>
      <c r="AP274" s="37"/>
      <c r="AQ274" s="33"/>
      <c r="AR274" s="38"/>
      <c r="AS274" s="39"/>
      <c r="AT274" s="40"/>
      <c r="AU274" s="48"/>
      <c r="AV274" s="49"/>
      <c r="AW274" s="41"/>
      <c r="AX274" s="47"/>
      <c r="AY274" s="33"/>
      <c r="AZ274" s="33"/>
      <c r="BA274" s="34"/>
      <c r="BB274" s="33"/>
      <c r="BC274" s="34"/>
      <c r="BD274" s="35"/>
      <c r="BE274" s="36"/>
      <c r="BF274" s="37"/>
      <c r="BG274" s="33"/>
      <c r="BH274" s="38"/>
      <c r="BI274" s="39"/>
      <c r="BJ274" s="40"/>
      <c r="BK274" s="48"/>
      <c r="BL274" s="49"/>
      <c r="BM274" s="41"/>
      <c r="BN274" s="47"/>
      <c r="BO274" s="33"/>
      <c r="BP274" s="33"/>
      <c r="BQ274" s="34"/>
      <c r="BR274" s="33"/>
      <c r="BS274" s="34"/>
      <c r="BT274" s="35"/>
      <c r="BU274" s="36"/>
      <c r="BV274" s="37"/>
      <c r="BW274" s="33"/>
      <c r="BX274" s="38"/>
      <c r="BY274" s="39"/>
      <c r="BZ274" s="40"/>
      <c r="CA274" s="48"/>
      <c r="CB274" s="49"/>
      <c r="CC274" s="41"/>
      <c r="CD274" s="47"/>
    </row>
    <row r="275" spans="1:82" s="32" customFormat="1" ht="90" customHeight="1" x14ac:dyDescent="0.25">
      <c r="A275" s="315">
        <f t="shared" si="14"/>
        <v>267</v>
      </c>
      <c r="B275" s="61" t="s">
        <v>67</v>
      </c>
      <c r="C275" s="61">
        <v>2022</v>
      </c>
      <c r="D275" s="61" t="s">
        <v>163</v>
      </c>
      <c r="E275" s="61"/>
      <c r="F275" s="61" t="s">
        <v>1245</v>
      </c>
      <c r="G275" s="62" t="s">
        <v>954</v>
      </c>
      <c r="H275" s="310" t="s">
        <v>263</v>
      </c>
      <c r="I275" s="46" t="s">
        <v>1243</v>
      </c>
      <c r="J275" s="64" t="s">
        <v>1243</v>
      </c>
      <c r="K275" s="63" t="s">
        <v>73</v>
      </c>
      <c r="L275" s="87" t="s">
        <v>340</v>
      </c>
      <c r="M275" s="86" t="s">
        <v>341</v>
      </c>
      <c r="N275" s="87" t="s">
        <v>342</v>
      </c>
      <c r="O275" s="87">
        <v>4</v>
      </c>
      <c r="P275" s="88">
        <v>46023</v>
      </c>
      <c r="Q275" s="88">
        <v>46387</v>
      </c>
      <c r="R275" s="89">
        <f t="shared" si="15"/>
        <v>54</v>
      </c>
      <c r="S275" s="87" t="s">
        <v>268</v>
      </c>
      <c r="T275" s="90"/>
      <c r="U275" s="105">
        <f>+IFERROR(VLOOKUP($L275,ACTIVIDADES!$B$9:$X$493,10,0),"")</f>
        <v>0.25</v>
      </c>
      <c r="V275" s="167" t="str">
        <f>+IFERROR(VLOOKUP($L275,ACTIVIDADES!$B$9:$X$493,11,0)," ")</f>
        <v>Se realiza durante el mes de abril el primer monitoreo de planes de mejora, así como la aprobación de su reformulación en Comité de Control Interno</v>
      </c>
      <c r="W275" s="227" t="str">
        <f>+IFERROR(VLOOKUP($L275,ACTIVIDADES!$B$9:$X$493,12,0),"")</f>
        <v>https://dnbcgovco-my.sharepoint.com/:f:/g/personal/planeacion_dnbc_gov_co/IgDKtjIGM6TQRZiRK4q944amAfUlNwm8Q9aLRceFhhl58t8?e=gvQ8Yn</v>
      </c>
      <c r="X275" s="138">
        <f>+IFERROR(VLOOKUP($L275,ACTIVIDADES!$B$9:$X$493,13,0),"")</f>
        <v>46153</v>
      </c>
      <c r="Y275" s="164" t="str">
        <f>+IFERROR(VLOOKUP($L275,ACTIVIDADES!$B$9:$X$493,14,0),"")</f>
        <v>Se realiza durante el mes de abril el primer monitoreo de planes de mejora, así como la aprobación de su reformulación en Comité de Control Interno</v>
      </c>
      <c r="Z275" s="105">
        <f>+IFERROR(VLOOKUP($L275,ACTIVIDADES!$B$9:$X$493,15,0),"")</f>
        <v>0.25</v>
      </c>
      <c r="AA275" s="165" t="str">
        <f>+IFERROR(VLOOKUP($L275,ACTIVIDADES!$B$9:$X$493,16,0),"")</f>
        <v>EJECUCIÓN</v>
      </c>
      <c r="AB275" s="171">
        <v>46177</v>
      </c>
      <c r="AC275" s="105">
        <v>0.25</v>
      </c>
      <c r="AD275" s="105" t="s">
        <v>955</v>
      </c>
      <c r="AE275" s="105" t="s">
        <v>108</v>
      </c>
      <c r="AF275" s="105" t="s">
        <v>81</v>
      </c>
      <c r="AG275" s="105" t="s">
        <v>81</v>
      </c>
      <c r="AH275" s="105" t="s">
        <v>81</v>
      </c>
      <c r="AI275" s="33"/>
      <c r="AJ275" s="33"/>
      <c r="AK275" s="34"/>
      <c r="AL275" s="33"/>
      <c r="AM275" s="34"/>
      <c r="AN275" s="35"/>
      <c r="AO275" s="36"/>
      <c r="AP275" s="37"/>
      <c r="AQ275" s="33"/>
      <c r="AR275" s="38"/>
      <c r="AS275" s="39"/>
      <c r="AT275" s="40"/>
      <c r="AU275" s="48"/>
      <c r="AV275" s="49"/>
      <c r="AW275" s="41"/>
      <c r="AX275" s="47"/>
      <c r="AY275" s="33"/>
      <c r="AZ275" s="33"/>
      <c r="BA275" s="34"/>
      <c r="BB275" s="33"/>
      <c r="BC275" s="34"/>
      <c r="BD275" s="35"/>
      <c r="BE275" s="36"/>
      <c r="BF275" s="37"/>
      <c r="BG275" s="33"/>
      <c r="BH275" s="38"/>
      <c r="BI275" s="39"/>
      <c r="BJ275" s="40"/>
      <c r="BK275" s="48"/>
      <c r="BL275" s="49"/>
      <c r="BM275" s="41"/>
      <c r="BN275" s="47"/>
      <c r="BO275" s="33"/>
      <c r="BP275" s="33"/>
      <c r="BQ275" s="34"/>
      <c r="BR275" s="33"/>
      <c r="BS275" s="34"/>
      <c r="BT275" s="35"/>
      <c r="BU275" s="36"/>
      <c r="BV275" s="37"/>
      <c r="BW275" s="33"/>
      <c r="BX275" s="38"/>
      <c r="BY275" s="39"/>
      <c r="BZ275" s="40"/>
      <c r="CA275" s="48"/>
      <c r="CB275" s="49"/>
      <c r="CC275" s="41"/>
      <c r="CD275" s="47"/>
    </row>
    <row r="276" spans="1:82" s="32" customFormat="1" ht="90" customHeight="1" x14ac:dyDescent="0.25">
      <c r="A276" s="315">
        <f t="shared" si="14"/>
        <v>268</v>
      </c>
      <c r="B276" s="61" t="s">
        <v>67</v>
      </c>
      <c r="C276" s="61">
        <v>2022</v>
      </c>
      <c r="D276" s="61" t="s">
        <v>163</v>
      </c>
      <c r="E276" s="61"/>
      <c r="F276" s="61" t="s">
        <v>1246</v>
      </c>
      <c r="G276" s="62" t="s">
        <v>573</v>
      </c>
      <c r="H276" s="310" t="s">
        <v>263</v>
      </c>
      <c r="I276" s="46" t="s">
        <v>1247</v>
      </c>
      <c r="J276" s="64" t="s">
        <v>1247</v>
      </c>
      <c r="K276" s="63" t="s">
        <v>73</v>
      </c>
      <c r="L276" s="87" t="s">
        <v>279</v>
      </c>
      <c r="M276" s="86" t="s">
        <v>280</v>
      </c>
      <c r="N276" s="87" t="s">
        <v>281</v>
      </c>
      <c r="O276" s="87">
        <v>2</v>
      </c>
      <c r="P276" s="88">
        <v>46023</v>
      </c>
      <c r="Q276" s="88">
        <v>46387</v>
      </c>
      <c r="R276" s="89">
        <f t="shared" si="15"/>
        <v>54</v>
      </c>
      <c r="S276" s="87" t="s">
        <v>268</v>
      </c>
      <c r="T276" s="90" t="s">
        <v>269</v>
      </c>
      <c r="U276" s="105">
        <f>+IFERROR(VLOOKUP($L276,ACTIVIDADES!$B$9:$X$493,10,0),"")</f>
        <v>0</v>
      </c>
      <c r="V276" s="167" t="str">
        <f>+IFERROR(VLOOKUP($L276,ACTIVIDADES!$B$9:$X$493,11,0)," ")</f>
        <v>Actividad reformulada con periodicidad semestral</v>
      </c>
      <c r="W276" s="227">
        <f>+IFERROR(VLOOKUP($L276,ACTIVIDADES!$B$9:$X$493,12,0),"")</f>
        <v>0</v>
      </c>
      <c r="X276" s="138">
        <f>+IFERROR(VLOOKUP($L276,ACTIVIDADES!$B$9:$X$493,13,0),"")</f>
        <v>46153</v>
      </c>
      <c r="Y276" s="164" t="str">
        <f>+IFERROR(VLOOKUP($L276,ACTIVIDADES!$B$9:$X$493,14,0),"")</f>
        <v>Pendiente de inicio de ejecución</v>
      </c>
      <c r="Z276" s="105">
        <f>+IFERROR(VLOOKUP($L276,ACTIVIDADES!$B$9:$X$493,15,0),"")</f>
        <v>0</v>
      </c>
      <c r="AA276" s="165" t="str">
        <f>+IFERROR(VLOOKUP($L276,ACTIVIDADES!$B$9:$X$493,16,0),"")</f>
        <v>EJECUCIÓN</v>
      </c>
      <c r="AB276" s="171">
        <v>46177</v>
      </c>
      <c r="AC276" s="105">
        <v>0.25</v>
      </c>
      <c r="AD276" s="105" t="s">
        <v>93</v>
      </c>
      <c r="AE276" s="179" t="s">
        <v>83</v>
      </c>
      <c r="AF276" s="105" t="s">
        <v>81</v>
      </c>
      <c r="AG276" s="105" t="s">
        <v>81</v>
      </c>
      <c r="AH276" s="105" t="s">
        <v>81</v>
      </c>
      <c r="AI276" s="33"/>
      <c r="AJ276" s="33"/>
      <c r="AK276" s="34"/>
      <c r="AL276" s="33"/>
      <c r="AM276" s="34"/>
      <c r="AN276" s="35"/>
      <c r="AO276" s="36"/>
      <c r="AP276" s="37"/>
      <c r="AQ276" s="33"/>
      <c r="AR276" s="38"/>
      <c r="AS276" s="39"/>
      <c r="AT276" s="40"/>
      <c r="AU276" s="48"/>
      <c r="AV276" s="49"/>
      <c r="AW276" s="41"/>
      <c r="AX276" s="47"/>
      <c r="AY276" s="33"/>
      <c r="AZ276" s="33"/>
      <c r="BA276" s="34"/>
      <c r="BB276" s="33"/>
      <c r="BC276" s="34"/>
      <c r="BD276" s="35"/>
      <c r="BE276" s="36"/>
      <c r="BF276" s="37"/>
      <c r="BG276" s="33"/>
      <c r="BH276" s="38"/>
      <c r="BI276" s="39"/>
      <c r="BJ276" s="40"/>
      <c r="BK276" s="48"/>
      <c r="BL276" s="49"/>
      <c r="BM276" s="41"/>
      <c r="BN276" s="47"/>
      <c r="BO276" s="33"/>
      <c r="BP276" s="33"/>
      <c r="BQ276" s="34"/>
      <c r="BR276" s="33"/>
      <c r="BS276" s="34"/>
      <c r="BT276" s="35"/>
      <c r="BU276" s="36"/>
      <c r="BV276" s="37"/>
      <c r="BW276" s="33"/>
      <c r="BX276" s="38"/>
      <c r="BY276" s="39"/>
      <c r="BZ276" s="40"/>
      <c r="CA276" s="48"/>
      <c r="CB276" s="49"/>
      <c r="CC276" s="41"/>
      <c r="CD276" s="47"/>
    </row>
    <row r="277" spans="1:82" s="32" customFormat="1" ht="90" customHeight="1" x14ac:dyDescent="0.25">
      <c r="A277" s="315">
        <f t="shared" si="14"/>
        <v>269</v>
      </c>
      <c r="B277" s="61" t="s">
        <v>67</v>
      </c>
      <c r="C277" s="61">
        <v>2022</v>
      </c>
      <c r="D277" s="61" t="s">
        <v>163</v>
      </c>
      <c r="E277" s="61"/>
      <c r="F277" s="61" t="s">
        <v>1246</v>
      </c>
      <c r="G277" s="62" t="s">
        <v>573</v>
      </c>
      <c r="H277" s="310" t="s">
        <v>263</v>
      </c>
      <c r="I277" s="46" t="s">
        <v>1247</v>
      </c>
      <c r="J277" s="64" t="s">
        <v>1247</v>
      </c>
      <c r="K277" s="63" t="s">
        <v>73</v>
      </c>
      <c r="L277" s="87" t="s">
        <v>340</v>
      </c>
      <c r="M277" s="86" t="s">
        <v>341</v>
      </c>
      <c r="N277" s="87" t="s">
        <v>342</v>
      </c>
      <c r="O277" s="87">
        <v>4</v>
      </c>
      <c r="P277" s="88">
        <v>46023</v>
      </c>
      <c r="Q277" s="88">
        <v>46387</v>
      </c>
      <c r="R277" s="89">
        <f t="shared" si="15"/>
        <v>54</v>
      </c>
      <c r="S277" s="87" t="s">
        <v>268</v>
      </c>
      <c r="T277" s="90"/>
      <c r="U277" s="105">
        <f>+IFERROR(VLOOKUP($L277,ACTIVIDADES!$B$9:$X$493,10,0),"")</f>
        <v>0.25</v>
      </c>
      <c r="V277" s="167" t="str">
        <f>+IFERROR(VLOOKUP($L277,ACTIVIDADES!$B$9:$X$493,11,0)," ")</f>
        <v>Se realiza durante el mes de abril el primer monitoreo de planes de mejora, así como la aprobación de su reformulación en Comité de Control Interno</v>
      </c>
      <c r="W277" s="227" t="str">
        <f>+IFERROR(VLOOKUP($L277,ACTIVIDADES!$B$9:$X$493,12,0),"")</f>
        <v>https://dnbcgovco-my.sharepoint.com/:f:/g/personal/planeacion_dnbc_gov_co/IgDKtjIGM6TQRZiRK4q944amAfUlNwm8Q9aLRceFhhl58t8?e=gvQ8Yn</v>
      </c>
      <c r="X277" s="138">
        <f>+IFERROR(VLOOKUP($L277,ACTIVIDADES!$B$9:$X$493,13,0),"")</f>
        <v>46153</v>
      </c>
      <c r="Y277" s="164" t="str">
        <f>+IFERROR(VLOOKUP($L277,ACTIVIDADES!$B$9:$X$493,14,0),"")</f>
        <v>Se realiza durante el mes de abril el primer monitoreo de planes de mejora, así como la aprobación de su reformulación en Comité de Control Interno</v>
      </c>
      <c r="Z277" s="105">
        <f>+IFERROR(VLOOKUP($L277,ACTIVIDADES!$B$9:$X$493,15,0),"")</f>
        <v>0.25</v>
      </c>
      <c r="AA277" s="165" t="str">
        <f>+IFERROR(VLOOKUP($L277,ACTIVIDADES!$B$9:$X$493,16,0),"")</f>
        <v>EJECUCIÓN</v>
      </c>
      <c r="AB277" s="171">
        <v>46177</v>
      </c>
      <c r="AC277" s="105">
        <v>0.25</v>
      </c>
      <c r="AD277" s="105" t="s">
        <v>955</v>
      </c>
      <c r="AE277" s="105" t="s">
        <v>108</v>
      </c>
      <c r="AF277" s="105" t="s">
        <v>81</v>
      </c>
      <c r="AG277" s="105" t="s">
        <v>81</v>
      </c>
      <c r="AH277" s="105" t="s">
        <v>81</v>
      </c>
      <c r="AI277" s="33"/>
      <c r="AJ277" s="33"/>
      <c r="AK277" s="34"/>
      <c r="AL277" s="33"/>
      <c r="AM277" s="34"/>
      <c r="AN277" s="35"/>
      <c r="AO277" s="36"/>
      <c r="AP277" s="37"/>
      <c r="AQ277" s="33"/>
      <c r="AR277" s="38"/>
      <c r="AS277" s="39"/>
      <c r="AT277" s="40"/>
      <c r="AU277" s="48"/>
      <c r="AV277" s="49"/>
      <c r="AW277" s="41"/>
      <c r="AX277" s="47"/>
      <c r="AY277" s="33"/>
      <c r="AZ277" s="33"/>
      <c r="BA277" s="34"/>
      <c r="BB277" s="33"/>
      <c r="BC277" s="34"/>
      <c r="BD277" s="35"/>
      <c r="BE277" s="36"/>
      <c r="BF277" s="37"/>
      <c r="BG277" s="33"/>
      <c r="BH277" s="38"/>
      <c r="BI277" s="39"/>
      <c r="BJ277" s="40"/>
      <c r="BK277" s="48"/>
      <c r="BL277" s="49"/>
      <c r="BM277" s="41"/>
      <c r="BN277" s="47"/>
      <c r="BO277" s="33"/>
      <c r="BP277" s="33"/>
      <c r="BQ277" s="34"/>
      <c r="BR277" s="33"/>
      <c r="BS277" s="34"/>
      <c r="BT277" s="35"/>
      <c r="BU277" s="36"/>
      <c r="BV277" s="37"/>
      <c r="BW277" s="33"/>
      <c r="BX277" s="38"/>
      <c r="BY277" s="39"/>
      <c r="BZ277" s="40"/>
      <c r="CA277" s="48"/>
      <c r="CB277" s="49"/>
      <c r="CC277" s="41"/>
      <c r="CD277" s="47"/>
    </row>
    <row r="278" spans="1:82" s="32" customFormat="1" ht="90" customHeight="1" x14ac:dyDescent="0.25">
      <c r="A278" s="315">
        <f t="shared" si="14"/>
        <v>270</v>
      </c>
      <c r="B278" s="61" t="s">
        <v>67</v>
      </c>
      <c r="C278" s="61">
        <v>2022</v>
      </c>
      <c r="D278" s="61" t="s">
        <v>1248</v>
      </c>
      <c r="E278" s="61"/>
      <c r="F278" s="61" t="s">
        <v>1249</v>
      </c>
      <c r="G278" s="62" t="s">
        <v>1250</v>
      </c>
      <c r="H278" s="310" t="s">
        <v>1251</v>
      </c>
      <c r="I278" s="46" t="s">
        <v>1252</v>
      </c>
      <c r="J278" s="64" t="s">
        <v>1252</v>
      </c>
      <c r="K278" s="63" t="s">
        <v>73</v>
      </c>
      <c r="L278" s="87" t="s">
        <v>1253</v>
      </c>
      <c r="M278" s="86" t="s">
        <v>1254</v>
      </c>
      <c r="N278" s="87" t="s">
        <v>1255</v>
      </c>
      <c r="O278" s="87">
        <v>1</v>
      </c>
      <c r="P278" s="88">
        <v>44880</v>
      </c>
      <c r="Q278" s="88">
        <v>45107</v>
      </c>
      <c r="R278" s="89">
        <f t="shared" si="15"/>
        <v>33.75</v>
      </c>
      <c r="S278" s="87" t="s">
        <v>1256</v>
      </c>
      <c r="T278" s="90"/>
      <c r="U278" s="105" t="str">
        <f>+IFERROR(VLOOKUP($L278,ACTIVIDADES!$B$9:$X$493,10,0),"")</f>
        <v/>
      </c>
      <c r="V278" s="167" t="str">
        <f>+IFERROR(VLOOKUP($L278,ACTIVIDADES!$B$9:$X$493,11,0)," ")</f>
        <v xml:space="preserve"> </v>
      </c>
      <c r="W278" s="227" t="str">
        <f>+IFERROR(VLOOKUP($L278,ACTIVIDADES!$B$9:$X$493,12,0),"")</f>
        <v/>
      </c>
      <c r="X278" s="138" t="str">
        <f>+IFERROR(VLOOKUP($L278,ACTIVIDADES!$B$9:$X$493,13,0),"")</f>
        <v/>
      </c>
      <c r="Y278" s="164" t="str">
        <f>+IFERROR(VLOOKUP($L278,ACTIVIDADES!$B$9:$X$493,14,0),"")</f>
        <v/>
      </c>
      <c r="Z278" s="105" t="str">
        <f>+IFERROR(VLOOKUP($L278,ACTIVIDADES!$B$9:$X$493,15,0),"")</f>
        <v/>
      </c>
      <c r="AA278" s="165" t="str">
        <f>+IFERROR(VLOOKUP($L278,ACTIVIDADES!$B$9:$X$493,16,0),"")</f>
        <v/>
      </c>
      <c r="AB278" s="138">
        <v>46181</v>
      </c>
      <c r="AC278" s="105">
        <v>0</v>
      </c>
      <c r="AD278" s="105" t="s">
        <v>1257</v>
      </c>
      <c r="AE278" s="105" t="s">
        <v>118</v>
      </c>
      <c r="AF278" s="105" t="s">
        <v>81</v>
      </c>
      <c r="AG278" s="105" t="s">
        <v>81</v>
      </c>
      <c r="AH278" s="105" t="s">
        <v>81</v>
      </c>
      <c r="AI278" s="33"/>
      <c r="AJ278" s="33"/>
      <c r="AK278" s="34"/>
      <c r="AL278" s="33"/>
      <c r="AM278" s="34"/>
      <c r="AN278" s="35"/>
      <c r="AO278" s="36"/>
      <c r="AP278" s="37"/>
      <c r="AQ278" s="33"/>
      <c r="AR278" s="38"/>
      <c r="AS278" s="39"/>
      <c r="AT278" s="40"/>
      <c r="AU278" s="48"/>
      <c r="AV278" s="49"/>
      <c r="AW278" s="41"/>
      <c r="AX278" s="47"/>
      <c r="AY278" s="33"/>
      <c r="AZ278" s="33"/>
      <c r="BA278" s="34"/>
      <c r="BB278" s="33"/>
      <c r="BC278" s="34"/>
      <c r="BD278" s="35"/>
      <c r="BE278" s="36"/>
      <c r="BF278" s="37"/>
      <c r="BG278" s="33"/>
      <c r="BH278" s="38"/>
      <c r="BI278" s="39"/>
      <c r="BJ278" s="40"/>
      <c r="BK278" s="48"/>
      <c r="BL278" s="49"/>
      <c r="BM278" s="41"/>
      <c r="BN278" s="47"/>
      <c r="BO278" s="33"/>
      <c r="BP278" s="33"/>
      <c r="BQ278" s="34"/>
      <c r="BR278" s="33"/>
      <c r="BS278" s="34"/>
      <c r="BT278" s="35"/>
      <c r="BU278" s="36"/>
      <c r="BV278" s="37"/>
      <c r="BW278" s="33"/>
      <c r="BX278" s="38"/>
      <c r="BY278" s="39"/>
      <c r="BZ278" s="40"/>
      <c r="CA278" s="48"/>
      <c r="CB278" s="49"/>
      <c r="CC278" s="41"/>
      <c r="CD278" s="47"/>
    </row>
    <row r="279" spans="1:82" s="32" customFormat="1" ht="90" customHeight="1" x14ac:dyDescent="0.25">
      <c r="A279" s="315">
        <f t="shared" si="14"/>
        <v>271</v>
      </c>
      <c r="B279" s="61" t="s">
        <v>67</v>
      </c>
      <c r="C279" s="61">
        <v>2022</v>
      </c>
      <c r="D279" s="61" t="s">
        <v>1248</v>
      </c>
      <c r="E279" s="61"/>
      <c r="F279" s="61" t="s">
        <v>1249</v>
      </c>
      <c r="G279" s="62" t="s">
        <v>1250</v>
      </c>
      <c r="H279" s="310" t="s">
        <v>1251</v>
      </c>
      <c r="I279" s="46" t="s">
        <v>1258</v>
      </c>
      <c r="J279" s="64" t="s">
        <v>1258</v>
      </c>
      <c r="K279" s="63" t="s">
        <v>73</v>
      </c>
      <c r="L279" s="87" t="s">
        <v>1259</v>
      </c>
      <c r="M279" s="86" t="s">
        <v>1260</v>
      </c>
      <c r="N279" s="87" t="s">
        <v>1261</v>
      </c>
      <c r="O279" s="87">
        <v>3</v>
      </c>
      <c r="P279" s="88">
        <v>44880</v>
      </c>
      <c r="Q279" s="88">
        <v>45107</v>
      </c>
      <c r="R279" s="89">
        <f t="shared" si="15"/>
        <v>33.75</v>
      </c>
      <c r="S279" s="87" t="s">
        <v>1256</v>
      </c>
      <c r="T279" s="90"/>
      <c r="U279" s="105" t="str">
        <f>+IFERROR(VLOOKUP($L279,ACTIVIDADES!$B$9:$X$493,10,0),"")</f>
        <v/>
      </c>
      <c r="V279" s="167" t="str">
        <f>+IFERROR(VLOOKUP($L279,ACTIVIDADES!$B$9:$X$493,11,0)," ")</f>
        <v xml:space="preserve"> </v>
      </c>
      <c r="W279" s="227" t="str">
        <f>+IFERROR(VLOOKUP($L279,ACTIVIDADES!$B$9:$X$493,12,0),"")</f>
        <v/>
      </c>
      <c r="X279" s="138" t="str">
        <f>+IFERROR(VLOOKUP($L279,ACTIVIDADES!$B$9:$X$493,13,0),"")</f>
        <v/>
      </c>
      <c r="Y279" s="164" t="str">
        <f>+IFERROR(VLOOKUP($L279,ACTIVIDADES!$B$9:$X$493,14,0),"")</f>
        <v/>
      </c>
      <c r="Z279" s="105" t="str">
        <f>+IFERROR(VLOOKUP($L279,ACTIVIDADES!$B$9:$X$493,15,0),"")</f>
        <v/>
      </c>
      <c r="AA279" s="165" t="str">
        <f>+IFERROR(VLOOKUP($L279,ACTIVIDADES!$B$9:$X$493,16,0),"")</f>
        <v/>
      </c>
      <c r="AB279" s="138">
        <v>46181</v>
      </c>
      <c r="AC279" s="105">
        <v>0</v>
      </c>
      <c r="AD279" s="105" t="s">
        <v>1257</v>
      </c>
      <c r="AE279" s="105" t="s">
        <v>118</v>
      </c>
      <c r="AF279" s="105" t="s">
        <v>81</v>
      </c>
      <c r="AG279" s="105" t="s">
        <v>81</v>
      </c>
      <c r="AH279" s="105" t="s">
        <v>81</v>
      </c>
      <c r="AI279" s="33"/>
      <c r="AJ279" s="33"/>
      <c r="AK279" s="34"/>
      <c r="AL279" s="33"/>
      <c r="AM279" s="34"/>
      <c r="AN279" s="35"/>
      <c r="AO279" s="36"/>
      <c r="AP279" s="37"/>
      <c r="AQ279" s="33"/>
      <c r="AR279" s="38"/>
      <c r="AS279" s="39"/>
      <c r="AT279" s="40"/>
      <c r="AU279" s="48"/>
      <c r="AV279" s="49"/>
      <c r="AW279" s="41"/>
      <c r="AX279" s="47"/>
      <c r="AY279" s="33"/>
      <c r="AZ279" s="33"/>
      <c r="BA279" s="34"/>
      <c r="BB279" s="33"/>
      <c r="BC279" s="34"/>
      <c r="BD279" s="35"/>
      <c r="BE279" s="36"/>
      <c r="BF279" s="37"/>
      <c r="BG279" s="33"/>
      <c r="BH279" s="38"/>
      <c r="BI279" s="39"/>
      <c r="BJ279" s="40"/>
      <c r="BK279" s="48"/>
      <c r="BL279" s="49"/>
      <c r="BM279" s="41"/>
      <c r="BN279" s="47"/>
      <c r="BO279" s="33"/>
      <c r="BP279" s="33"/>
      <c r="BQ279" s="34"/>
      <c r="BR279" s="33"/>
      <c r="BS279" s="34"/>
      <c r="BT279" s="35"/>
      <c r="BU279" s="36"/>
      <c r="BV279" s="37"/>
      <c r="BW279" s="33"/>
      <c r="BX279" s="38"/>
      <c r="BY279" s="39"/>
      <c r="BZ279" s="40"/>
      <c r="CA279" s="48"/>
      <c r="CB279" s="49"/>
      <c r="CC279" s="41"/>
      <c r="CD279" s="47"/>
    </row>
    <row r="280" spans="1:82" s="32" customFormat="1" ht="90" customHeight="1" x14ac:dyDescent="0.25">
      <c r="A280" s="315">
        <f t="shared" si="14"/>
        <v>272</v>
      </c>
      <c r="B280" s="61" t="s">
        <v>67</v>
      </c>
      <c r="C280" s="61">
        <v>2022</v>
      </c>
      <c r="D280" s="61" t="s">
        <v>68</v>
      </c>
      <c r="E280" s="61"/>
      <c r="F280" s="61" t="s">
        <v>1262</v>
      </c>
      <c r="G280" s="62" t="s">
        <v>1263</v>
      </c>
      <c r="H280" s="310"/>
      <c r="I280" s="46" t="s">
        <v>1264</v>
      </c>
      <c r="J280" s="64" t="s">
        <v>1265</v>
      </c>
      <c r="K280" s="63" t="s">
        <v>73</v>
      </c>
      <c r="L280" s="87" t="s">
        <v>1266</v>
      </c>
      <c r="M280" s="86" t="s">
        <v>1267</v>
      </c>
      <c r="N280" s="87" t="s">
        <v>1268</v>
      </c>
      <c r="O280" s="87">
        <v>1</v>
      </c>
      <c r="P280" s="88">
        <v>44880</v>
      </c>
      <c r="Q280" s="88">
        <v>45107</v>
      </c>
      <c r="R280" s="89">
        <f t="shared" si="15"/>
        <v>33.75</v>
      </c>
      <c r="S280" s="87" t="s">
        <v>131</v>
      </c>
      <c r="T280" s="90" t="s">
        <v>1082</v>
      </c>
      <c r="U280" s="105">
        <f>+IFERROR(VLOOKUP($L280,ACTIVIDADES!$B$9:$X$493,10,0),"")</f>
        <v>1</v>
      </c>
      <c r="V280" s="167" t="str">
        <f>+IFERROR(VLOOKUP($L280,ACTIVIDADES!$B$9:$X$493,11,0)," ")</f>
        <v>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v>
      </c>
      <c r="W280" s="227" t="str">
        <f>+IFERROR(VLOOKUP($L280,ACTIVIDADES!$B$9:$X$493,12,0),"")</f>
        <v>https://dnbcgovco-my.sharepoint.com/:f:/g/personal/planeacion_dnbc_gov_co/IgB-4M0M0QFBT5ksUFTt5vBYAbdJmXGZRaiLCyWSNAvgCFE?e=ylRHIq</v>
      </c>
      <c r="X280" s="138">
        <f>+IFERROR(VLOOKUP($L280,ACTIVIDADES!$B$9:$X$493,13,0),"")</f>
        <v>46153</v>
      </c>
      <c r="Y280" s="164" t="str">
        <f>+IFERROR(VLOOKUP($L280,ACTIVIDADES!$B$9:$X$493,14,0),"")</f>
        <v xml:space="preserve">Se aporta formato de necesidad de RUE 2.0 </v>
      </c>
      <c r="Z280" s="105">
        <f>+IFERROR(VLOOKUP($L280,ACTIVIDADES!$B$9:$X$493,15,0),"")</f>
        <v>1</v>
      </c>
      <c r="AA280" s="165" t="str">
        <f>+IFERROR(VLOOKUP($L280,ACTIVIDADES!$B$9:$X$493,16,0),"")</f>
        <v>CUMPLIDO</v>
      </c>
      <c r="AB280" s="171">
        <v>46181</v>
      </c>
      <c r="AC280" s="105">
        <v>1</v>
      </c>
      <c r="AD280" s="105" t="s">
        <v>1269</v>
      </c>
      <c r="AE280" s="170" t="s">
        <v>80</v>
      </c>
      <c r="AF280" s="105" t="s">
        <v>81</v>
      </c>
      <c r="AG280" s="105" t="s">
        <v>85</v>
      </c>
      <c r="AH280" s="105" t="s">
        <v>123</v>
      </c>
      <c r="AI280" s="33"/>
      <c r="AJ280" s="33"/>
      <c r="AK280" s="34"/>
      <c r="AL280" s="33"/>
      <c r="AM280" s="34"/>
      <c r="AN280" s="35"/>
      <c r="AO280" s="36"/>
      <c r="AP280" s="37"/>
      <c r="AQ280" s="33"/>
      <c r="AR280" s="38"/>
      <c r="AS280" s="39"/>
      <c r="AT280" s="40"/>
      <c r="AU280" s="48"/>
      <c r="AV280" s="49"/>
      <c r="AW280" s="41"/>
      <c r="AX280" s="47"/>
      <c r="AY280" s="33"/>
      <c r="AZ280" s="33"/>
      <c r="BA280" s="34"/>
      <c r="BB280" s="33"/>
      <c r="BC280" s="34"/>
      <c r="BD280" s="35"/>
      <c r="BE280" s="36"/>
      <c r="BF280" s="37"/>
      <c r="BG280" s="33"/>
      <c r="BH280" s="38"/>
      <c r="BI280" s="39"/>
      <c r="BJ280" s="40"/>
      <c r="BK280" s="48"/>
      <c r="BL280" s="49"/>
      <c r="BM280" s="41"/>
      <c r="BN280" s="47"/>
      <c r="BO280" s="33"/>
      <c r="BP280" s="33"/>
      <c r="BQ280" s="34"/>
      <c r="BR280" s="33"/>
      <c r="BS280" s="34"/>
      <c r="BT280" s="35"/>
      <c r="BU280" s="36"/>
      <c r="BV280" s="37"/>
      <c r="BW280" s="33"/>
      <c r="BX280" s="38"/>
      <c r="BY280" s="39"/>
      <c r="BZ280" s="40"/>
      <c r="CA280" s="48"/>
      <c r="CB280" s="49"/>
      <c r="CC280" s="41"/>
      <c r="CD280" s="47"/>
    </row>
    <row r="281" spans="1:82" s="32" customFormat="1" ht="90" customHeight="1" x14ac:dyDescent="0.25">
      <c r="A281" s="315">
        <f t="shared" si="14"/>
        <v>273</v>
      </c>
      <c r="B281" s="61" t="s">
        <v>67</v>
      </c>
      <c r="C281" s="61">
        <v>2022</v>
      </c>
      <c r="D281" s="61" t="s">
        <v>68</v>
      </c>
      <c r="E281" s="61"/>
      <c r="F281" s="61" t="s">
        <v>1262</v>
      </c>
      <c r="G281" s="62" t="s">
        <v>1263</v>
      </c>
      <c r="H281" s="310"/>
      <c r="I281" s="46" t="s">
        <v>1264</v>
      </c>
      <c r="J281" s="64" t="s">
        <v>1265</v>
      </c>
      <c r="K281" s="63" t="s">
        <v>73</v>
      </c>
      <c r="L281" s="87" t="s">
        <v>1270</v>
      </c>
      <c r="M281" s="86" t="s">
        <v>1271</v>
      </c>
      <c r="N281" s="87" t="s">
        <v>1272</v>
      </c>
      <c r="O281" s="87">
        <v>1</v>
      </c>
      <c r="P281" s="88">
        <v>45108</v>
      </c>
      <c r="Q281" s="88">
        <v>45199</v>
      </c>
      <c r="R281" s="89">
        <f t="shared" si="15"/>
        <v>13.350000000000001</v>
      </c>
      <c r="S281" s="87" t="s">
        <v>131</v>
      </c>
      <c r="T281" s="90" t="s">
        <v>1082</v>
      </c>
      <c r="U281" s="105">
        <f>+IFERROR(VLOOKUP($L281,ACTIVIDADES!$B$9:$X$493,10,0),"")</f>
        <v>1</v>
      </c>
      <c r="V281" s="167" t="str">
        <f>+IFERROR(VLOOKUP($L281,ACTIVIDADES!$B$9:$X$493,11,0)," ")</f>
        <v>Se adjuntan soportes de implementación de acciones de mejora identificadas en el diagnóstico del Sistema de Información RUE, evidenciando priorización e incorporación de ajustes funcionales, de parametrización y generación de reportes.</v>
      </c>
      <c r="W281" s="227" t="str">
        <f>+IFERROR(VLOOKUP($L281,ACTIVIDADES!$B$9:$X$493,12,0),"")</f>
        <v>https://dnbcgovco-my.sharepoint.com/:f:/g/personal/planeacion_dnbc_gov_co/IgA1WVB7uTW2QLTZOFjiTgNNAQxQwmPr2UXQhBrvADIwGzQ?e=aCtqVh</v>
      </c>
      <c r="X281" s="138">
        <f>+IFERROR(VLOOKUP($L281,ACTIVIDADES!$B$9:$X$493,13,0),"")</f>
        <v>46153</v>
      </c>
      <c r="Y281" s="164" t="str">
        <f>+IFERROR(VLOOKUP($L281,ACTIVIDADES!$B$9:$X$493,14,0),"")</f>
        <v>Se aporta formato de necesidad de RUE 2.0. No se tienen evidencias de su implementación.</v>
      </c>
      <c r="Z281" s="105">
        <f>+IFERROR(VLOOKUP($L281,ACTIVIDADES!$B$9:$X$493,15,0),"")</f>
        <v>0.5</v>
      </c>
      <c r="AA281" s="165" t="str">
        <f>+IFERROR(VLOOKUP($L281,ACTIVIDADES!$B$9:$X$493,16,0),"")</f>
        <v>VENCIDO</v>
      </c>
      <c r="AB281" s="171">
        <v>46181</v>
      </c>
      <c r="AC281" s="105">
        <v>0</v>
      </c>
      <c r="AD281" s="105" t="s">
        <v>93</v>
      </c>
      <c r="AE281" s="105" t="s">
        <v>118</v>
      </c>
      <c r="AF281" s="105" t="s">
        <v>81</v>
      </c>
      <c r="AG281" s="105" t="s">
        <v>81</v>
      </c>
      <c r="AH281" s="105" t="s">
        <v>81</v>
      </c>
      <c r="AI281" s="33"/>
      <c r="AJ281" s="33"/>
      <c r="AK281" s="34"/>
      <c r="AL281" s="33"/>
      <c r="AM281" s="34"/>
      <c r="AN281" s="35"/>
      <c r="AO281" s="36"/>
      <c r="AP281" s="37"/>
      <c r="AQ281" s="33"/>
      <c r="AR281" s="38"/>
      <c r="AS281" s="39"/>
      <c r="AT281" s="40"/>
      <c r="AU281" s="48"/>
      <c r="AV281" s="49"/>
      <c r="AW281" s="41"/>
      <c r="AX281" s="47"/>
      <c r="AY281" s="33"/>
      <c r="AZ281" s="33"/>
      <c r="BA281" s="34"/>
      <c r="BB281" s="33"/>
      <c r="BC281" s="34"/>
      <c r="BD281" s="35"/>
      <c r="BE281" s="36"/>
      <c r="BF281" s="37"/>
      <c r="BG281" s="33"/>
      <c r="BH281" s="38"/>
      <c r="BI281" s="39"/>
      <c r="BJ281" s="40"/>
      <c r="BK281" s="48"/>
      <c r="BL281" s="49"/>
      <c r="BM281" s="41"/>
      <c r="BN281" s="47"/>
      <c r="BO281" s="33"/>
      <c r="BP281" s="33"/>
      <c r="BQ281" s="34"/>
      <c r="BR281" s="33"/>
      <c r="BS281" s="34"/>
      <c r="BT281" s="35"/>
      <c r="BU281" s="36"/>
      <c r="BV281" s="37"/>
      <c r="BW281" s="33"/>
      <c r="BX281" s="38"/>
      <c r="BY281" s="39"/>
      <c r="BZ281" s="40"/>
      <c r="CA281" s="48"/>
      <c r="CB281" s="49"/>
      <c r="CC281" s="41"/>
      <c r="CD281" s="47"/>
    </row>
    <row r="282" spans="1:82" s="32" customFormat="1" ht="90" customHeight="1" x14ac:dyDescent="0.25">
      <c r="A282" s="315">
        <f t="shared" si="14"/>
        <v>274</v>
      </c>
      <c r="B282" s="61" t="s">
        <v>67</v>
      </c>
      <c r="C282" s="61">
        <v>2022</v>
      </c>
      <c r="D282" s="61" t="s">
        <v>68</v>
      </c>
      <c r="E282" s="61"/>
      <c r="F282" s="61" t="s">
        <v>1262</v>
      </c>
      <c r="G282" s="62" t="s">
        <v>1263</v>
      </c>
      <c r="H282" s="310" t="s">
        <v>233</v>
      </c>
      <c r="I282" s="46" t="s">
        <v>1273</v>
      </c>
      <c r="J282" s="64" t="s">
        <v>1273</v>
      </c>
      <c r="K282" s="63" t="s">
        <v>73</v>
      </c>
      <c r="L282" s="87" t="s">
        <v>344</v>
      </c>
      <c r="M282" s="86" t="s">
        <v>1274</v>
      </c>
      <c r="N282" s="87" t="s">
        <v>1275</v>
      </c>
      <c r="O282" s="87">
        <v>1</v>
      </c>
      <c r="P282" s="88">
        <v>44880</v>
      </c>
      <c r="Q282" s="88">
        <v>45107</v>
      </c>
      <c r="R282" s="89">
        <f t="shared" si="15"/>
        <v>33.75</v>
      </c>
      <c r="S282" s="87" t="s">
        <v>238</v>
      </c>
      <c r="T282" s="90"/>
      <c r="U282" s="105">
        <f>+ACTIVIDADES!K456</f>
        <v>0</v>
      </c>
      <c r="V282" s="167" t="str">
        <f>+IFERROR(VLOOKUP($L282,ACTIVIDADES!$B$9:$X$493,11,0)," ")</f>
        <v>PENDIENTE</v>
      </c>
      <c r="W282" s="227">
        <f>+IFERROR(VLOOKUP($L282,ACTIVIDADES!$B$9:$X$493,12,0),"")</f>
        <v>0</v>
      </c>
      <c r="X282" s="138">
        <f>+IFERROR(VLOOKUP($L282,ACTIVIDADES!$B$9:$X$493,13,0),"")</f>
        <v>46153</v>
      </c>
      <c r="Y282" s="164" t="str">
        <f>+IFERROR(VLOOKUP($L282,ACTIVIDADES!$B$9:$X$493,14,0),"")</f>
        <v>Sin información</v>
      </c>
      <c r="Z282" s="105">
        <f>+IFERROR(VLOOKUP($L282,ACTIVIDADES!$B$9:$X$493,15,0),"")</f>
        <v>0</v>
      </c>
      <c r="AA282" s="165" t="str">
        <f>+IFERROR(VLOOKUP($L282,ACTIVIDADES!$B$9:$X$493,16,0),"")</f>
        <v>VENCIDO</v>
      </c>
      <c r="AB282" s="138">
        <v>46177</v>
      </c>
      <c r="AC282" s="105">
        <v>0</v>
      </c>
      <c r="AD282" s="105" t="s">
        <v>239</v>
      </c>
      <c r="AE282" s="105" t="s">
        <v>118</v>
      </c>
      <c r="AF282" s="105" t="s">
        <v>81</v>
      </c>
      <c r="AG282" s="105" t="s">
        <v>81</v>
      </c>
      <c r="AH282" s="105" t="s">
        <v>81</v>
      </c>
      <c r="AI282" s="33"/>
      <c r="AJ282" s="33"/>
      <c r="AK282" s="34"/>
      <c r="AL282" s="33"/>
      <c r="AM282" s="34"/>
      <c r="AN282" s="35"/>
      <c r="AO282" s="36"/>
      <c r="AP282" s="37"/>
      <c r="AQ282" s="33"/>
      <c r="AR282" s="38"/>
      <c r="AS282" s="39"/>
      <c r="AT282" s="40"/>
      <c r="AU282" s="48"/>
      <c r="AV282" s="49"/>
      <c r="AW282" s="41"/>
      <c r="AX282" s="47"/>
      <c r="AY282" s="33"/>
      <c r="AZ282" s="33"/>
      <c r="BA282" s="34"/>
      <c r="BB282" s="33"/>
      <c r="BC282" s="34"/>
      <c r="BD282" s="35"/>
      <c r="BE282" s="36"/>
      <c r="BF282" s="37"/>
      <c r="BG282" s="33"/>
      <c r="BH282" s="38"/>
      <c r="BI282" s="39"/>
      <c r="BJ282" s="40"/>
      <c r="BK282" s="48"/>
      <c r="BL282" s="49"/>
      <c r="BM282" s="41"/>
      <c r="BN282" s="47"/>
      <c r="BO282" s="33"/>
      <c r="BP282" s="33"/>
      <c r="BQ282" s="34"/>
      <c r="BR282" s="33"/>
      <c r="BS282" s="34"/>
      <c r="BT282" s="35"/>
      <c r="BU282" s="36"/>
      <c r="BV282" s="37"/>
      <c r="BW282" s="33"/>
      <c r="BX282" s="38"/>
      <c r="BY282" s="39"/>
      <c r="BZ282" s="40"/>
      <c r="CA282" s="48"/>
      <c r="CB282" s="49"/>
      <c r="CC282" s="41"/>
      <c r="CD282" s="47"/>
    </row>
    <row r="283" spans="1:82" s="32" customFormat="1" ht="90" customHeight="1" x14ac:dyDescent="0.25">
      <c r="A283" s="315">
        <f t="shared" si="14"/>
        <v>275</v>
      </c>
      <c r="B283" s="61" t="s">
        <v>67</v>
      </c>
      <c r="C283" s="61">
        <v>2022</v>
      </c>
      <c r="D283" s="61" t="s">
        <v>163</v>
      </c>
      <c r="E283" s="61"/>
      <c r="F283" s="61" t="s">
        <v>1276</v>
      </c>
      <c r="G283" s="62" t="s">
        <v>1277</v>
      </c>
      <c r="H283" s="310"/>
      <c r="I283" s="46" t="s">
        <v>1278</v>
      </c>
      <c r="J283" s="64" t="s">
        <v>1278</v>
      </c>
      <c r="K283" s="63" t="s">
        <v>73</v>
      </c>
      <c r="L283" s="87" t="s">
        <v>1279</v>
      </c>
      <c r="M283" s="86" t="s">
        <v>1280</v>
      </c>
      <c r="N283" s="87" t="s">
        <v>1281</v>
      </c>
      <c r="O283" s="87">
        <v>1</v>
      </c>
      <c r="P283" s="88">
        <v>46082</v>
      </c>
      <c r="Q283" s="88">
        <v>46203</v>
      </c>
      <c r="R283" s="89">
        <v>18</v>
      </c>
      <c r="S283" s="87" t="s">
        <v>784</v>
      </c>
      <c r="T283" s="90" t="s">
        <v>785</v>
      </c>
      <c r="U283" s="105">
        <v>0</v>
      </c>
      <c r="V283" s="167" t="s">
        <v>929</v>
      </c>
      <c r="W283" s="227">
        <v>0</v>
      </c>
      <c r="X283" s="138">
        <v>46153</v>
      </c>
      <c r="Y283" s="164" t="s">
        <v>930</v>
      </c>
      <c r="Z283" s="105">
        <v>0</v>
      </c>
      <c r="AA283" s="194" t="s">
        <v>82</v>
      </c>
      <c r="AB283" s="138">
        <v>46170</v>
      </c>
      <c r="AC283" s="170">
        <v>0</v>
      </c>
      <c r="AD283" s="176" t="s">
        <v>93</v>
      </c>
      <c r="AE283" s="105" t="s">
        <v>83</v>
      </c>
      <c r="AF283" s="105" t="s">
        <v>81</v>
      </c>
      <c r="AG283" s="105" t="s">
        <v>81</v>
      </c>
      <c r="AH283" s="105" t="s">
        <v>81</v>
      </c>
      <c r="AI283" s="33"/>
      <c r="AJ283" s="33"/>
      <c r="AK283" s="34"/>
      <c r="AL283" s="33"/>
      <c r="AM283" s="34"/>
      <c r="AN283" s="35"/>
      <c r="AO283" s="36"/>
      <c r="AP283" s="37"/>
      <c r="AQ283" s="33"/>
      <c r="AR283" s="38"/>
      <c r="AS283" s="39"/>
      <c r="AT283" s="40"/>
      <c r="AU283" s="48"/>
      <c r="AV283" s="49"/>
      <c r="AW283" s="41"/>
      <c r="AX283" s="47"/>
      <c r="AY283" s="33"/>
      <c r="AZ283" s="33"/>
      <c r="BA283" s="34"/>
      <c r="BB283" s="33"/>
      <c r="BC283" s="34"/>
      <c r="BD283" s="35"/>
      <c r="BE283" s="36"/>
      <c r="BF283" s="37"/>
      <c r="BG283" s="33"/>
      <c r="BH283" s="38"/>
      <c r="BI283" s="39"/>
      <c r="BJ283" s="40"/>
      <c r="BK283" s="48"/>
      <c r="BL283" s="49"/>
      <c r="BM283" s="41"/>
      <c r="BN283" s="47"/>
      <c r="BO283" s="33"/>
      <c r="BP283" s="33"/>
      <c r="BQ283" s="34"/>
      <c r="BR283" s="33"/>
      <c r="BS283" s="34"/>
      <c r="BT283" s="35"/>
      <c r="BU283" s="36"/>
      <c r="BV283" s="37"/>
      <c r="BW283" s="33"/>
      <c r="BX283" s="38"/>
      <c r="BY283" s="39"/>
      <c r="BZ283" s="40"/>
      <c r="CA283" s="48"/>
      <c r="CB283" s="49"/>
      <c r="CC283" s="41"/>
      <c r="CD283" s="47"/>
    </row>
    <row r="284" spans="1:82" s="32" customFormat="1" ht="90" customHeight="1" x14ac:dyDescent="0.25">
      <c r="A284" s="315">
        <f t="shared" si="14"/>
        <v>276</v>
      </c>
      <c r="B284" s="61" t="s">
        <v>67</v>
      </c>
      <c r="C284" s="61">
        <v>2022</v>
      </c>
      <c r="D284" s="61" t="s">
        <v>1248</v>
      </c>
      <c r="E284" s="61"/>
      <c r="F284" s="61" t="s">
        <v>1282</v>
      </c>
      <c r="G284" s="62" t="s">
        <v>1283</v>
      </c>
      <c r="H284" s="310" t="s">
        <v>1251</v>
      </c>
      <c r="I284" s="46" t="s">
        <v>1284</v>
      </c>
      <c r="J284" s="64" t="s">
        <v>1284</v>
      </c>
      <c r="K284" s="63" t="s">
        <v>73</v>
      </c>
      <c r="L284" s="87" t="s">
        <v>1285</v>
      </c>
      <c r="M284" s="86" t="s">
        <v>1286</v>
      </c>
      <c r="N284" s="87" t="s">
        <v>1287</v>
      </c>
      <c r="O284" s="87">
        <v>1</v>
      </c>
      <c r="P284" s="88">
        <v>44880</v>
      </c>
      <c r="Q284" s="88">
        <v>45107</v>
      </c>
      <c r="R284" s="89">
        <f t="shared" si="15"/>
        <v>33.75</v>
      </c>
      <c r="S284" s="87" t="s">
        <v>1256</v>
      </c>
      <c r="T284" s="90"/>
      <c r="U284" s="174" t="str">
        <f>+IFERROR(VLOOKUP($L284,ACTIVIDADES!$B$9:$X$493,10,0),"")</f>
        <v/>
      </c>
      <c r="V284" s="231" t="str">
        <f>+IFERROR(VLOOKUP($L284,ACTIVIDADES!$B$9:$X$493,11,0)," ")</f>
        <v xml:space="preserve"> </v>
      </c>
      <c r="W284" s="227" t="str">
        <f>+IFERROR(VLOOKUP($L284,ACTIVIDADES!$B$9:$X$493,12,0),"")</f>
        <v/>
      </c>
      <c r="X284" s="173" t="str">
        <f>+IFERROR(VLOOKUP($L284,ACTIVIDADES!$B$9:$X$493,13,0),"")</f>
        <v/>
      </c>
      <c r="Y284" s="202" t="str">
        <f>+IFERROR(VLOOKUP($L284,ACTIVIDADES!$B$9:$X$493,14,0),"")</f>
        <v/>
      </c>
      <c r="Z284" s="174" t="str">
        <f>+IFERROR(VLOOKUP($L284,ACTIVIDADES!$B$9:$X$493,15,0),"")</f>
        <v/>
      </c>
      <c r="AA284" s="165" t="str">
        <f>+IFERROR(VLOOKUP($L284,ACTIVIDADES!$B$9:$X$493,16,0),"")</f>
        <v/>
      </c>
      <c r="AB284" s="138">
        <v>46157</v>
      </c>
      <c r="AC284" s="105">
        <v>0</v>
      </c>
      <c r="AD284" s="105" t="s">
        <v>93</v>
      </c>
      <c r="AE284" s="105" t="s">
        <v>118</v>
      </c>
      <c r="AF284" s="105" t="s">
        <v>81</v>
      </c>
      <c r="AG284" s="105" t="s">
        <v>85</v>
      </c>
      <c r="AH284" s="105" t="s">
        <v>123</v>
      </c>
      <c r="AI284" s="33"/>
      <c r="AJ284" s="33"/>
      <c r="AK284" s="34"/>
      <c r="AL284" s="33"/>
      <c r="AM284" s="34"/>
      <c r="AN284" s="35"/>
      <c r="AO284" s="36"/>
      <c r="AP284" s="37"/>
      <c r="AQ284" s="33"/>
      <c r="AR284" s="38"/>
      <c r="AS284" s="39"/>
      <c r="AT284" s="40"/>
      <c r="AU284" s="48"/>
      <c r="AV284" s="49"/>
      <c r="AW284" s="41"/>
      <c r="AX284" s="47"/>
      <c r="AY284" s="33"/>
      <c r="AZ284" s="33"/>
      <c r="BA284" s="34"/>
      <c r="BB284" s="33"/>
      <c r="BC284" s="34"/>
      <c r="BD284" s="35"/>
      <c r="BE284" s="36"/>
      <c r="BF284" s="37"/>
      <c r="BG284" s="33"/>
      <c r="BH284" s="38"/>
      <c r="BI284" s="39"/>
      <c r="BJ284" s="40"/>
      <c r="BK284" s="48"/>
      <c r="BL284" s="49"/>
      <c r="BM284" s="41"/>
      <c r="BN284" s="47"/>
      <c r="BO284" s="33"/>
      <c r="BP284" s="33"/>
      <c r="BQ284" s="34"/>
      <c r="BR284" s="33"/>
      <c r="BS284" s="34"/>
      <c r="BT284" s="35"/>
      <c r="BU284" s="36"/>
      <c r="BV284" s="37"/>
      <c r="BW284" s="33"/>
      <c r="BX284" s="38"/>
      <c r="BY284" s="39"/>
      <c r="BZ284" s="40"/>
      <c r="CA284" s="48"/>
      <c r="CB284" s="49"/>
      <c r="CC284" s="41"/>
      <c r="CD284" s="47"/>
    </row>
    <row r="285" spans="1:82" s="32" customFormat="1" ht="90" customHeight="1" x14ac:dyDescent="0.25">
      <c r="A285" s="315">
        <f t="shared" si="14"/>
        <v>277</v>
      </c>
      <c r="B285" s="61" t="s">
        <v>67</v>
      </c>
      <c r="C285" s="61">
        <v>2022</v>
      </c>
      <c r="D285" s="61" t="s">
        <v>1248</v>
      </c>
      <c r="E285" s="61"/>
      <c r="F285" s="61" t="s">
        <v>1288</v>
      </c>
      <c r="G285" s="62" t="s">
        <v>1289</v>
      </c>
      <c r="H285" s="310" t="s">
        <v>1251</v>
      </c>
      <c r="I285" s="46" t="s">
        <v>1290</v>
      </c>
      <c r="J285" s="64" t="s">
        <v>1290</v>
      </c>
      <c r="K285" s="63" t="s">
        <v>73</v>
      </c>
      <c r="L285" s="87" t="s">
        <v>1291</v>
      </c>
      <c r="M285" s="86" t="s">
        <v>1292</v>
      </c>
      <c r="N285" s="87" t="s">
        <v>1293</v>
      </c>
      <c r="O285" s="87">
        <v>1</v>
      </c>
      <c r="P285" s="88">
        <v>44880</v>
      </c>
      <c r="Q285" s="88">
        <v>45107</v>
      </c>
      <c r="R285" s="89">
        <f t="shared" si="15"/>
        <v>33.75</v>
      </c>
      <c r="S285" s="87" t="s">
        <v>1256</v>
      </c>
      <c r="T285" s="90"/>
      <c r="U285" s="105" t="str">
        <f>+IFERROR(VLOOKUP($L285,ACTIVIDADES!$B$9:$X$493,10,0),"")</f>
        <v/>
      </c>
      <c r="V285" s="167" t="str">
        <f>+IFERROR(VLOOKUP($L285,ACTIVIDADES!$B$9:$X$493,11,0)," ")</f>
        <v xml:space="preserve"> </v>
      </c>
      <c r="W285" s="227" t="str">
        <f>+IFERROR(VLOOKUP($L285,ACTIVIDADES!$B$9:$X$493,12,0),"")</f>
        <v/>
      </c>
      <c r="X285" s="138" t="str">
        <f>+IFERROR(VLOOKUP($L285,ACTIVIDADES!$B$9:$X$493,13,0),"")</f>
        <v/>
      </c>
      <c r="Y285" s="164" t="str">
        <f>+IFERROR(VLOOKUP($L285,ACTIVIDADES!$B$9:$X$493,14,0),"")</f>
        <v/>
      </c>
      <c r="Z285" s="105" t="str">
        <f>+IFERROR(VLOOKUP($L285,ACTIVIDADES!$B$9:$X$493,15,0),"")</f>
        <v/>
      </c>
      <c r="AA285" s="165" t="str">
        <f>+IFERROR(VLOOKUP($L285,ACTIVIDADES!$B$9:$X$493,16,0),"")</f>
        <v/>
      </c>
      <c r="AB285" s="138">
        <v>46181</v>
      </c>
      <c r="AC285" s="105">
        <v>0</v>
      </c>
      <c r="AD285" s="105" t="s">
        <v>1257</v>
      </c>
      <c r="AE285" s="105" t="s">
        <v>118</v>
      </c>
      <c r="AF285" s="105" t="s">
        <v>81</v>
      </c>
      <c r="AG285" s="105" t="s">
        <v>81</v>
      </c>
      <c r="AH285" s="105" t="s">
        <v>81</v>
      </c>
      <c r="AI285" s="33"/>
      <c r="AJ285" s="33"/>
      <c r="AK285" s="34"/>
      <c r="AL285" s="33"/>
      <c r="AM285" s="34"/>
      <c r="AN285" s="35"/>
      <c r="AO285" s="36"/>
      <c r="AP285" s="37"/>
      <c r="AQ285" s="33"/>
      <c r="AR285" s="38"/>
      <c r="AS285" s="39"/>
      <c r="AT285" s="40"/>
      <c r="AU285" s="48"/>
      <c r="AV285" s="49"/>
      <c r="AW285" s="41"/>
      <c r="AX285" s="47"/>
      <c r="AY285" s="33"/>
      <c r="AZ285" s="33"/>
      <c r="BA285" s="34"/>
      <c r="BB285" s="33"/>
      <c r="BC285" s="34"/>
      <c r="BD285" s="35"/>
      <c r="BE285" s="36"/>
      <c r="BF285" s="37"/>
      <c r="BG285" s="33"/>
      <c r="BH285" s="38"/>
      <c r="BI285" s="39"/>
      <c r="BJ285" s="40"/>
      <c r="BK285" s="48"/>
      <c r="BL285" s="49"/>
      <c r="BM285" s="41"/>
      <c r="BN285" s="47"/>
      <c r="BO285" s="33"/>
      <c r="BP285" s="33"/>
      <c r="BQ285" s="34"/>
      <c r="BR285" s="33"/>
      <c r="BS285" s="34"/>
      <c r="BT285" s="35"/>
      <c r="BU285" s="36"/>
      <c r="BV285" s="37"/>
      <c r="BW285" s="33"/>
      <c r="BX285" s="38"/>
      <c r="BY285" s="39"/>
      <c r="BZ285" s="40"/>
      <c r="CA285" s="48"/>
      <c r="CB285" s="49"/>
      <c r="CC285" s="41"/>
      <c r="CD285" s="47"/>
    </row>
    <row r="286" spans="1:82" s="32" customFormat="1" ht="90" customHeight="1" x14ac:dyDescent="0.25">
      <c r="A286" s="315">
        <f t="shared" si="14"/>
        <v>278</v>
      </c>
      <c r="B286" s="61" t="s">
        <v>67</v>
      </c>
      <c r="C286" s="61">
        <v>2022</v>
      </c>
      <c r="D286" s="61" t="s">
        <v>1248</v>
      </c>
      <c r="E286" s="61"/>
      <c r="F286" s="61" t="s">
        <v>1294</v>
      </c>
      <c r="G286" s="62" t="s">
        <v>1295</v>
      </c>
      <c r="H286" s="310" t="s">
        <v>1251</v>
      </c>
      <c r="I286" s="46" t="s">
        <v>1296</v>
      </c>
      <c r="J286" s="64" t="s">
        <v>1296</v>
      </c>
      <c r="K286" s="63" t="s">
        <v>73</v>
      </c>
      <c r="L286" s="87" t="s">
        <v>1297</v>
      </c>
      <c r="M286" s="86" t="s">
        <v>1298</v>
      </c>
      <c r="N286" s="87" t="s">
        <v>292</v>
      </c>
      <c r="O286" s="87">
        <v>1</v>
      </c>
      <c r="P286" s="88">
        <v>46113</v>
      </c>
      <c r="Q286" s="88">
        <v>46203</v>
      </c>
      <c r="R286" s="89">
        <f t="shared" si="15"/>
        <v>13.350000000000001</v>
      </c>
      <c r="S286" s="87" t="s">
        <v>1256</v>
      </c>
      <c r="T286" s="90"/>
      <c r="U286" s="105" t="str">
        <f>+IFERROR(VLOOKUP($L286,ACTIVIDADES!$B$9:$X$493,10,0),"")</f>
        <v/>
      </c>
      <c r="V286" s="167" t="str">
        <f>+IFERROR(VLOOKUP($L286,ACTIVIDADES!$B$9:$X$493,11,0)," ")</f>
        <v xml:space="preserve"> </v>
      </c>
      <c r="W286" s="227" t="str">
        <f>+IFERROR(VLOOKUP($L286,ACTIVIDADES!$B$9:$X$493,12,0),"")</f>
        <v/>
      </c>
      <c r="X286" s="138" t="str">
        <f>+IFERROR(VLOOKUP($L286,ACTIVIDADES!$B$9:$X$493,13,0),"")</f>
        <v/>
      </c>
      <c r="Y286" s="164" t="str">
        <f>+IFERROR(VLOOKUP($L286,ACTIVIDADES!$B$9:$X$493,14,0),"")</f>
        <v/>
      </c>
      <c r="Z286" s="105" t="str">
        <f>+IFERROR(VLOOKUP($L286,ACTIVIDADES!$B$9:$X$493,15,0),"")</f>
        <v/>
      </c>
      <c r="AA286" s="165" t="str">
        <f>+IFERROR(VLOOKUP($L286,ACTIVIDADES!$B$9:$X$493,16,0),"")</f>
        <v/>
      </c>
      <c r="AB286" s="138">
        <v>46181</v>
      </c>
      <c r="AC286" s="105">
        <v>0</v>
      </c>
      <c r="AD286" s="105" t="s">
        <v>1257</v>
      </c>
      <c r="AE286" s="179" t="s">
        <v>83</v>
      </c>
      <c r="AF286" s="105" t="s">
        <v>81</v>
      </c>
      <c r="AG286" s="105" t="s">
        <v>81</v>
      </c>
      <c r="AH286" s="105" t="s">
        <v>81</v>
      </c>
      <c r="AI286" s="33"/>
      <c r="AJ286" s="33"/>
      <c r="AK286" s="34"/>
      <c r="AL286" s="33"/>
      <c r="AM286" s="34"/>
      <c r="AN286" s="35"/>
      <c r="AO286" s="36"/>
      <c r="AP286" s="37"/>
      <c r="AQ286" s="33"/>
      <c r="AR286" s="38"/>
      <c r="AS286" s="39"/>
      <c r="AT286" s="40"/>
      <c r="AU286" s="48"/>
      <c r="AV286" s="49"/>
      <c r="AW286" s="41"/>
      <c r="AX286" s="47"/>
      <c r="AY286" s="33"/>
      <c r="AZ286" s="33"/>
      <c r="BA286" s="34"/>
      <c r="BB286" s="33"/>
      <c r="BC286" s="34"/>
      <c r="BD286" s="35"/>
      <c r="BE286" s="36"/>
      <c r="BF286" s="37"/>
      <c r="BG286" s="33"/>
      <c r="BH286" s="38"/>
      <c r="BI286" s="39"/>
      <c r="BJ286" s="40"/>
      <c r="BK286" s="48"/>
      <c r="BL286" s="49"/>
      <c r="BM286" s="41"/>
      <c r="BN286" s="47"/>
      <c r="BO286" s="33"/>
      <c r="BP286" s="33"/>
      <c r="BQ286" s="34"/>
      <c r="BR286" s="33"/>
      <c r="BS286" s="34"/>
      <c r="BT286" s="35"/>
      <c r="BU286" s="36"/>
      <c r="BV286" s="37"/>
      <c r="BW286" s="33"/>
      <c r="BX286" s="38"/>
      <c r="BY286" s="39"/>
      <c r="BZ286" s="40"/>
      <c r="CA286" s="48"/>
      <c r="CB286" s="49"/>
      <c r="CC286" s="41"/>
      <c r="CD286" s="47"/>
    </row>
    <row r="287" spans="1:82" s="32" customFormat="1" ht="90" customHeight="1" x14ac:dyDescent="0.25">
      <c r="A287" s="315">
        <f t="shared" si="14"/>
        <v>279</v>
      </c>
      <c r="B287" s="61" t="s">
        <v>67</v>
      </c>
      <c r="C287" s="61">
        <v>2022</v>
      </c>
      <c r="D287" s="61" t="s">
        <v>68</v>
      </c>
      <c r="E287" s="61"/>
      <c r="F287" s="61" t="s">
        <v>1299</v>
      </c>
      <c r="G287" s="62" t="s">
        <v>1300</v>
      </c>
      <c r="H287" s="310" t="s">
        <v>315</v>
      </c>
      <c r="I287" s="46" t="s">
        <v>1301</v>
      </c>
      <c r="J287" s="64" t="s">
        <v>1301</v>
      </c>
      <c r="K287" s="63" t="s">
        <v>73</v>
      </c>
      <c r="L287" s="87" t="s">
        <v>1302</v>
      </c>
      <c r="M287" s="86" t="s">
        <v>1303</v>
      </c>
      <c r="N287" s="87" t="s">
        <v>1304</v>
      </c>
      <c r="O287" s="87">
        <v>1</v>
      </c>
      <c r="P287" s="88">
        <v>44880</v>
      </c>
      <c r="Q287" s="88">
        <v>45107</v>
      </c>
      <c r="R287" s="89">
        <f t="shared" si="15"/>
        <v>33.75</v>
      </c>
      <c r="S287" s="87" t="s">
        <v>321</v>
      </c>
      <c r="T287" s="90"/>
      <c r="U287" s="105">
        <f>+IFERROR(VLOOKUP($L287,ACTIVIDADES!$B$9:$X$493,10,0),"")</f>
        <v>1</v>
      </c>
      <c r="V287" s="167" t="str">
        <f>+IFERROR(VLOOKUP($L287,ACTIVIDADES!$B$9:$X$493,11,0)," ")</f>
        <v>Actualmente se utiliza un sistema de gestión por etiquetas para organizar la revisión y trámite de las solicitudes que ingresan a la DNBC.</v>
      </c>
      <c r="W287" s="227" t="str">
        <f>+IFERROR(VLOOKUP($L287,ACTIVIDADES!$B$9:$X$493,12,0),"")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287" s="138">
        <f>+IFERROR(VLOOKUP($L287,ACTIVIDADES!$B$9:$X$493,13,0),"")</f>
        <v>46153</v>
      </c>
      <c r="Y287" s="164" t="str">
        <f>+IFERROR(VLOOKUP($L287,ACTIVIDADES!$B$9:$X$493,14,0),"")</f>
        <v>Se utiliza herramienta outlook para la organización de correos. No obstante, se debe revisar su parametrización y documentación</v>
      </c>
      <c r="Z287" s="105">
        <f>+IFERROR(VLOOKUP($L287,ACTIVIDADES!$B$9:$X$493,15,0),"")</f>
        <v>1</v>
      </c>
      <c r="AA287" s="165" t="str">
        <f>+IFERROR(VLOOKUP($L287,ACTIVIDADES!$B$9:$X$493,16,0),"")</f>
        <v>CUMPLIDO</v>
      </c>
      <c r="AB287" s="138">
        <v>46157</v>
      </c>
      <c r="AC287" s="170">
        <v>1</v>
      </c>
      <c r="AD287" s="216" t="s">
        <v>1305</v>
      </c>
      <c r="AE287" s="105" t="s">
        <v>80</v>
      </c>
      <c r="AF287" s="105" t="s">
        <v>81</v>
      </c>
      <c r="AG287" s="105" t="s">
        <v>81</v>
      </c>
      <c r="AH287" s="105" t="s">
        <v>81</v>
      </c>
      <c r="AI287" s="33"/>
      <c r="AJ287" s="33"/>
      <c r="AK287" s="34"/>
      <c r="AL287" s="33"/>
      <c r="AM287" s="34"/>
      <c r="AN287" s="35"/>
      <c r="AO287" s="36"/>
      <c r="AP287" s="37"/>
      <c r="AQ287" s="33"/>
      <c r="AR287" s="38"/>
      <c r="AS287" s="39"/>
      <c r="AT287" s="40"/>
      <c r="AU287" s="48"/>
      <c r="AV287" s="49"/>
      <c r="AW287" s="41"/>
      <c r="AX287" s="47"/>
      <c r="AY287" s="33"/>
      <c r="AZ287" s="33"/>
      <c r="BA287" s="34"/>
      <c r="BB287" s="33"/>
      <c r="BC287" s="34"/>
      <c r="BD287" s="35"/>
      <c r="BE287" s="36"/>
      <c r="BF287" s="37"/>
      <c r="BG287" s="33"/>
      <c r="BH287" s="38"/>
      <c r="BI287" s="39"/>
      <c r="BJ287" s="40"/>
      <c r="BK287" s="48"/>
      <c r="BL287" s="49"/>
      <c r="BM287" s="41"/>
      <c r="BN287" s="47"/>
      <c r="BO287" s="33"/>
      <c r="BP287" s="33"/>
      <c r="BQ287" s="34"/>
      <c r="BR287" s="33"/>
      <c r="BS287" s="34"/>
      <c r="BT287" s="35"/>
      <c r="BU287" s="36"/>
      <c r="BV287" s="37"/>
      <c r="BW287" s="33"/>
      <c r="BX287" s="38"/>
      <c r="BY287" s="39"/>
      <c r="BZ287" s="40"/>
      <c r="CA287" s="48"/>
      <c r="CB287" s="49"/>
      <c r="CC287" s="41"/>
      <c r="CD287" s="47"/>
    </row>
    <row r="288" spans="1:82" s="32" customFormat="1" ht="90" customHeight="1" x14ac:dyDescent="0.25">
      <c r="A288" s="315">
        <f t="shared" si="14"/>
        <v>280</v>
      </c>
      <c r="B288" s="61" t="s">
        <v>67</v>
      </c>
      <c r="C288" s="61">
        <v>2022</v>
      </c>
      <c r="D288" s="61" t="s">
        <v>1248</v>
      </c>
      <c r="E288" s="61"/>
      <c r="F288" s="61" t="s">
        <v>1306</v>
      </c>
      <c r="G288" s="62" t="s">
        <v>1307</v>
      </c>
      <c r="H288" s="310" t="s">
        <v>1251</v>
      </c>
      <c r="I288" s="46" t="s">
        <v>1308</v>
      </c>
      <c r="J288" s="64" t="s">
        <v>1308</v>
      </c>
      <c r="K288" s="63" t="s">
        <v>73</v>
      </c>
      <c r="L288" s="87" t="s">
        <v>1309</v>
      </c>
      <c r="M288" s="86" t="s">
        <v>1310</v>
      </c>
      <c r="N288" s="87" t="s">
        <v>945</v>
      </c>
      <c r="O288" s="87">
        <v>1</v>
      </c>
      <c r="P288" s="88">
        <v>44880</v>
      </c>
      <c r="Q288" s="88">
        <v>45107</v>
      </c>
      <c r="R288" s="89">
        <f t="shared" si="15"/>
        <v>33.75</v>
      </c>
      <c r="S288" s="87" t="s">
        <v>1256</v>
      </c>
      <c r="T288" s="90"/>
      <c r="U288" s="105" t="str">
        <f>+IFERROR(VLOOKUP($L288,ACTIVIDADES!$B$9:$X$493,10,0),"")</f>
        <v/>
      </c>
      <c r="V288" s="167" t="str">
        <f>+IFERROR(VLOOKUP($L288,ACTIVIDADES!$B$9:$X$493,11,0)," ")</f>
        <v xml:space="preserve"> </v>
      </c>
      <c r="W288" s="227" t="str">
        <f>+IFERROR(VLOOKUP($L288,ACTIVIDADES!$B$9:$X$493,12,0),"")</f>
        <v/>
      </c>
      <c r="X288" s="138" t="str">
        <f>+IFERROR(VLOOKUP($L288,ACTIVIDADES!$B$9:$X$493,13,0),"")</f>
        <v/>
      </c>
      <c r="Y288" s="164" t="str">
        <f>+IFERROR(VLOOKUP($L288,ACTIVIDADES!$B$9:$X$493,14,0),"")</f>
        <v/>
      </c>
      <c r="Z288" s="105" t="str">
        <f>+IFERROR(VLOOKUP($L288,ACTIVIDADES!$B$9:$X$493,15,0),"")</f>
        <v/>
      </c>
      <c r="AA288" s="165" t="str">
        <f>+IFERROR(VLOOKUP($L288,ACTIVIDADES!$B$9:$X$493,16,0),"")</f>
        <v/>
      </c>
      <c r="AB288" s="138">
        <v>46181</v>
      </c>
      <c r="AC288" s="105">
        <v>0</v>
      </c>
      <c r="AD288" s="105" t="s">
        <v>1257</v>
      </c>
      <c r="AE288" s="105" t="s">
        <v>118</v>
      </c>
      <c r="AF288" s="105" t="s">
        <v>81</v>
      </c>
      <c r="AG288" s="105" t="s">
        <v>81</v>
      </c>
      <c r="AH288" s="105" t="s">
        <v>81</v>
      </c>
      <c r="AI288" s="33"/>
      <c r="AJ288" s="33"/>
      <c r="AK288" s="34"/>
      <c r="AL288" s="33"/>
      <c r="AM288" s="34"/>
      <c r="AN288" s="35"/>
      <c r="AO288" s="36"/>
      <c r="AP288" s="37"/>
      <c r="AQ288" s="33"/>
      <c r="AR288" s="38"/>
      <c r="AS288" s="39"/>
      <c r="AT288" s="40"/>
      <c r="AU288" s="48"/>
      <c r="AV288" s="49"/>
      <c r="AW288" s="41"/>
      <c r="AX288" s="47"/>
      <c r="AY288" s="33"/>
      <c r="AZ288" s="33"/>
      <c r="BA288" s="34"/>
      <c r="BB288" s="33"/>
      <c r="BC288" s="34"/>
      <c r="BD288" s="35"/>
      <c r="BE288" s="36"/>
      <c r="BF288" s="37"/>
      <c r="BG288" s="33"/>
      <c r="BH288" s="38"/>
      <c r="BI288" s="39"/>
      <c r="BJ288" s="40"/>
      <c r="BK288" s="48"/>
      <c r="BL288" s="49"/>
      <c r="BM288" s="41"/>
      <c r="BN288" s="47"/>
      <c r="BO288" s="33"/>
      <c r="BP288" s="33"/>
      <c r="BQ288" s="34"/>
      <c r="BR288" s="33"/>
      <c r="BS288" s="34"/>
      <c r="BT288" s="35"/>
      <c r="BU288" s="36"/>
      <c r="BV288" s="37"/>
      <c r="BW288" s="33"/>
      <c r="BX288" s="38"/>
      <c r="BY288" s="39"/>
      <c r="BZ288" s="40"/>
      <c r="CA288" s="48"/>
      <c r="CB288" s="49"/>
      <c r="CC288" s="41"/>
      <c r="CD288" s="47"/>
    </row>
    <row r="289" spans="1:82" s="32" customFormat="1" ht="90" customHeight="1" x14ac:dyDescent="0.25">
      <c r="A289" s="315">
        <f t="shared" si="14"/>
        <v>281</v>
      </c>
      <c r="B289" s="61" t="s">
        <v>67</v>
      </c>
      <c r="C289" s="61">
        <v>2022</v>
      </c>
      <c r="D289" s="61" t="s">
        <v>1248</v>
      </c>
      <c r="E289" s="61"/>
      <c r="F289" s="61" t="s">
        <v>1311</v>
      </c>
      <c r="G289" s="62" t="s">
        <v>1312</v>
      </c>
      <c r="H289" s="310" t="s">
        <v>1251</v>
      </c>
      <c r="I289" s="46" t="s">
        <v>1313</v>
      </c>
      <c r="J289" s="64" t="s">
        <v>1313</v>
      </c>
      <c r="K289" s="63" t="s">
        <v>73</v>
      </c>
      <c r="L289" s="87" t="s">
        <v>1314</v>
      </c>
      <c r="M289" s="86" t="s">
        <v>1315</v>
      </c>
      <c r="N289" s="87" t="s">
        <v>1316</v>
      </c>
      <c r="O289" s="87">
        <v>1</v>
      </c>
      <c r="P289" s="88">
        <v>44880</v>
      </c>
      <c r="Q289" s="88">
        <v>45107</v>
      </c>
      <c r="R289" s="89">
        <f t="shared" si="15"/>
        <v>33.75</v>
      </c>
      <c r="S289" s="87" t="s">
        <v>1256</v>
      </c>
      <c r="T289" s="90"/>
      <c r="U289" s="105" t="str">
        <f>+IFERROR(VLOOKUP($L289,ACTIVIDADES!$B$9:$X$493,10,0),"")</f>
        <v/>
      </c>
      <c r="V289" s="167" t="str">
        <f>+IFERROR(VLOOKUP($L289,ACTIVIDADES!$B$9:$X$493,11,0)," ")</f>
        <v xml:space="preserve"> </v>
      </c>
      <c r="W289" s="227" t="str">
        <f>+IFERROR(VLOOKUP($L289,ACTIVIDADES!$B$9:$X$493,12,0),"")</f>
        <v/>
      </c>
      <c r="X289" s="138" t="str">
        <f>+IFERROR(VLOOKUP($L289,ACTIVIDADES!$B$9:$X$493,13,0),"")</f>
        <v/>
      </c>
      <c r="Y289" s="164" t="str">
        <f>+IFERROR(VLOOKUP($L289,ACTIVIDADES!$B$9:$X$493,14,0),"")</f>
        <v/>
      </c>
      <c r="Z289" s="105" t="str">
        <f>+IFERROR(VLOOKUP($L289,ACTIVIDADES!$B$9:$X$493,15,0),"")</f>
        <v/>
      </c>
      <c r="AA289" s="165" t="str">
        <f>+IFERROR(VLOOKUP($L289,ACTIVIDADES!$B$9:$X$493,16,0),"")</f>
        <v/>
      </c>
      <c r="AB289" s="138">
        <v>46181</v>
      </c>
      <c r="AC289" s="105">
        <v>0</v>
      </c>
      <c r="AD289" s="105" t="s">
        <v>1257</v>
      </c>
      <c r="AE289" s="105" t="s">
        <v>118</v>
      </c>
      <c r="AF289" s="105" t="s">
        <v>81</v>
      </c>
      <c r="AG289" s="105" t="s">
        <v>81</v>
      </c>
      <c r="AH289" s="105" t="s">
        <v>81</v>
      </c>
      <c r="AI289" s="33"/>
      <c r="AJ289" s="33"/>
      <c r="AK289" s="34"/>
      <c r="AL289" s="33"/>
      <c r="AM289" s="34"/>
      <c r="AN289" s="35"/>
      <c r="AO289" s="36"/>
      <c r="AP289" s="37"/>
      <c r="AQ289" s="33"/>
      <c r="AR289" s="38"/>
      <c r="AS289" s="39"/>
      <c r="AT289" s="40"/>
      <c r="AU289" s="48"/>
      <c r="AV289" s="49"/>
      <c r="AW289" s="41"/>
      <c r="AX289" s="47"/>
      <c r="AY289" s="33"/>
      <c r="AZ289" s="33"/>
      <c r="BA289" s="34"/>
      <c r="BB289" s="33"/>
      <c r="BC289" s="34"/>
      <c r="BD289" s="35"/>
      <c r="BE289" s="36"/>
      <c r="BF289" s="37"/>
      <c r="BG289" s="33"/>
      <c r="BH289" s="38"/>
      <c r="BI289" s="39"/>
      <c r="BJ289" s="40"/>
      <c r="BK289" s="48"/>
      <c r="BL289" s="49"/>
      <c r="BM289" s="41"/>
      <c r="BN289" s="47"/>
      <c r="BO289" s="33"/>
      <c r="BP289" s="33"/>
      <c r="BQ289" s="34"/>
      <c r="BR289" s="33"/>
      <c r="BS289" s="34"/>
      <c r="BT289" s="35"/>
      <c r="BU289" s="36"/>
      <c r="BV289" s="37"/>
      <c r="BW289" s="33"/>
      <c r="BX289" s="38"/>
      <c r="BY289" s="39"/>
      <c r="BZ289" s="40"/>
      <c r="CA289" s="48"/>
      <c r="CB289" s="49"/>
      <c r="CC289" s="41"/>
      <c r="CD289" s="47"/>
    </row>
    <row r="290" spans="1:82" s="32" customFormat="1" ht="90" customHeight="1" x14ac:dyDescent="0.25">
      <c r="A290" s="315">
        <f t="shared" si="14"/>
        <v>282</v>
      </c>
      <c r="B290" s="61" t="s">
        <v>67</v>
      </c>
      <c r="C290" s="61">
        <v>2022</v>
      </c>
      <c r="D290" s="61" t="s">
        <v>1248</v>
      </c>
      <c r="E290" s="61"/>
      <c r="F290" s="61" t="s">
        <v>1317</v>
      </c>
      <c r="G290" s="62" t="s">
        <v>1318</v>
      </c>
      <c r="H290" s="310" t="s">
        <v>1251</v>
      </c>
      <c r="I290" s="46" t="s">
        <v>1319</v>
      </c>
      <c r="J290" s="64" t="s">
        <v>1320</v>
      </c>
      <c r="K290" s="63" t="s">
        <v>73</v>
      </c>
      <c r="L290" s="87" t="s">
        <v>1321</v>
      </c>
      <c r="M290" s="86" t="s">
        <v>1322</v>
      </c>
      <c r="N290" s="87" t="s">
        <v>945</v>
      </c>
      <c r="O290" s="87">
        <v>1</v>
      </c>
      <c r="P290" s="88">
        <v>44880</v>
      </c>
      <c r="Q290" s="88">
        <v>45107</v>
      </c>
      <c r="R290" s="89">
        <f t="shared" si="15"/>
        <v>33.75</v>
      </c>
      <c r="S290" s="87" t="s">
        <v>1256</v>
      </c>
      <c r="T290" s="90"/>
      <c r="U290" s="105" t="str">
        <f>+IFERROR(VLOOKUP($L290,ACTIVIDADES!$B$9:$X$493,10,0),"")</f>
        <v/>
      </c>
      <c r="V290" s="167" t="str">
        <f>+IFERROR(VLOOKUP($L290,ACTIVIDADES!$B$9:$X$493,11,0)," ")</f>
        <v xml:space="preserve"> </v>
      </c>
      <c r="W290" s="227" t="str">
        <f>+IFERROR(VLOOKUP($L290,ACTIVIDADES!$B$9:$X$493,12,0),"")</f>
        <v/>
      </c>
      <c r="X290" s="138" t="str">
        <f>+IFERROR(VLOOKUP($L290,ACTIVIDADES!$B$9:$X$493,13,0),"")</f>
        <v/>
      </c>
      <c r="Y290" s="164" t="str">
        <f>+IFERROR(VLOOKUP($L290,ACTIVIDADES!$B$9:$X$493,14,0),"")</f>
        <v/>
      </c>
      <c r="Z290" s="105" t="str">
        <f>+IFERROR(VLOOKUP($L290,ACTIVIDADES!$B$9:$X$493,15,0),"")</f>
        <v/>
      </c>
      <c r="AA290" s="165" t="str">
        <f>+IFERROR(VLOOKUP($L290,ACTIVIDADES!$B$9:$X$493,16,0),"")</f>
        <v/>
      </c>
      <c r="AB290" s="138">
        <v>46181</v>
      </c>
      <c r="AC290" s="105">
        <v>0</v>
      </c>
      <c r="AD290" s="105" t="s">
        <v>1257</v>
      </c>
      <c r="AE290" s="105" t="s">
        <v>118</v>
      </c>
      <c r="AF290" s="105" t="s">
        <v>81</v>
      </c>
      <c r="AG290" s="105" t="s">
        <v>81</v>
      </c>
      <c r="AH290" s="105" t="s">
        <v>81</v>
      </c>
      <c r="AI290" s="33"/>
      <c r="AJ290" s="33"/>
      <c r="AK290" s="34"/>
      <c r="AL290" s="33"/>
      <c r="AM290" s="34"/>
      <c r="AN290" s="35"/>
      <c r="AO290" s="36"/>
      <c r="AP290" s="37"/>
      <c r="AQ290" s="33"/>
      <c r="AR290" s="38"/>
      <c r="AS290" s="39"/>
      <c r="AT290" s="40"/>
      <c r="AU290" s="48"/>
      <c r="AV290" s="49"/>
      <c r="AW290" s="41"/>
      <c r="AX290" s="47"/>
      <c r="AY290" s="33"/>
      <c r="AZ290" s="33"/>
      <c r="BA290" s="34"/>
      <c r="BB290" s="33"/>
      <c r="BC290" s="34"/>
      <c r="BD290" s="35"/>
      <c r="BE290" s="36"/>
      <c r="BF290" s="37"/>
      <c r="BG290" s="33"/>
      <c r="BH290" s="38"/>
      <c r="BI290" s="39"/>
      <c r="BJ290" s="40"/>
      <c r="BK290" s="48"/>
      <c r="BL290" s="49"/>
      <c r="BM290" s="41"/>
      <c r="BN290" s="47"/>
      <c r="BO290" s="33"/>
      <c r="BP290" s="33"/>
      <c r="BQ290" s="34"/>
      <c r="BR290" s="33"/>
      <c r="BS290" s="34"/>
      <c r="BT290" s="35"/>
      <c r="BU290" s="36"/>
      <c r="BV290" s="37"/>
      <c r="BW290" s="33"/>
      <c r="BX290" s="38"/>
      <c r="BY290" s="39"/>
      <c r="BZ290" s="40"/>
      <c r="CA290" s="48"/>
      <c r="CB290" s="49"/>
      <c r="CC290" s="41"/>
      <c r="CD290" s="47"/>
    </row>
    <row r="291" spans="1:82" s="32" customFormat="1" ht="90" customHeight="1" x14ac:dyDescent="0.25">
      <c r="A291" s="315">
        <f t="shared" si="14"/>
        <v>283</v>
      </c>
      <c r="B291" s="61" t="s">
        <v>67</v>
      </c>
      <c r="C291" s="61">
        <v>2022</v>
      </c>
      <c r="D291" s="61" t="s">
        <v>1248</v>
      </c>
      <c r="E291" s="61"/>
      <c r="F291" s="61" t="s">
        <v>1323</v>
      </c>
      <c r="G291" s="62" t="s">
        <v>1324</v>
      </c>
      <c r="H291" s="310" t="s">
        <v>1251</v>
      </c>
      <c r="I291" s="46" t="s">
        <v>1325</v>
      </c>
      <c r="J291" s="64" t="s">
        <v>1326</v>
      </c>
      <c r="K291" s="63" t="s">
        <v>73</v>
      </c>
      <c r="L291" s="87" t="s">
        <v>1327</v>
      </c>
      <c r="M291" s="86" t="s">
        <v>1328</v>
      </c>
      <c r="N291" s="87" t="s">
        <v>945</v>
      </c>
      <c r="O291" s="87">
        <v>1</v>
      </c>
      <c r="P291" s="88">
        <v>44880</v>
      </c>
      <c r="Q291" s="88">
        <v>45107</v>
      </c>
      <c r="R291" s="89">
        <f t="shared" si="15"/>
        <v>33.75</v>
      </c>
      <c r="S291" s="87" t="s">
        <v>1256</v>
      </c>
      <c r="T291" s="90"/>
      <c r="U291" s="105" t="str">
        <f>+IFERROR(VLOOKUP($L291,ACTIVIDADES!$B$9:$X$493,10,0),"")</f>
        <v/>
      </c>
      <c r="V291" s="167" t="str">
        <f>+IFERROR(VLOOKUP($L291,ACTIVIDADES!$B$9:$X$493,11,0)," ")</f>
        <v xml:space="preserve"> </v>
      </c>
      <c r="W291" s="227" t="str">
        <f>+IFERROR(VLOOKUP($L291,ACTIVIDADES!$B$9:$X$493,12,0),"")</f>
        <v/>
      </c>
      <c r="X291" s="138" t="str">
        <f>+IFERROR(VLOOKUP($L291,ACTIVIDADES!$B$9:$X$493,13,0),"")</f>
        <v/>
      </c>
      <c r="Y291" s="164" t="str">
        <f>+IFERROR(VLOOKUP($L291,ACTIVIDADES!$B$9:$X$493,14,0),"")</f>
        <v/>
      </c>
      <c r="Z291" s="105" t="str">
        <f>+IFERROR(VLOOKUP($L291,ACTIVIDADES!$B$9:$X$493,15,0),"")</f>
        <v/>
      </c>
      <c r="AA291" s="165" t="str">
        <f>+IFERROR(VLOOKUP($L291,ACTIVIDADES!$B$9:$X$493,16,0),"")</f>
        <v/>
      </c>
      <c r="AB291" s="138">
        <v>46181</v>
      </c>
      <c r="AC291" s="105">
        <v>0</v>
      </c>
      <c r="AD291" s="105" t="s">
        <v>1257</v>
      </c>
      <c r="AE291" s="105" t="s">
        <v>118</v>
      </c>
      <c r="AF291" s="105" t="s">
        <v>81</v>
      </c>
      <c r="AG291" s="105" t="s">
        <v>81</v>
      </c>
      <c r="AH291" s="105" t="s">
        <v>81</v>
      </c>
      <c r="AI291" s="33"/>
      <c r="AJ291" s="33"/>
      <c r="AK291" s="34"/>
      <c r="AL291" s="33"/>
      <c r="AM291" s="34"/>
      <c r="AN291" s="35"/>
      <c r="AO291" s="36"/>
      <c r="AP291" s="37"/>
      <c r="AQ291" s="33"/>
      <c r="AR291" s="38"/>
      <c r="AS291" s="39"/>
      <c r="AT291" s="40"/>
      <c r="AU291" s="48"/>
      <c r="AV291" s="49"/>
      <c r="AW291" s="41"/>
      <c r="AX291" s="47"/>
      <c r="AY291" s="33"/>
      <c r="AZ291" s="33"/>
      <c r="BA291" s="34"/>
      <c r="BB291" s="33"/>
      <c r="BC291" s="34"/>
      <c r="BD291" s="35"/>
      <c r="BE291" s="36"/>
      <c r="BF291" s="37"/>
      <c r="BG291" s="33"/>
      <c r="BH291" s="38"/>
      <c r="BI291" s="39"/>
      <c r="BJ291" s="40"/>
      <c r="BK291" s="48"/>
      <c r="BL291" s="49"/>
      <c r="BM291" s="41"/>
      <c r="BN291" s="47"/>
      <c r="BO291" s="33"/>
      <c r="BP291" s="33"/>
      <c r="BQ291" s="34"/>
      <c r="BR291" s="33"/>
      <c r="BS291" s="34"/>
      <c r="BT291" s="35"/>
      <c r="BU291" s="36"/>
      <c r="BV291" s="37"/>
      <c r="BW291" s="33"/>
      <c r="BX291" s="38"/>
      <c r="BY291" s="39"/>
      <c r="BZ291" s="40"/>
      <c r="CA291" s="48"/>
      <c r="CB291" s="49"/>
      <c r="CC291" s="41"/>
      <c r="CD291" s="47"/>
    </row>
    <row r="292" spans="1:82" s="32" customFormat="1" ht="90" customHeight="1" x14ac:dyDescent="0.25">
      <c r="A292" s="315">
        <f t="shared" si="14"/>
        <v>284</v>
      </c>
      <c r="B292" s="61" t="s">
        <v>67</v>
      </c>
      <c r="C292" s="61">
        <v>2022</v>
      </c>
      <c r="D292" s="61" t="s">
        <v>68</v>
      </c>
      <c r="E292" s="61"/>
      <c r="F292" s="61" t="s">
        <v>1329</v>
      </c>
      <c r="G292" s="62" t="s">
        <v>1330</v>
      </c>
      <c r="H292" s="310"/>
      <c r="I292" s="46" t="s">
        <v>1331</v>
      </c>
      <c r="J292" s="64" t="s">
        <v>1332</v>
      </c>
      <c r="K292" s="63" t="s">
        <v>73</v>
      </c>
      <c r="L292" s="87" t="s">
        <v>1333</v>
      </c>
      <c r="M292" s="86" t="s">
        <v>1334</v>
      </c>
      <c r="N292" s="87" t="s">
        <v>1335</v>
      </c>
      <c r="O292" s="87">
        <v>1</v>
      </c>
      <c r="P292" s="88">
        <v>44880</v>
      </c>
      <c r="Q292" s="88">
        <v>45107</v>
      </c>
      <c r="R292" s="89">
        <f t="shared" si="15"/>
        <v>33.75</v>
      </c>
      <c r="S292" s="87" t="s">
        <v>131</v>
      </c>
      <c r="T292" s="90" t="s">
        <v>1082</v>
      </c>
      <c r="U292" s="105">
        <f>+IFERROR(VLOOKUP($L292,ACTIVIDADES!$B$9:$X$493,10,0),"")</f>
        <v>1</v>
      </c>
      <c r="V292" s="167" t="str">
        <f>+IFERROR(VLOOKUP($L292,ACTIVIDADES!$B$9:$X$493,11,0)," ")</f>
        <v>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v>
      </c>
      <c r="W292" s="227" t="str">
        <f>+IFERROR(VLOOKUP($L292,ACTIVIDADES!$B$9:$X$493,12,0),"")</f>
        <v>https://dnbcgovco-my.sharepoint.com/:f:/g/personal/planeacion_dnbc_gov_co/IgB1QMzvYiM7T5Z1lVGEpGUBAfoO-PzjS-O2nmKgLlfZ7C4?e=PsKfsW</v>
      </c>
      <c r="X292" s="138">
        <f>+IFERROR(VLOOKUP($L292,ACTIVIDADES!$B$9:$X$493,13,0),"")</f>
        <v>46153</v>
      </c>
      <c r="Y292" s="164" t="str">
        <f>+IFERROR(VLOOKUP($L292,ACTIVIDADES!$B$9:$X$493,14,0),"")</f>
        <v>Se incluye tabla de información orfeo</v>
      </c>
      <c r="Z292" s="105">
        <f>+IFERROR(VLOOKUP($L292,ACTIVIDADES!$B$9:$X$493,15,0),"")</f>
        <v>1</v>
      </c>
      <c r="AA292" s="165" t="str">
        <f>+IFERROR(VLOOKUP($L292,ACTIVIDADES!$B$9:$X$493,16,0),"")</f>
        <v>CUMPLIDO</v>
      </c>
      <c r="AB292" s="171">
        <v>46181</v>
      </c>
      <c r="AC292" s="105">
        <v>1</v>
      </c>
      <c r="AD292" s="105" t="s">
        <v>1336</v>
      </c>
      <c r="AE292" s="170" t="s">
        <v>80</v>
      </c>
      <c r="AF292" s="105" t="s">
        <v>81</v>
      </c>
      <c r="AG292" s="105" t="s">
        <v>85</v>
      </c>
      <c r="AH292" s="105" t="s">
        <v>123</v>
      </c>
      <c r="AI292" s="33"/>
      <c r="AJ292" s="33"/>
      <c r="AK292" s="34"/>
      <c r="AL292" s="33"/>
      <c r="AM292" s="34"/>
      <c r="AN292" s="35"/>
      <c r="AO292" s="36"/>
      <c r="AP292" s="37"/>
      <c r="AQ292" s="33"/>
      <c r="AR292" s="38"/>
      <c r="AS292" s="39"/>
      <c r="AT292" s="40"/>
      <c r="AU292" s="48"/>
      <c r="AV292" s="49"/>
      <c r="AW292" s="41"/>
      <c r="AX292" s="47"/>
      <c r="AY292" s="33"/>
      <c r="AZ292" s="33"/>
      <c r="BA292" s="34"/>
      <c r="BB292" s="33"/>
      <c r="BC292" s="34"/>
      <c r="BD292" s="35"/>
      <c r="BE292" s="36"/>
      <c r="BF292" s="37"/>
      <c r="BG292" s="33"/>
      <c r="BH292" s="38"/>
      <c r="BI292" s="39"/>
      <c r="BJ292" s="40"/>
      <c r="BK292" s="48"/>
      <c r="BL292" s="49"/>
      <c r="BM292" s="41"/>
      <c r="BN292" s="47"/>
      <c r="BO292" s="33"/>
      <c r="BP292" s="33"/>
      <c r="BQ292" s="34"/>
      <c r="BR292" s="33"/>
      <c r="BS292" s="34"/>
      <c r="BT292" s="35"/>
      <c r="BU292" s="36"/>
      <c r="BV292" s="37"/>
      <c r="BW292" s="33"/>
      <c r="BX292" s="38"/>
      <c r="BY292" s="39"/>
      <c r="BZ292" s="40"/>
      <c r="CA292" s="48"/>
      <c r="CB292" s="49"/>
      <c r="CC292" s="41"/>
      <c r="CD292" s="47"/>
    </row>
    <row r="293" spans="1:82" s="32" customFormat="1" ht="90" customHeight="1" x14ac:dyDescent="0.25">
      <c r="A293" s="315">
        <f t="shared" si="14"/>
        <v>285</v>
      </c>
      <c r="B293" s="61" t="s">
        <v>67</v>
      </c>
      <c r="C293" s="61">
        <v>2022</v>
      </c>
      <c r="D293" s="61" t="s">
        <v>1248</v>
      </c>
      <c r="E293" s="61"/>
      <c r="F293" s="61" t="s">
        <v>1337</v>
      </c>
      <c r="G293" s="62" t="s">
        <v>1338</v>
      </c>
      <c r="H293" s="310" t="s">
        <v>1251</v>
      </c>
      <c r="I293" s="46" t="s">
        <v>1339</v>
      </c>
      <c r="J293" s="64" t="s">
        <v>1339</v>
      </c>
      <c r="K293" s="63" t="s">
        <v>73</v>
      </c>
      <c r="L293" s="87" t="s">
        <v>1340</v>
      </c>
      <c r="M293" s="86" t="s">
        <v>1341</v>
      </c>
      <c r="N293" s="87" t="s">
        <v>1342</v>
      </c>
      <c r="O293" s="87">
        <v>1</v>
      </c>
      <c r="P293" s="88">
        <v>44880</v>
      </c>
      <c r="Q293" s="88">
        <v>45107</v>
      </c>
      <c r="R293" s="89">
        <f t="shared" si="15"/>
        <v>33.75</v>
      </c>
      <c r="S293" s="87" t="s">
        <v>1256</v>
      </c>
      <c r="T293" s="90"/>
      <c r="U293" s="105" t="str">
        <f>+IFERROR(VLOOKUP($L293,ACTIVIDADES!$B$9:$X$493,10,0),"")</f>
        <v/>
      </c>
      <c r="V293" s="167" t="str">
        <f>+IFERROR(VLOOKUP($L293,ACTIVIDADES!$B$9:$X$493,11,0)," ")</f>
        <v xml:space="preserve"> </v>
      </c>
      <c r="W293" s="227" t="str">
        <f>+IFERROR(VLOOKUP($L293,ACTIVIDADES!$B$9:$X$493,12,0),"")</f>
        <v/>
      </c>
      <c r="X293" s="138" t="str">
        <f>+IFERROR(VLOOKUP($L293,ACTIVIDADES!$B$9:$X$493,13,0),"")</f>
        <v/>
      </c>
      <c r="Y293" s="164" t="str">
        <f>+IFERROR(VLOOKUP($L293,ACTIVIDADES!$B$9:$X$493,14,0),"")</f>
        <v/>
      </c>
      <c r="Z293" s="105" t="str">
        <f>+IFERROR(VLOOKUP($L293,ACTIVIDADES!$B$9:$X$493,15,0),"")</f>
        <v/>
      </c>
      <c r="AA293" s="165" t="str">
        <f>+IFERROR(VLOOKUP($L293,ACTIVIDADES!$B$9:$X$493,16,0),"")</f>
        <v/>
      </c>
      <c r="AB293" s="138">
        <v>46181</v>
      </c>
      <c r="AC293" s="105">
        <v>0</v>
      </c>
      <c r="AD293" s="105" t="s">
        <v>1257</v>
      </c>
      <c r="AE293" s="105" t="s">
        <v>118</v>
      </c>
      <c r="AF293" s="105" t="s">
        <v>81</v>
      </c>
      <c r="AG293" s="105" t="s">
        <v>81</v>
      </c>
      <c r="AH293" s="105" t="s">
        <v>81</v>
      </c>
      <c r="AI293" s="33"/>
      <c r="AJ293" s="33"/>
      <c r="AK293" s="34"/>
      <c r="AL293" s="33"/>
      <c r="AM293" s="34"/>
      <c r="AN293" s="35"/>
      <c r="AO293" s="36"/>
      <c r="AP293" s="37"/>
      <c r="AQ293" s="33"/>
      <c r="AR293" s="38"/>
      <c r="AS293" s="39"/>
      <c r="AT293" s="40"/>
      <c r="AU293" s="48"/>
      <c r="AV293" s="49"/>
      <c r="AW293" s="41"/>
      <c r="AX293" s="47"/>
      <c r="AY293" s="33"/>
      <c r="AZ293" s="33"/>
      <c r="BA293" s="34"/>
      <c r="BB293" s="33"/>
      <c r="BC293" s="34"/>
      <c r="BD293" s="35"/>
      <c r="BE293" s="36"/>
      <c r="BF293" s="37"/>
      <c r="BG293" s="33"/>
      <c r="BH293" s="38"/>
      <c r="BI293" s="39"/>
      <c r="BJ293" s="40"/>
      <c r="BK293" s="48"/>
      <c r="BL293" s="49"/>
      <c r="BM293" s="41"/>
      <c r="BN293" s="47"/>
      <c r="BO293" s="33"/>
      <c r="BP293" s="33"/>
      <c r="BQ293" s="34"/>
      <c r="BR293" s="33"/>
      <c r="BS293" s="34"/>
      <c r="BT293" s="35"/>
      <c r="BU293" s="36"/>
      <c r="BV293" s="37"/>
      <c r="BW293" s="33"/>
      <c r="BX293" s="38"/>
      <c r="BY293" s="39"/>
      <c r="BZ293" s="40"/>
      <c r="CA293" s="48"/>
      <c r="CB293" s="49"/>
      <c r="CC293" s="41"/>
      <c r="CD293" s="47"/>
    </row>
    <row r="294" spans="1:82" s="32" customFormat="1" ht="90" customHeight="1" x14ac:dyDescent="0.25">
      <c r="A294" s="315">
        <f t="shared" si="14"/>
        <v>286</v>
      </c>
      <c r="B294" s="61" t="s">
        <v>67</v>
      </c>
      <c r="C294" s="61">
        <v>2022</v>
      </c>
      <c r="D294" s="61" t="s">
        <v>68</v>
      </c>
      <c r="E294" s="61"/>
      <c r="F294" s="61" t="s">
        <v>1343</v>
      </c>
      <c r="G294" s="62" t="s">
        <v>1344</v>
      </c>
      <c r="H294" s="310"/>
      <c r="I294" s="46" t="s">
        <v>1345</v>
      </c>
      <c r="J294" s="64" t="s">
        <v>1345</v>
      </c>
      <c r="K294" s="63" t="s">
        <v>73</v>
      </c>
      <c r="L294" s="87" t="s">
        <v>226</v>
      </c>
      <c r="M294" s="86" t="s">
        <v>227</v>
      </c>
      <c r="N294" s="87" t="s">
        <v>228</v>
      </c>
      <c r="O294" s="87">
        <v>1</v>
      </c>
      <c r="P294" s="88">
        <v>44959</v>
      </c>
      <c r="Q294" s="88">
        <v>45107</v>
      </c>
      <c r="R294" s="89">
        <f t="shared" si="15"/>
        <v>22.2</v>
      </c>
      <c r="S294" s="87" t="s">
        <v>105</v>
      </c>
      <c r="T294" s="90" t="s">
        <v>1346</v>
      </c>
      <c r="U294" s="105">
        <f>+IFERROR(VLOOKUP($L294,ACTIVIDADES!$B$9:$X$493,10,0),"")</f>
        <v>0</v>
      </c>
      <c r="V294" s="167" t="str">
        <f>+IFERROR(VLOOKUP($L294,ACTIVIDADES!$B$9:$X$493,11,0),"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W294" s="227">
        <f>+IFERROR(VLOOKUP($L294,ACTIVIDADES!$B$9:$X$493,12,0),"")</f>
        <v>0</v>
      </c>
      <c r="X294" s="138">
        <f>+IFERROR(VLOOKUP($L294,ACTIVIDADES!$B$9:$X$493,13,0),"")</f>
        <v>46153</v>
      </c>
      <c r="Y294" s="164" t="str">
        <f>+IFERROR(VLOOKUP($L294,ACTIVIDADES!$B$9:$X$493,14,0),"")</f>
        <v>Sin avance en la actividad</v>
      </c>
      <c r="Z294" s="105">
        <f>+IFERROR(VLOOKUP($L294,ACTIVIDADES!$B$9:$X$493,15,0),"")</f>
        <v>0</v>
      </c>
      <c r="AA294" s="165" t="str">
        <f>+IFERROR(VLOOKUP($L294,ACTIVIDADES!$B$9:$X$493,16,0),"")</f>
        <v>VENCIDO</v>
      </c>
      <c r="AB294" s="138">
        <v>46157</v>
      </c>
      <c r="AC294" s="105">
        <v>0</v>
      </c>
      <c r="AD294" s="105" t="s">
        <v>93</v>
      </c>
      <c r="AE294" s="105" t="s">
        <v>118</v>
      </c>
      <c r="AF294" s="105" t="s">
        <v>81</v>
      </c>
      <c r="AG294" s="105" t="s">
        <v>81</v>
      </c>
      <c r="AH294" s="105" t="s">
        <v>81</v>
      </c>
      <c r="AI294" s="33"/>
      <c r="AJ294" s="33"/>
      <c r="AK294" s="34"/>
      <c r="AL294" s="33"/>
      <c r="AM294" s="34"/>
      <c r="AN294" s="35"/>
      <c r="AO294" s="36"/>
      <c r="AP294" s="37"/>
      <c r="AQ294" s="33"/>
      <c r="AR294" s="38"/>
      <c r="AS294" s="39"/>
      <c r="AT294" s="40"/>
      <c r="AU294" s="48"/>
      <c r="AV294" s="49"/>
      <c r="AW294" s="41"/>
      <c r="AX294" s="47"/>
      <c r="AY294" s="33"/>
      <c r="AZ294" s="33"/>
      <c r="BA294" s="34"/>
      <c r="BB294" s="33"/>
      <c r="BC294" s="34"/>
      <c r="BD294" s="35"/>
      <c r="BE294" s="36"/>
      <c r="BF294" s="37"/>
      <c r="BG294" s="33"/>
      <c r="BH294" s="38"/>
      <c r="BI294" s="39"/>
      <c r="BJ294" s="40"/>
      <c r="BK294" s="48"/>
      <c r="BL294" s="49"/>
      <c r="BM294" s="41"/>
      <c r="BN294" s="47"/>
      <c r="BO294" s="33"/>
      <c r="BP294" s="33"/>
      <c r="BQ294" s="34"/>
      <c r="BR294" s="33"/>
      <c r="BS294" s="34"/>
      <c r="BT294" s="35"/>
      <c r="BU294" s="36"/>
      <c r="BV294" s="37"/>
      <c r="BW294" s="33"/>
      <c r="BX294" s="38"/>
      <c r="BY294" s="39"/>
      <c r="BZ294" s="40"/>
      <c r="CA294" s="48"/>
      <c r="CB294" s="49"/>
      <c r="CC294" s="41"/>
      <c r="CD294" s="47"/>
    </row>
    <row r="295" spans="1:82" s="32" customFormat="1" ht="90" customHeight="1" x14ac:dyDescent="0.25">
      <c r="A295" s="315">
        <f t="shared" si="14"/>
        <v>287</v>
      </c>
      <c r="B295" s="61" t="s">
        <v>67</v>
      </c>
      <c r="C295" s="61">
        <v>2022</v>
      </c>
      <c r="D295" s="61" t="s">
        <v>68</v>
      </c>
      <c r="E295" s="61"/>
      <c r="F295" s="61" t="s">
        <v>1347</v>
      </c>
      <c r="G295" s="62" t="s">
        <v>1348</v>
      </c>
      <c r="H295" s="310"/>
      <c r="I295" s="46" t="s">
        <v>1349</v>
      </c>
      <c r="J295" s="64" t="s">
        <v>1350</v>
      </c>
      <c r="K295" s="63" t="s">
        <v>73</v>
      </c>
      <c r="L295" s="87" t="s">
        <v>226</v>
      </c>
      <c r="M295" s="86" t="s">
        <v>227</v>
      </c>
      <c r="N295" s="87" t="s">
        <v>228</v>
      </c>
      <c r="O295" s="87">
        <v>1</v>
      </c>
      <c r="P295" s="88">
        <v>44959</v>
      </c>
      <c r="Q295" s="88">
        <v>45107</v>
      </c>
      <c r="R295" s="89">
        <f t="shared" si="15"/>
        <v>22.2</v>
      </c>
      <c r="S295" s="87" t="s">
        <v>105</v>
      </c>
      <c r="T295" s="90" t="s">
        <v>116</v>
      </c>
      <c r="U295" s="105">
        <f>+IFERROR(VLOOKUP($L295,ACTIVIDADES!$B$9:$X$493,10,0),"")</f>
        <v>0</v>
      </c>
      <c r="V295" s="167" t="str">
        <f>+IFERROR(VLOOKUP($L295,ACTIVIDADES!$B$9:$X$493,11,0),"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W295" s="227">
        <f>+IFERROR(VLOOKUP($L295,ACTIVIDADES!$B$9:$X$493,12,0),"")</f>
        <v>0</v>
      </c>
      <c r="X295" s="138">
        <f>+IFERROR(VLOOKUP($L295,ACTIVIDADES!$B$9:$X$493,13,0),"")</f>
        <v>46153</v>
      </c>
      <c r="Y295" s="164" t="str">
        <f>+IFERROR(VLOOKUP($L295,ACTIVIDADES!$B$9:$X$493,14,0),"")</f>
        <v>Sin avance en la actividad</v>
      </c>
      <c r="Z295" s="105">
        <f>+IFERROR(VLOOKUP($L295,ACTIVIDADES!$B$9:$X$493,15,0),"")</f>
        <v>0</v>
      </c>
      <c r="AA295" s="165" t="str">
        <f>+IFERROR(VLOOKUP($L295,ACTIVIDADES!$B$9:$X$493,16,0),"")</f>
        <v>VENCIDO</v>
      </c>
      <c r="AB295" s="138">
        <v>46157</v>
      </c>
      <c r="AC295" s="105">
        <v>0</v>
      </c>
      <c r="AD295" s="105" t="s">
        <v>93</v>
      </c>
      <c r="AE295" s="105" t="s">
        <v>118</v>
      </c>
      <c r="AF295" s="105" t="s">
        <v>81</v>
      </c>
      <c r="AG295" s="105" t="s">
        <v>81</v>
      </c>
      <c r="AH295" s="105" t="s">
        <v>81</v>
      </c>
      <c r="AI295" s="33"/>
      <c r="AJ295" s="33"/>
      <c r="AK295" s="34"/>
      <c r="AL295" s="33"/>
      <c r="AM295" s="34"/>
      <c r="AN295" s="35"/>
      <c r="AO295" s="36"/>
      <c r="AP295" s="37"/>
      <c r="AQ295" s="33"/>
      <c r="AR295" s="38"/>
      <c r="AS295" s="39"/>
      <c r="AT295" s="40"/>
      <c r="AU295" s="48"/>
      <c r="AV295" s="49"/>
      <c r="AW295" s="41"/>
      <c r="AX295" s="47"/>
      <c r="AY295" s="33"/>
      <c r="AZ295" s="33"/>
      <c r="BA295" s="34"/>
      <c r="BB295" s="33"/>
      <c r="BC295" s="34"/>
      <c r="BD295" s="35"/>
      <c r="BE295" s="36"/>
      <c r="BF295" s="37"/>
      <c r="BG295" s="33"/>
      <c r="BH295" s="38"/>
      <c r="BI295" s="39"/>
      <c r="BJ295" s="40"/>
      <c r="BK295" s="48"/>
      <c r="BL295" s="49"/>
      <c r="BM295" s="41"/>
      <c r="BN295" s="47"/>
      <c r="BO295" s="33"/>
      <c r="BP295" s="33"/>
      <c r="BQ295" s="34"/>
      <c r="BR295" s="33"/>
      <c r="BS295" s="34"/>
      <c r="BT295" s="35"/>
      <c r="BU295" s="36"/>
      <c r="BV295" s="37"/>
      <c r="BW295" s="33"/>
      <c r="BX295" s="38"/>
      <c r="BY295" s="39"/>
      <c r="BZ295" s="40"/>
      <c r="CA295" s="48"/>
      <c r="CB295" s="49"/>
      <c r="CC295" s="41"/>
      <c r="CD295" s="47"/>
    </row>
    <row r="296" spans="1:82" s="32" customFormat="1" ht="90" customHeight="1" x14ac:dyDescent="0.25">
      <c r="A296" s="315">
        <f t="shared" si="14"/>
        <v>288</v>
      </c>
      <c r="B296" s="61" t="s">
        <v>67</v>
      </c>
      <c r="C296" s="61">
        <v>2022</v>
      </c>
      <c r="D296" s="61" t="s">
        <v>163</v>
      </c>
      <c r="E296" s="61"/>
      <c r="F296" s="61" t="s">
        <v>1351</v>
      </c>
      <c r="G296" s="62" t="s">
        <v>1352</v>
      </c>
      <c r="H296" s="310"/>
      <c r="I296" s="46" t="s">
        <v>1353</v>
      </c>
      <c r="J296" s="64" t="s">
        <v>1353</v>
      </c>
      <c r="K296" s="63" t="s">
        <v>73</v>
      </c>
      <c r="L296" s="87" t="s">
        <v>1354</v>
      </c>
      <c r="M296" s="86" t="s">
        <v>1355</v>
      </c>
      <c r="N296" s="87" t="s">
        <v>1356</v>
      </c>
      <c r="O296" s="87" t="s">
        <v>1357</v>
      </c>
      <c r="P296" s="88">
        <v>44927</v>
      </c>
      <c r="Q296" s="88">
        <v>45016</v>
      </c>
      <c r="R296" s="89">
        <f t="shared" si="15"/>
        <v>13.5</v>
      </c>
      <c r="S296" s="87" t="s">
        <v>441</v>
      </c>
      <c r="T296" s="90" t="s">
        <v>1358</v>
      </c>
      <c r="U296" s="105">
        <f>+IFERROR(VLOOKUP($L296,ACTIVIDADES!$B$9:$X$493,10,0),"")</f>
        <v>1</v>
      </c>
      <c r="V296" s="167" t="str">
        <f>+IFERROR(VLOOKUP($L296,ACTIVIDADES!$B$9:$X$493,11,0)," ")</f>
        <v>En 2023 se presentó desagregación presupuestal con recursos destinados a SST</v>
      </c>
      <c r="W296" s="227">
        <f>+IFERROR(VLOOKUP($L296,ACTIVIDADES!$B$9:$X$493,12,0),"")</f>
        <v>0</v>
      </c>
      <c r="X296" s="138">
        <f>+IFERROR(VLOOKUP($L296,ACTIVIDADES!$B$9:$X$493,13,0),"")</f>
        <v>46153</v>
      </c>
      <c r="Y296" s="164" t="str">
        <f>+IFERROR(VLOOKUP($L296,ACTIVIDADES!$B$9:$X$493,14,0),"")</f>
        <v>No se registra seguimiento</v>
      </c>
      <c r="Z296" s="105">
        <f>+IFERROR(VLOOKUP($L296,ACTIVIDADES!$B$9:$X$493,15,0),"")</f>
        <v>0</v>
      </c>
      <c r="AA296" s="165" t="str">
        <f>+IFERROR(VLOOKUP($L296,ACTIVIDADES!$B$9:$X$493,16,0),"")</f>
        <v>EJECUCIÓN</v>
      </c>
      <c r="AB296" s="138">
        <v>46178</v>
      </c>
      <c r="AC296" s="105">
        <v>0</v>
      </c>
      <c r="AD296" s="105" t="s">
        <v>93</v>
      </c>
      <c r="AE296" s="105" t="s">
        <v>118</v>
      </c>
      <c r="AF296" s="105" t="s">
        <v>81</v>
      </c>
      <c r="AG296" s="105" t="s">
        <v>81</v>
      </c>
      <c r="AH296" s="105" t="s">
        <v>81</v>
      </c>
      <c r="AI296" s="33"/>
      <c r="AJ296" s="33"/>
      <c r="AK296" s="34"/>
      <c r="AL296" s="33"/>
      <c r="AM296" s="34"/>
      <c r="AN296" s="35"/>
      <c r="AO296" s="36"/>
      <c r="AP296" s="37"/>
      <c r="AQ296" s="33"/>
      <c r="AR296" s="38"/>
      <c r="AS296" s="39"/>
      <c r="AT296" s="40"/>
      <c r="AU296" s="48"/>
      <c r="AV296" s="49"/>
      <c r="AW296" s="41"/>
      <c r="AX296" s="47"/>
      <c r="AY296" s="33"/>
      <c r="AZ296" s="33"/>
      <c r="BA296" s="34"/>
      <c r="BB296" s="33"/>
      <c r="BC296" s="34"/>
      <c r="BD296" s="35"/>
      <c r="BE296" s="36"/>
      <c r="BF296" s="37"/>
      <c r="BG296" s="33"/>
      <c r="BH296" s="38"/>
      <c r="BI296" s="39"/>
      <c r="BJ296" s="40"/>
      <c r="BK296" s="48"/>
      <c r="BL296" s="49"/>
      <c r="BM296" s="41"/>
      <c r="BN296" s="47"/>
      <c r="BO296" s="33"/>
      <c r="BP296" s="33"/>
      <c r="BQ296" s="34"/>
      <c r="BR296" s="33"/>
      <c r="BS296" s="34"/>
      <c r="BT296" s="35"/>
      <c r="BU296" s="36"/>
      <c r="BV296" s="37"/>
      <c r="BW296" s="33"/>
      <c r="BX296" s="38"/>
      <c r="BY296" s="39"/>
      <c r="BZ296" s="40"/>
      <c r="CA296" s="48"/>
      <c r="CB296" s="49"/>
      <c r="CC296" s="41"/>
      <c r="CD296" s="47"/>
    </row>
    <row r="297" spans="1:82" s="32" customFormat="1" ht="90" customHeight="1" x14ac:dyDescent="0.25">
      <c r="A297" s="315">
        <f t="shared" si="14"/>
        <v>289</v>
      </c>
      <c r="B297" s="61" t="s">
        <v>67</v>
      </c>
      <c r="C297" s="61">
        <v>2022</v>
      </c>
      <c r="D297" s="61" t="s">
        <v>68</v>
      </c>
      <c r="E297" s="61"/>
      <c r="F297" s="61" t="s">
        <v>1351</v>
      </c>
      <c r="G297" s="62" t="s">
        <v>1352</v>
      </c>
      <c r="H297" s="310"/>
      <c r="I297" s="46" t="s">
        <v>1359</v>
      </c>
      <c r="J297" s="64" t="s">
        <v>1359</v>
      </c>
      <c r="K297" s="63" t="s">
        <v>73</v>
      </c>
      <c r="L297" s="87" t="s">
        <v>1360</v>
      </c>
      <c r="M297" s="86" t="s">
        <v>1361</v>
      </c>
      <c r="N297" s="87" t="s">
        <v>1362</v>
      </c>
      <c r="O297" s="87" t="s">
        <v>1363</v>
      </c>
      <c r="P297" s="88">
        <v>44959</v>
      </c>
      <c r="Q297" s="88">
        <v>45016</v>
      </c>
      <c r="R297" s="89">
        <f t="shared" si="15"/>
        <v>8.85</v>
      </c>
      <c r="S297" s="87" t="s">
        <v>161</v>
      </c>
      <c r="T297" s="90" t="s">
        <v>1364</v>
      </c>
      <c r="U297" s="105">
        <f>+IFERROR(VLOOKUP($L297,ACTIVIDADES!$B$9:$X$493,10,0),"")</f>
        <v>1</v>
      </c>
      <c r="V297" s="167" t="str">
        <f>+IFERROR(VLOOKUP($L297,ACTIVIDADES!$B$9:$X$493,11,0)," ")</f>
        <v>mantenimiento preventivo de la bodega</v>
      </c>
      <c r="W297" s="227" t="str">
        <f>+IFERROR(VLOOKUP($L297,ACTIVIDADES!$B$9:$X$493,12,0),"")</f>
        <v>TH_AC14.pdf</v>
      </c>
      <c r="X297" s="138">
        <f>+IFERROR(VLOOKUP($L297,ACTIVIDADES!$B$9:$X$493,13,0),"")</f>
        <v>46153</v>
      </c>
      <c r="Y297" s="164" t="str">
        <f>+IFERROR(VLOOKUP($L297,ACTIVIDADES!$B$9:$X$493,14,0),"")</f>
        <v xml:space="preserve">La descripción de la evidencia no es clara. Se evidencian 3 actas de reunión sobre visitas al estado de la bodega, no obstante no es claro de que manera se están aplicando los controles más allá del diagnostico </v>
      </c>
      <c r="Z297" s="105">
        <f>+IFERROR(VLOOKUP($L297,ACTIVIDADES!$B$9:$X$493,15,0),"")</f>
        <v>0.5</v>
      </c>
      <c r="AA297" s="165" t="str">
        <f>+IFERROR(VLOOKUP($L297,ACTIVIDADES!$B$9:$X$493,16,0),"")</f>
        <v>VENCIDO</v>
      </c>
      <c r="AB297" s="138">
        <v>46157</v>
      </c>
      <c r="AC297" s="105">
        <v>0.5</v>
      </c>
      <c r="AD297" s="105" t="s">
        <v>1365</v>
      </c>
      <c r="AE297" s="105" t="s">
        <v>118</v>
      </c>
      <c r="AF297" s="105" t="s">
        <v>81</v>
      </c>
      <c r="AG297" s="105" t="s">
        <v>81</v>
      </c>
      <c r="AH297" s="105" t="s">
        <v>81</v>
      </c>
      <c r="AI297" s="33"/>
      <c r="AJ297" s="33"/>
      <c r="AK297" s="34"/>
      <c r="AL297" s="33"/>
      <c r="AM297" s="34"/>
      <c r="AN297" s="35"/>
      <c r="AO297" s="36"/>
      <c r="AP297" s="37"/>
      <c r="AQ297" s="33"/>
      <c r="AR297" s="38"/>
      <c r="AS297" s="39"/>
      <c r="AT297" s="40"/>
      <c r="AU297" s="48"/>
      <c r="AV297" s="49"/>
      <c r="AW297" s="41"/>
      <c r="AX297" s="47"/>
      <c r="AY297" s="33"/>
      <c r="AZ297" s="33"/>
      <c r="BA297" s="34"/>
      <c r="BB297" s="33"/>
      <c r="BC297" s="34"/>
      <c r="BD297" s="35"/>
      <c r="BE297" s="36"/>
      <c r="BF297" s="37"/>
      <c r="BG297" s="33"/>
      <c r="BH297" s="38"/>
      <c r="BI297" s="39"/>
      <c r="BJ297" s="40"/>
      <c r="BK297" s="48"/>
      <c r="BL297" s="49"/>
      <c r="BM297" s="41"/>
      <c r="BN297" s="47"/>
      <c r="BO297" s="33"/>
      <c r="BP297" s="33"/>
      <c r="BQ297" s="34"/>
      <c r="BR297" s="33"/>
      <c r="BS297" s="34"/>
      <c r="BT297" s="35"/>
      <c r="BU297" s="36"/>
      <c r="BV297" s="37"/>
      <c r="BW297" s="33"/>
      <c r="BX297" s="38"/>
      <c r="BY297" s="39"/>
      <c r="BZ297" s="40"/>
      <c r="CA297" s="48"/>
      <c r="CB297" s="49"/>
      <c r="CC297" s="41"/>
      <c r="CD297" s="47"/>
    </row>
    <row r="298" spans="1:82" s="32" customFormat="1" ht="90" customHeight="1" x14ac:dyDescent="0.25">
      <c r="A298" s="315">
        <f t="shared" si="14"/>
        <v>290</v>
      </c>
      <c r="B298" s="61" t="s">
        <v>67</v>
      </c>
      <c r="C298" s="61">
        <v>2022</v>
      </c>
      <c r="D298" s="61" t="s">
        <v>68</v>
      </c>
      <c r="E298" s="61"/>
      <c r="F298" s="61" t="s">
        <v>1366</v>
      </c>
      <c r="G298" s="62" t="s">
        <v>1367</v>
      </c>
      <c r="H298" s="310"/>
      <c r="I298" s="46" t="s">
        <v>1368</v>
      </c>
      <c r="J298" s="64" t="s">
        <v>1369</v>
      </c>
      <c r="K298" s="63" t="s">
        <v>73</v>
      </c>
      <c r="L298" s="87" t="s">
        <v>94</v>
      </c>
      <c r="M298" s="86" t="s">
        <v>95</v>
      </c>
      <c r="N298" s="87" t="s">
        <v>96</v>
      </c>
      <c r="O298" s="87">
        <v>1</v>
      </c>
      <c r="P298" s="88">
        <v>46143</v>
      </c>
      <c r="Q298" s="88">
        <v>46387</v>
      </c>
      <c r="R298" s="89">
        <f t="shared" si="15"/>
        <v>36</v>
      </c>
      <c r="S298" s="87" t="s">
        <v>92</v>
      </c>
      <c r="T298" s="90"/>
      <c r="U298" s="105">
        <f>+IFERROR(VLOOKUP($L298,ACTIVIDADES!$B$9:$X$493,10,0),"")</f>
        <v>0</v>
      </c>
      <c r="V298" s="167" t="str">
        <f>+IFERROR(VLOOKUP($L298,ACTIVIDADES!$B$9:$X$493,11,0)," ")</f>
        <v xml:space="preserve">En proceso de elaboración </v>
      </c>
      <c r="W298" s="227" t="str">
        <f>+IFERROR(VLOOKUP($L298,ACTIVIDADES!$B$9:$X$493,12,0),"")</f>
        <v>https://dnbcgovco-my.sharepoint.com/:f:/g/personal/planeacion_dnbc_gov_co/IgCHix03hdsORJdFzXwbKzzkAYCwKvT-WMSbymO7s_ZNdBo?e=tzOHt9</v>
      </c>
      <c r="X298" s="138">
        <f>+IFERROR(VLOOKUP($L298,ACTIVIDADES!$B$9:$X$493,13,0),"")</f>
        <v>46153</v>
      </c>
      <c r="Y298" s="164" t="str">
        <f>+IFERROR(VLOOKUP($L298,ACTIVIDADES!$B$9:$X$493,14,0),"")</f>
        <v>No se evidencia avance para el periodo</v>
      </c>
      <c r="Z298" s="105">
        <f>+IFERROR(VLOOKUP($L298,ACTIVIDADES!$B$9:$X$493,15,0),"")</f>
        <v>0</v>
      </c>
      <c r="AA298" s="165" t="str">
        <f>+IFERROR(VLOOKUP($L298,ACTIVIDADES!$B$9:$X$493,16,0),"")</f>
        <v>EJECUCIÓN</v>
      </c>
      <c r="AB298" s="138">
        <v>46171</v>
      </c>
      <c r="AC298" s="105">
        <v>0</v>
      </c>
      <c r="AD298" s="105" t="s">
        <v>93</v>
      </c>
      <c r="AE298" s="179" t="s">
        <v>83</v>
      </c>
      <c r="AF298" s="105" t="s">
        <v>81</v>
      </c>
      <c r="AG298" s="105" t="s">
        <v>81</v>
      </c>
      <c r="AH298" s="105" t="s">
        <v>81</v>
      </c>
      <c r="AI298" s="33"/>
      <c r="AJ298" s="33"/>
      <c r="AK298" s="34"/>
      <c r="AL298" s="33"/>
      <c r="AM298" s="34"/>
      <c r="AN298" s="35"/>
      <c r="AO298" s="36"/>
      <c r="AP298" s="37"/>
      <c r="AQ298" s="33"/>
      <c r="AR298" s="38"/>
      <c r="AS298" s="39"/>
      <c r="AT298" s="40"/>
      <c r="AU298" s="48"/>
      <c r="AV298" s="49"/>
      <c r="AW298" s="41"/>
      <c r="AX298" s="47"/>
      <c r="AY298" s="33"/>
      <c r="AZ298" s="33"/>
      <c r="BA298" s="34"/>
      <c r="BB298" s="33"/>
      <c r="BC298" s="34"/>
      <c r="BD298" s="35"/>
      <c r="BE298" s="36"/>
      <c r="BF298" s="37"/>
      <c r="BG298" s="33"/>
      <c r="BH298" s="38"/>
      <c r="BI298" s="39"/>
      <c r="BJ298" s="40"/>
      <c r="BK298" s="48"/>
      <c r="BL298" s="49"/>
      <c r="BM298" s="41"/>
      <c r="BN298" s="47"/>
      <c r="BO298" s="33"/>
      <c r="BP298" s="33"/>
      <c r="BQ298" s="34"/>
      <c r="BR298" s="33"/>
      <c r="BS298" s="34"/>
      <c r="BT298" s="35"/>
      <c r="BU298" s="36"/>
      <c r="BV298" s="37"/>
      <c r="BW298" s="33"/>
      <c r="BX298" s="38"/>
      <c r="BY298" s="39"/>
      <c r="BZ298" s="40"/>
      <c r="CA298" s="48"/>
      <c r="CB298" s="49"/>
      <c r="CC298" s="41"/>
      <c r="CD298" s="47"/>
    </row>
    <row r="299" spans="1:82" s="32" customFormat="1" ht="90" customHeight="1" x14ac:dyDescent="0.25">
      <c r="A299" s="315">
        <f t="shared" si="14"/>
        <v>291</v>
      </c>
      <c r="B299" s="61" t="s">
        <v>67</v>
      </c>
      <c r="C299" s="61">
        <v>2022</v>
      </c>
      <c r="D299" s="61" t="s">
        <v>68</v>
      </c>
      <c r="E299" s="61"/>
      <c r="F299" s="61" t="s">
        <v>1366</v>
      </c>
      <c r="G299" s="62" t="s">
        <v>1367</v>
      </c>
      <c r="H299" s="310"/>
      <c r="I299" s="46" t="s">
        <v>1370</v>
      </c>
      <c r="J299" s="64" t="s">
        <v>1371</v>
      </c>
      <c r="K299" s="63" t="s">
        <v>73</v>
      </c>
      <c r="L299" s="87" t="s">
        <v>870</v>
      </c>
      <c r="M299" s="86" t="s">
        <v>871</v>
      </c>
      <c r="N299" s="87" t="s">
        <v>872</v>
      </c>
      <c r="O299" s="87">
        <v>9</v>
      </c>
      <c r="P299" s="88">
        <v>46113</v>
      </c>
      <c r="Q299" s="88">
        <v>46387</v>
      </c>
      <c r="R299" s="89">
        <f t="shared" si="15"/>
        <v>40.5</v>
      </c>
      <c r="S299" s="87" t="s">
        <v>92</v>
      </c>
      <c r="T299" s="90"/>
      <c r="U299" s="105">
        <f>+IFERROR(VLOOKUP($L299,ACTIVIDADES!$B$9:$X$493,10,0),"")</f>
        <v>1</v>
      </c>
      <c r="V299" s="167" t="str">
        <f>+IFERROR(VLOOKUP($L299,ACTIVIDADES!$B$9:$X$493,11,0)," ")</f>
        <v xml:space="preserve">En el formato BD_ Vehículos se lleva un seguimiento mensual De SOAT, Impuestos, Revisión Tecnomecánica, Multas </v>
      </c>
      <c r="W299" s="227" t="str">
        <f>+IFERROR(VLOOKUP($L299,ACTIVIDADES!$B$9:$X$493,12,0),"")</f>
        <v>https://dnbcgovco-my.sharepoint.com/:f:/g/personal/planeacion_dnbc_gov_co/IgAP202B7djhSJQsRgfTcy9DAbTIvVxEEdBhOKzOHK0a6gc?e=ubNaP4</v>
      </c>
      <c r="X299" s="138">
        <f>+IFERROR(VLOOKUP($L299,ACTIVIDADES!$B$9:$X$493,13,0),"")</f>
        <v>46153</v>
      </c>
      <c r="Y299" s="164" t="str">
        <f>+IFERROR(VLOOKUP($L299,ACTIVIDADES!$B$9:$X$493,14,0),"")</f>
        <v>Aunque se encuentra la base, se sugiere su socialización al lider de proceso para evidenciar su seguimiento</v>
      </c>
      <c r="Z299" s="105">
        <f>+IFERROR(VLOOKUP($L299,ACTIVIDADES!$B$9:$X$493,15,0),"")</f>
        <v>0.1</v>
      </c>
      <c r="AA299" s="165" t="str">
        <f>+IFERROR(VLOOKUP($L299,ACTIVIDADES!$B$9:$X$493,16,0),"")</f>
        <v>EJECUCIÓN</v>
      </c>
      <c r="AB299" s="138">
        <v>46171</v>
      </c>
      <c r="AC299" s="105">
        <v>0.33</v>
      </c>
      <c r="AD299" s="181" t="s">
        <v>873</v>
      </c>
      <c r="AE299" s="105" t="s">
        <v>108</v>
      </c>
      <c r="AF299" s="105" t="s">
        <v>81</v>
      </c>
      <c r="AG299" s="105" t="s">
        <v>81</v>
      </c>
      <c r="AH299" s="105" t="s">
        <v>81</v>
      </c>
      <c r="AI299" s="33"/>
      <c r="AJ299" s="33"/>
      <c r="AK299" s="34"/>
      <c r="AL299" s="33"/>
      <c r="AM299" s="34"/>
      <c r="AN299" s="35"/>
      <c r="AO299" s="36"/>
      <c r="AP299" s="37"/>
      <c r="AQ299" s="33"/>
      <c r="AR299" s="38"/>
      <c r="AS299" s="39"/>
      <c r="AT299" s="40"/>
      <c r="AU299" s="48"/>
      <c r="AV299" s="49"/>
      <c r="AW299" s="41"/>
      <c r="AX299" s="47"/>
      <c r="AY299" s="33"/>
      <c r="AZ299" s="33"/>
      <c r="BA299" s="34"/>
      <c r="BB299" s="33"/>
      <c r="BC299" s="34"/>
      <c r="BD299" s="35"/>
      <c r="BE299" s="36"/>
      <c r="BF299" s="37"/>
      <c r="BG299" s="33"/>
      <c r="BH299" s="38"/>
      <c r="BI299" s="39"/>
      <c r="BJ299" s="40"/>
      <c r="BK299" s="48"/>
      <c r="BL299" s="49"/>
      <c r="BM299" s="41"/>
      <c r="BN299" s="47"/>
      <c r="BO299" s="33"/>
      <c r="BP299" s="33"/>
      <c r="BQ299" s="34"/>
      <c r="BR299" s="33"/>
      <c r="BS299" s="34"/>
      <c r="BT299" s="35"/>
      <c r="BU299" s="36"/>
      <c r="BV299" s="37"/>
      <c r="BW299" s="33"/>
      <c r="BX299" s="38"/>
      <c r="BY299" s="39"/>
      <c r="BZ299" s="40"/>
      <c r="CA299" s="48"/>
      <c r="CB299" s="49"/>
      <c r="CC299" s="41"/>
      <c r="CD299" s="47"/>
    </row>
    <row r="300" spans="1:82" s="32" customFormat="1" ht="90" customHeight="1" x14ac:dyDescent="0.25">
      <c r="A300" s="315">
        <f t="shared" si="14"/>
        <v>292</v>
      </c>
      <c r="B300" s="61" t="s">
        <v>67</v>
      </c>
      <c r="C300" s="61">
        <v>2022</v>
      </c>
      <c r="D300" s="61" t="s">
        <v>68</v>
      </c>
      <c r="E300" s="61"/>
      <c r="F300" s="61" t="s">
        <v>1366</v>
      </c>
      <c r="G300" s="62" t="s">
        <v>1367</v>
      </c>
      <c r="H300" s="310"/>
      <c r="I300" s="46" t="s">
        <v>1370</v>
      </c>
      <c r="J300" s="64" t="s">
        <v>1371</v>
      </c>
      <c r="K300" s="63" t="s">
        <v>73</v>
      </c>
      <c r="L300" s="87" t="s">
        <v>867</v>
      </c>
      <c r="M300" s="86" t="s">
        <v>868</v>
      </c>
      <c r="N300" s="87" t="s">
        <v>246</v>
      </c>
      <c r="O300" s="87">
        <v>4</v>
      </c>
      <c r="P300" s="88">
        <v>46054</v>
      </c>
      <c r="Q300" s="88">
        <v>46387</v>
      </c>
      <c r="R300" s="89">
        <f t="shared" si="15"/>
        <v>49.5</v>
      </c>
      <c r="S300" s="87" t="s">
        <v>92</v>
      </c>
      <c r="T300" s="90"/>
      <c r="U300" s="105">
        <f>+IFERROR(VLOOKUP($L300,ACTIVIDADES!$B$9:$X$493,10,0),"")</f>
        <v>1</v>
      </c>
      <c r="V300" s="167" t="str">
        <f>+IFERROR(VLOOKUP($L300,ACTIVIDADES!$B$9:$X$493,11,0)," ")</f>
        <v xml:space="preserve">Se realizó la capacitación al conductor de los formatos </v>
      </c>
      <c r="W300" s="227" t="str">
        <f>+IFERROR(VLOOKUP($L300,ACTIVIDADES!$B$9:$X$493,12,0),"")</f>
        <v>https://dnbcgovco-my.sharepoint.com/:f:/g/personal/planeacion_dnbc_gov_co/IgDhYmMZWLOWRZ-8Bgt_Qa1fAVrnM32Mxr9QT5T3GErSv4I?e=yXGCWf</v>
      </c>
      <c r="X300" s="138">
        <f>+IFERROR(VLOOKUP($L300,ACTIVIDADES!$B$9:$X$493,13,0),"")</f>
        <v>46153</v>
      </c>
      <c r="Y300" s="164" t="str">
        <f>+IFERROR(VLOOKUP($L300,ACTIVIDADES!$B$9:$X$493,14,0),"")</f>
        <v>Se adjunta acta de reunión del mes de abril donde se capacita al conductor</v>
      </c>
      <c r="Z300" s="105">
        <f>+IFERROR(VLOOKUP($L300,ACTIVIDADES!$B$9:$X$493,15,0),"")</f>
        <v>1</v>
      </c>
      <c r="AA300" s="165" t="str">
        <f>+IFERROR(VLOOKUP($L300,ACTIVIDADES!$B$9:$X$493,16,0),"")</f>
        <v>CUMPLIDO</v>
      </c>
      <c r="AB300" s="138">
        <v>46171</v>
      </c>
      <c r="AC300" s="179">
        <v>0.25</v>
      </c>
      <c r="AD300" s="179" t="s">
        <v>869</v>
      </c>
      <c r="AE300" s="105" t="s">
        <v>108</v>
      </c>
      <c r="AF300" s="105" t="s">
        <v>81</v>
      </c>
      <c r="AG300" s="105" t="s">
        <v>85</v>
      </c>
      <c r="AH300" s="105" t="s">
        <v>123</v>
      </c>
      <c r="AI300" s="33"/>
      <c r="AJ300" s="33"/>
      <c r="AK300" s="34"/>
      <c r="AL300" s="33"/>
      <c r="AM300" s="34"/>
      <c r="AN300" s="35"/>
      <c r="AO300" s="36"/>
      <c r="AP300" s="37"/>
      <c r="AQ300" s="33"/>
      <c r="AR300" s="38"/>
      <c r="AS300" s="39"/>
      <c r="AT300" s="40"/>
      <c r="AU300" s="48"/>
      <c r="AV300" s="49"/>
      <c r="AW300" s="41"/>
      <c r="AX300" s="47"/>
      <c r="AY300" s="33"/>
      <c r="AZ300" s="33"/>
      <c r="BA300" s="34"/>
      <c r="BB300" s="33"/>
      <c r="BC300" s="34"/>
      <c r="BD300" s="35"/>
      <c r="BE300" s="36"/>
      <c r="BF300" s="37"/>
      <c r="BG300" s="33"/>
      <c r="BH300" s="38"/>
      <c r="BI300" s="39"/>
      <c r="BJ300" s="40"/>
      <c r="BK300" s="48"/>
      <c r="BL300" s="49"/>
      <c r="BM300" s="41"/>
      <c r="BN300" s="47"/>
      <c r="BO300" s="33"/>
      <c r="BP300" s="33"/>
      <c r="BQ300" s="34"/>
      <c r="BR300" s="33"/>
      <c r="BS300" s="34"/>
      <c r="BT300" s="35"/>
      <c r="BU300" s="36"/>
      <c r="BV300" s="37"/>
      <c r="BW300" s="33"/>
      <c r="BX300" s="38"/>
      <c r="BY300" s="39"/>
      <c r="BZ300" s="40"/>
      <c r="CA300" s="48"/>
      <c r="CB300" s="49"/>
      <c r="CC300" s="41"/>
      <c r="CD300" s="47"/>
    </row>
    <row r="301" spans="1:82" s="32" customFormat="1" ht="90" customHeight="1" x14ac:dyDescent="0.25">
      <c r="A301" s="315">
        <f t="shared" si="14"/>
        <v>293</v>
      </c>
      <c r="B301" s="61" t="s">
        <v>67</v>
      </c>
      <c r="C301" s="61">
        <v>2022</v>
      </c>
      <c r="D301" s="61" t="s">
        <v>68</v>
      </c>
      <c r="E301" s="61"/>
      <c r="F301" s="61" t="s">
        <v>1372</v>
      </c>
      <c r="G301" s="62" t="s">
        <v>1373</v>
      </c>
      <c r="H301" s="310"/>
      <c r="I301" s="46" t="s">
        <v>1374</v>
      </c>
      <c r="J301" s="64" t="s">
        <v>1375</v>
      </c>
      <c r="K301" s="63" t="s">
        <v>73</v>
      </c>
      <c r="L301" s="87" t="s">
        <v>1376</v>
      </c>
      <c r="M301" s="86" t="s">
        <v>1377</v>
      </c>
      <c r="N301" s="87" t="s">
        <v>1378</v>
      </c>
      <c r="O301" s="87">
        <v>1</v>
      </c>
      <c r="P301" s="88">
        <v>46082</v>
      </c>
      <c r="Q301" s="88">
        <v>46142</v>
      </c>
      <c r="R301" s="89">
        <f t="shared" si="15"/>
        <v>8.85</v>
      </c>
      <c r="S301" s="87" t="s">
        <v>161</v>
      </c>
      <c r="T301" s="90" t="s">
        <v>1120</v>
      </c>
      <c r="U301" s="105">
        <f>+IFERROR(VLOOKUP($L301,ACTIVIDADES!$B$9:$X$493,10,0),"")</f>
        <v>1</v>
      </c>
      <c r="V301" s="167" t="str">
        <f>+IFERROR(VLOOKUP($L301,ACTIVIDADES!$B$9:$X$493,11,0)," ")</f>
        <v>cuadro relacionando periodos de vacaciones</v>
      </c>
      <c r="W301" s="227" t="str">
        <f>+IFERROR(VLOOKUP($L301,ACTIVIDADES!$B$9:$X$493,12,0),"")</f>
        <v>Cronograma de vacaciones (2).xlsx</v>
      </c>
      <c r="X301" s="138">
        <f>+IFERROR(VLOOKUP($L301,ACTIVIDADES!$B$9:$X$493,13,0),"")</f>
        <v>46153</v>
      </c>
      <c r="Y301" s="164" t="str">
        <f>+IFERROR(VLOOKUP($L301,ACTIVIDADES!$B$9:$X$493,14,0),"")</f>
        <v>Se incluye cronograma de vacaciones</v>
      </c>
      <c r="Z301" s="105">
        <f>+IFERROR(VLOOKUP($L301,ACTIVIDADES!$B$9:$X$493,15,0),"")</f>
        <v>1</v>
      </c>
      <c r="AA301" s="165" t="str">
        <f>+IFERROR(VLOOKUP($L301,ACTIVIDADES!$B$9:$X$493,16,0),"")</f>
        <v>CUMPLIDO</v>
      </c>
      <c r="AB301" s="138">
        <v>46157</v>
      </c>
      <c r="AC301" s="105">
        <v>0.8</v>
      </c>
      <c r="AD301" s="176" t="s">
        <v>1379</v>
      </c>
      <c r="AE301" s="105" t="s">
        <v>108</v>
      </c>
      <c r="AF301" s="105" t="s">
        <v>81</v>
      </c>
      <c r="AG301" s="105" t="s">
        <v>85</v>
      </c>
      <c r="AH301" s="105" t="s">
        <v>123</v>
      </c>
      <c r="AI301" s="33"/>
      <c r="AJ301" s="33"/>
      <c r="AK301" s="34"/>
      <c r="AL301" s="33"/>
      <c r="AM301" s="34"/>
      <c r="AN301" s="35"/>
      <c r="AO301" s="36"/>
      <c r="AP301" s="37"/>
      <c r="AQ301" s="33"/>
      <c r="AR301" s="38"/>
      <c r="AS301" s="39"/>
      <c r="AT301" s="40"/>
      <c r="AU301" s="48"/>
      <c r="AV301" s="49"/>
      <c r="AW301" s="41"/>
      <c r="AX301" s="47"/>
      <c r="AY301" s="33"/>
      <c r="AZ301" s="33"/>
      <c r="BA301" s="34"/>
      <c r="BB301" s="33"/>
      <c r="BC301" s="34"/>
      <c r="BD301" s="35"/>
      <c r="BE301" s="36"/>
      <c r="BF301" s="37"/>
      <c r="BG301" s="33"/>
      <c r="BH301" s="38"/>
      <c r="BI301" s="39"/>
      <c r="BJ301" s="40"/>
      <c r="BK301" s="48"/>
      <c r="BL301" s="49"/>
      <c r="BM301" s="41"/>
      <c r="BN301" s="47"/>
      <c r="BO301" s="33"/>
      <c r="BP301" s="33"/>
      <c r="BQ301" s="34"/>
      <c r="BR301" s="33"/>
      <c r="BS301" s="34"/>
      <c r="BT301" s="35"/>
      <c r="BU301" s="36"/>
      <c r="BV301" s="37"/>
      <c r="BW301" s="33"/>
      <c r="BX301" s="38"/>
      <c r="BY301" s="39"/>
      <c r="BZ301" s="40"/>
      <c r="CA301" s="48"/>
      <c r="CB301" s="49"/>
      <c r="CC301" s="41"/>
      <c r="CD301" s="47"/>
    </row>
    <row r="302" spans="1:82" s="32" customFormat="1" ht="90" customHeight="1" x14ac:dyDescent="0.25">
      <c r="A302" s="315">
        <f t="shared" si="14"/>
        <v>294</v>
      </c>
      <c r="B302" s="61" t="s">
        <v>67</v>
      </c>
      <c r="C302" s="61">
        <v>2022</v>
      </c>
      <c r="D302" s="61" t="s">
        <v>68</v>
      </c>
      <c r="E302" s="61"/>
      <c r="F302" s="61" t="s">
        <v>1380</v>
      </c>
      <c r="G302" s="62" t="s">
        <v>1381</v>
      </c>
      <c r="H302" s="310"/>
      <c r="I302" s="46" t="s">
        <v>1382</v>
      </c>
      <c r="J302" s="64" t="s">
        <v>1383</v>
      </c>
      <c r="K302" s="63" t="s">
        <v>73</v>
      </c>
      <c r="L302" s="87" t="s">
        <v>290</v>
      </c>
      <c r="M302" s="86" t="s">
        <v>291</v>
      </c>
      <c r="N302" s="87" t="s">
        <v>292</v>
      </c>
      <c r="O302" s="87">
        <v>1</v>
      </c>
      <c r="P302" s="88">
        <v>46023</v>
      </c>
      <c r="Q302" s="88">
        <v>46112</v>
      </c>
      <c r="R302" s="89">
        <f t="shared" si="15"/>
        <v>13.5</v>
      </c>
      <c r="S302" s="87" t="s">
        <v>293</v>
      </c>
      <c r="T302" s="90"/>
      <c r="U302" s="105">
        <f>+IFERROR(VLOOKUP($L302,ACTIVIDADES!$B$9:$X$493,10,0),"")</f>
        <v>1</v>
      </c>
      <c r="V302" s="167" t="str">
        <f>+IFERROR(VLOOKUP($L302,ACTIVIDADES!$B$9:$X$493,11,0)," ")</f>
        <v xml:space="preserve">Como evidencia se cuenta con la Formulación del procedimiento Conciliaciones contables donde se cruza la información de incapacidades </v>
      </c>
      <c r="W302" s="227" t="str">
        <f>+IFERROR(VLOOKUP($L302,ACTIVIDADES!$B$9:$X$493,12,0),"")</f>
        <v>https://dnbcgovco-my.sharepoint.com/:f:/g/personal/planeacion_dnbc_gov_co/IgAKPZEalRp3T7O44VwZjBLlARF86VpmllJA36VR9-2qDG8?e=W6XaGX</v>
      </c>
      <c r="X302" s="138">
        <f>+IFERROR(VLOOKUP($L302,ACTIVIDADES!$B$9:$X$493,13,0),"")</f>
        <v>46153</v>
      </c>
      <c r="Y302" s="164" t="str">
        <f>+IFERROR(VLOOKUP($L302,ACTIVIDADES!$B$9:$X$493,14,0),"")</f>
        <v>Se evidencia procedimiento formulado en la vigencia 2025</v>
      </c>
      <c r="Z302" s="105">
        <f>+IFERROR(VLOOKUP($L302,ACTIVIDADES!$B$9:$X$493,15,0),"")</f>
        <v>1</v>
      </c>
      <c r="AA302" s="165" t="str">
        <f>+IFERROR(VLOOKUP($L302,ACTIVIDADES!$B$9:$X$493,16,0),"")</f>
        <v>CUMPLIDO</v>
      </c>
      <c r="AB302" s="138">
        <v>46171</v>
      </c>
      <c r="AC302" s="174">
        <v>1</v>
      </c>
      <c r="AD302" s="176" t="s">
        <v>294</v>
      </c>
      <c r="AE302" s="105" t="s">
        <v>80</v>
      </c>
      <c r="AF302" s="105" t="s">
        <v>81</v>
      </c>
      <c r="AG302" s="105" t="s">
        <v>85</v>
      </c>
      <c r="AH302" s="105" t="s">
        <v>123</v>
      </c>
      <c r="AI302" s="33"/>
      <c r="AJ302" s="33"/>
      <c r="AK302" s="34"/>
      <c r="AL302" s="33"/>
      <c r="AM302" s="34"/>
      <c r="AN302" s="35"/>
      <c r="AO302" s="36"/>
      <c r="AP302" s="37"/>
      <c r="AQ302" s="33"/>
      <c r="AR302" s="38"/>
      <c r="AS302" s="39"/>
      <c r="AT302" s="40"/>
      <c r="AU302" s="48"/>
      <c r="AV302" s="49"/>
      <c r="AW302" s="41"/>
      <c r="AX302" s="47"/>
      <c r="AY302" s="33"/>
      <c r="AZ302" s="33"/>
      <c r="BA302" s="34"/>
      <c r="BB302" s="33"/>
      <c r="BC302" s="34"/>
      <c r="BD302" s="35"/>
      <c r="BE302" s="36"/>
      <c r="BF302" s="37"/>
      <c r="BG302" s="33"/>
      <c r="BH302" s="38"/>
      <c r="BI302" s="39"/>
      <c r="BJ302" s="40"/>
      <c r="BK302" s="48"/>
      <c r="BL302" s="49"/>
      <c r="BM302" s="41"/>
      <c r="BN302" s="47"/>
      <c r="BO302" s="33"/>
      <c r="BP302" s="33"/>
      <c r="BQ302" s="34"/>
      <c r="BR302" s="33"/>
      <c r="BS302" s="34"/>
      <c r="BT302" s="35"/>
      <c r="BU302" s="36"/>
      <c r="BV302" s="37"/>
      <c r="BW302" s="33"/>
      <c r="BX302" s="38"/>
      <c r="BY302" s="39"/>
      <c r="BZ302" s="40"/>
      <c r="CA302" s="48"/>
      <c r="CB302" s="49"/>
      <c r="CC302" s="41"/>
      <c r="CD302" s="47"/>
    </row>
    <row r="303" spans="1:82" s="32" customFormat="1" ht="90" customHeight="1" x14ac:dyDescent="0.25">
      <c r="A303" s="315">
        <f t="shared" si="14"/>
        <v>295</v>
      </c>
      <c r="B303" s="61" t="s">
        <v>67</v>
      </c>
      <c r="C303" s="61">
        <v>2022</v>
      </c>
      <c r="D303" s="61" t="s">
        <v>68</v>
      </c>
      <c r="E303" s="61"/>
      <c r="F303" s="61" t="s">
        <v>1384</v>
      </c>
      <c r="G303" s="62" t="s">
        <v>1385</v>
      </c>
      <c r="H303" s="310" t="s">
        <v>99</v>
      </c>
      <c r="I303" s="46" t="s">
        <v>1386</v>
      </c>
      <c r="J303" s="64" t="s">
        <v>399</v>
      </c>
      <c r="K303" s="63" t="s">
        <v>73</v>
      </c>
      <c r="L303" s="87" t="s">
        <v>400</v>
      </c>
      <c r="M303" s="86" t="s">
        <v>401</v>
      </c>
      <c r="N303" s="87" t="s">
        <v>402</v>
      </c>
      <c r="O303" s="87">
        <v>1</v>
      </c>
      <c r="P303" s="88">
        <v>46113</v>
      </c>
      <c r="Q303" s="88">
        <v>46203</v>
      </c>
      <c r="R303" s="89">
        <f t="shared" si="15"/>
        <v>13.350000000000001</v>
      </c>
      <c r="S303" s="87" t="s">
        <v>293</v>
      </c>
      <c r="T303" s="90"/>
      <c r="U303" s="105">
        <f>+IFERROR(VLOOKUP($L303,ACTIVIDADES!$B$9:$X$493,10,0),"")</f>
        <v>1</v>
      </c>
      <c r="V303" s="167" t="str">
        <f>+IFERROR(VLOOKUP($L303,ACTIVIDADES!$B$9:$X$493,11,0)," ")</f>
        <v xml:space="preserve">Se deja en evidencia el procedimiento de gestion de pagos </v>
      </c>
      <c r="W303" s="227" t="str">
        <f>+IFERROR(VLOOKUP($L303,ACTIVIDADES!$B$9:$X$493,12,0),"")</f>
        <v>https://dnbcgovco-my.sharepoint.com/:f:/g/personal/planeacion_dnbc_gov_co/IgAKPZEalRp3T7O44VwZjBLlARF86VpmllJA36VR9-2qDG8?e=W6XaGX</v>
      </c>
      <c r="X303" s="138">
        <f>+IFERROR(VLOOKUP($L303,ACTIVIDADES!$B$9:$X$493,13,0),"")</f>
        <v>46153</v>
      </c>
      <c r="Y303" s="164" t="str">
        <f>+IFERROR(VLOOKUP($L303,ACTIVIDADES!$B$9:$X$493,14,0),"")</f>
        <v>Se incluye actualización de procedimiento junto a formatos del mismo</v>
      </c>
      <c r="Z303" s="105">
        <f>+IFERROR(VLOOKUP($L303,ACTIVIDADES!$B$9:$X$493,15,0),"")</f>
        <v>1</v>
      </c>
      <c r="AA303" s="165" t="str">
        <f>+IFERROR(VLOOKUP($L303,ACTIVIDADES!$B$9:$X$493,16,0),"")</f>
        <v>CUMPLIDO</v>
      </c>
      <c r="AB303" s="138">
        <v>46171</v>
      </c>
      <c r="AC303" s="174">
        <v>1</v>
      </c>
      <c r="AD303" s="170" t="s">
        <v>403</v>
      </c>
      <c r="AE303" s="105" t="s">
        <v>146</v>
      </c>
      <c r="AF303" s="105" t="s">
        <v>81</v>
      </c>
      <c r="AG303" s="105" t="s">
        <v>85</v>
      </c>
      <c r="AH303" s="105" t="s">
        <v>123</v>
      </c>
      <c r="AI303" s="33"/>
      <c r="AJ303" s="33"/>
      <c r="AK303" s="34"/>
      <c r="AL303" s="33"/>
      <c r="AM303" s="34"/>
      <c r="AN303" s="35"/>
      <c r="AO303" s="36"/>
      <c r="AP303" s="37"/>
      <c r="AQ303" s="33"/>
      <c r="AR303" s="38"/>
      <c r="AS303" s="39"/>
      <c r="AT303" s="40"/>
      <c r="AU303" s="48"/>
      <c r="AV303" s="49"/>
      <c r="AW303" s="41"/>
      <c r="AX303" s="47"/>
      <c r="AY303" s="33"/>
      <c r="AZ303" s="33"/>
      <c r="BA303" s="34"/>
      <c r="BB303" s="33"/>
      <c r="BC303" s="34"/>
      <c r="BD303" s="35"/>
      <c r="BE303" s="36"/>
      <c r="BF303" s="37"/>
      <c r="BG303" s="33"/>
      <c r="BH303" s="38"/>
      <c r="BI303" s="39"/>
      <c r="BJ303" s="40"/>
      <c r="BK303" s="48"/>
      <c r="BL303" s="49"/>
      <c r="BM303" s="41"/>
      <c r="BN303" s="47"/>
      <c r="BO303" s="33"/>
      <c r="BP303" s="33"/>
      <c r="BQ303" s="34"/>
      <c r="BR303" s="33"/>
      <c r="BS303" s="34"/>
      <c r="BT303" s="35"/>
      <c r="BU303" s="36"/>
      <c r="BV303" s="37"/>
      <c r="BW303" s="33"/>
      <c r="BX303" s="38"/>
      <c r="BY303" s="39"/>
      <c r="BZ303" s="40"/>
      <c r="CA303" s="48"/>
      <c r="CB303" s="49"/>
      <c r="CC303" s="41"/>
      <c r="CD303" s="47"/>
    </row>
    <row r="304" spans="1:82" s="32" customFormat="1" ht="90" customHeight="1" x14ac:dyDescent="0.25">
      <c r="A304" s="315">
        <f t="shared" si="14"/>
        <v>296</v>
      </c>
      <c r="B304" s="61" t="s">
        <v>67</v>
      </c>
      <c r="C304" s="61">
        <v>2022</v>
      </c>
      <c r="D304" s="61" t="s">
        <v>68</v>
      </c>
      <c r="E304" s="61"/>
      <c r="F304" s="61" t="s">
        <v>1387</v>
      </c>
      <c r="G304" s="62" t="s">
        <v>1388</v>
      </c>
      <c r="H304" s="310"/>
      <c r="I304" s="46" t="s">
        <v>1389</v>
      </c>
      <c r="J304" s="64" t="s">
        <v>1371</v>
      </c>
      <c r="K304" s="63" t="s">
        <v>73</v>
      </c>
      <c r="L304" s="87" t="s">
        <v>870</v>
      </c>
      <c r="M304" s="86" t="s">
        <v>871</v>
      </c>
      <c r="N304" s="87" t="s">
        <v>872</v>
      </c>
      <c r="O304" s="87">
        <v>9</v>
      </c>
      <c r="P304" s="88">
        <v>46113</v>
      </c>
      <c r="Q304" s="88">
        <v>46387</v>
      </c>
      <c r="R304" s="89">
        <f t="shared" si="15"/>
        <v>40.5</v>
      </c>
      <c r="S304" s="87" t="s">
        <v>92</v>
      </c>
      <c r="T304" s="90"/>
      <c r="U304" s="105">
        <f>+IFERROR(VLOOKUP($L304,ACTIVIDADES!$B$9:$X$493,10,0),"")</f>
        <v>1</v>
      </c>
      <c r="V304" s="167" t="str">
        <f>+IFERROR(VLOOKUP($L304,ACTIVIDADES!$B$9:$X$493,11,0)," ")</f>
        <v xml:space="preserve">En el formato BD_ Vehículos se lleva un seguimiento mensual De SOAT, Impuestos, Revisión Tecnomecánica, Multas </v>
      </c>
      <c r="W304" s="227" t="str">
        <f>+IFERROR(VLOOKUP($L304,ACTIVIDADES!$B$9:$X$493,12,0),"")</f>
        <v>https://dnbcgovco-my.sharepoint.com/:f:/g/personal/planeacion_dnbc_gov_co/IgAP202B7djhSJQsRgfTcy9DAbTIvVxEEdBhOKzOHK0a6gc?e=ubNaP4</v>
      </c>
      <c r="X304" s="138">
        <f>+IFERROR(VLOOKUP($L304,ACTIVIDADES!$B$9:$X$493,13,0),"")</f>
        <v>46153</v>
      </c>
      <c r="Y304" s="164" t="str">
        <f>+IFERROR(VLOOKUP($L304,ACTIVIDADES!$B$9:$X$493,14,0),"")</f>
        <v>Aunque se encuentra la base, se sugiere su socialización al lider de proceso para evidenciar su seguimiento</v>
      </c>
      <c r="Z304" s="105">
        <f>+IFERROR(VLOOKUP($L304,ACTIVIDADES!$B$9:$X$493,15,0),"")</f>
        <v>0.1</v>
      </c>
      <c r="AA304" s="165" t="str">
        <f>+IFERROR(VLOOKUP($L304,ACTIVIDADES!$B$9:$X$493,16,0),"")</f>
        <v>EJECUCIÓN</v>
      </c>
      <c r="AB304" s="138">
        <v>46171</v>
      </c>
      <c r="AC304" s="105">
        <v>0.33</v>
      </c>
      <c r="AD304" s="181" t="s">
        <v>873</v>
      </c>
      <c r="AE304" s="105" t="s">
        <v>108</v>
      </c>
      <c r="AF304" s="105" t="s">
        <v>81</v>
      </c>
      <c r="AG304" s="105" t="s">
        <v>81</v>
      </c>
      <c r="AH304" s="105" t="s">
        <v>81</v>
      </c>
      <c r="AI304" s="33"/>
      <c r="AJ304" s="33"/>
      <c r="AK304" s="34"/>
      <c r="AL304" s="33"/>
      <c r="AM304" s="34"/>
      <c r="AN304" s="35"/>
      <c r="AO304" s="36"/>
      <c r="AP304" s="37"/>
      <c r="AQ304" s="33"/>
      <c r="AR304" s="38"/>
      <c r="AS304" s="39"/>
      <c r="AT304" s="40"/>
      <c r="AU304" s="48"/>
      <c r="AV304" s="49"/>
      <c r="AW304" s="41"/>
      <c r="AX304" s="47"/>
      <c r="AY304" s="33"/>
      <c r="AZ304" s="33"/>
      <c r="BA304" s="34"/>
      <c r="BB304" s="33"/>
      <c r="BC304" s="34"/>
      <c r="BD304" s="35"/>
      <c r="BE304" s="36"/>
      <c r="BF304" s="37"/>
      <c r="BG304" s="33"/>
      <c r="BH304" s="38"/>
      <c r="BI304" s="39"/>
      <c r="BJ304" s="40"/>
      <c r="BK304" s="48"/>
      <c r="BL304" s="49"/>
      <c r="BM304" s="41"/>
      <c r="BN304" s="47"/>
      <c r="BO304" s="33"/>
      <c r="BP304" s="33"/>
      <c r="BQ304" s="34"/>
      <c r="BR304" s="33"/>
      <c r="BS304" s="34"/>
      <c r="BT304" s="35"/>
      <c r="BU304" s="36"/>
      <c r="BV304" s="37"/>
      <c r="BW304" s="33"/>
      <c r="BX304" s="38"/>
      <c r="BY304" s="39"/>
      <c r="BZ304" s="40"/>
      <c r="CA304" s="48"/>
      <c r="CB304" s="49"/>
      <c r="CC304" s="41"/>
      <c r="CD304" s="47"/>
    </row>
    <row r="305" spans="1:82" s="32" customFormat="1" ht="90" customHeight="1" x14ac:dyDescent="0.25">
      <c r="A305" s="315">
        <f t="shared" si="14"/>
        <v>297</v>
      </c>
      <c r="B305" s="61" t="s">
        <v>67</v>
      </c>
      <c r="C305" s="61">
        <v>2022</v>
      </c>
      <c r="D305" s="61" t="s">
        <v>68</v>
      </c>
      <c r="E305" s="61"/>
      <c r="F305" s="61" t="s">
        <v>1387</v>
      </c>
      <c r="G305" s="62" t="s">
        <v>1388</v>
      </c>
      <c r="H305" s="310"/>
      <c r="I305" s="46" t="s">
        <v>1389</v>
      </c>
      <c r="J305" s="64" t="s">
        <v>1371</v>
      </c>
      <c r="K305" s="63" t="s">
        <v>73</v>
      </c>
      <c r="L305" s="87" t="s">
        <v>867</v>
      </c>
      <c r="M305" s="86" t="s">
        <v>868</v>
      </c>
      <c r="N305" s="87" t="s">
        <v>246</v>
      </c>
      <c r="O305" s="87">
        <v>4</v>
      </c>
      <c r="P305" s="88">
        <v>46054</v>
      </c>
      <c r="Q305" s="88">
        <v>46387</v>
      </c>
      <c r="R305" s="89">
        <f t="shared" si="15"/>
        <v>49.5</v>
      </c>
      <c r="S305" s="87" t="s">
        <v>92</v>
      </c>
      <c r="T305" s="90"/>
      <c r="U305" s="105">
        <f>+IFERROR(VLOOKUP($L305,ACTIVIDADES!$B$9:$X$493,10,0),"")</f>
        <v>1</v>
      </c>
      <c r="V305" s="167" t="str">
        <f>+IFERROR(VLOOKUP($L305,ACTIVIDADES!$B$9:$X$493,11,0)," ")</f>
        <v xml:space="preserve">Se realizó la capacitación al conductor de los formatos </v>
      </c>
      <c r="W305" s="227" t="str">
        <f>+IFERROR(VLOOKUP($L305,ACTIVIDADES!$B$9:$X$493,12,0),"")</f>
        <v>https://dnbcgovco-my.sharepoint.com/:f:/g/personal/planeacion_dnbc_gov_co/IgDhYmMZWLOWRZ-8Bgt_Qa1fAVrnM32Mxr9QT5T3GErSv4I?e=yXGCWf</v>
      </c>
      <c r="X305" s="138">
        <f>+IFERROR(VLOOKUP($L305,ACTIVIDADES!$B$9:$X$493,13,0),"")</f>
        <v>46153</v>
      </c>
      <c r="Y305" s="164" t="str">
        <f>+IFERROR(VLOOKUP($L305,ACTIVIDADES!$B$9:$X$493,14,0),"")</f>
        <v>Se adjunta acta de reunión del mes de abril donde se capacita al conductor</v>
      </c>
      <c r="Z305" s="105">
        <f>+IFERROR(VLOOKUP($L305,ACTIVIDADES!$B$9:$X$493,15,0),"")</f>
        <v>1</v>
      </c>
      <c r="AA305" s="165" t="str">
        <f>+IFERROR(VLOOKUP($L305,ACTIVIDADES!$B$9:$X$493,16,0),"")</f>
        <v>CUMPLIDO</v>
      </c>
      <c r="AB305" s="138">
        <v>46171</v>
      </c>
      <c r="AC305" s="179">
        <v>0.25</v>
      </c>
      <c r="AD305" s="179" t="s">
        <v>869</v>
      </c>
      <c r="AE305" s="105" t="s">
        <v>108</v>
      </c>
      <c r="AF305" s="105" t="s">
        <v>81</v>
      </c>
      <c r="AG305" s="105" t="s">
        <v>85</v>
      </c>
      <c r="AH305" s="105" t="s">
        <v>123</v>
      </c>
      <c r="AI305" s="33"/>
      <c r="AJ305" s="33"/>
      <c r="AK305" s="34"/>
      <c r="AL305" s="33"/>
      <c r="AM305" s="34"/>
      <c r="AN305" s="35"/>
      <c r="AO305" s="36"/>
      <c r="AP305" s="37"/>
      <c r="AQ305" s="33"/>
      <c r="AR305" s="38"/>
      <c r="AS305" s="39"/>
      <c r="AT305" s="40"/>
      <c r="AU305" s="48"/>
      <c r="AV305" s="49"/>
      <c r="AW305" s="41"/>
      <c r="AX305" s="47"/>
      <c r="AY305" s="33"/>
      <c r="AZ305" s="33"/>
      <c r="BA305" s="34"/>
      <c r="BB305" s="33"/>
      <c r="BC305" s="34"/>
      <c r="BD305" s="35"/>
      <c r="BE305" s="36"/>
      <c r="BF305" s="37"/>
      <c r="BG305" s="33"/>
      <c r="BH305" s="38"/>
      <c r="BI305" s="39"/>
      <c r="BJ305" s="40"/>
      <c r="BK305" s="48"/>
      <c r="BL305" s="49"/>
      <c r="BM305" s="41"/>
      <c r="BN305" s="47"/>
      <c r="BO305" s="33"/>
      <c r="BP305" s="33"/>
      <c r="BQ305" s="34"/>
      <c r="BR305" s="33"/>
      <c r="BS305" s="34"/>
      <c r="BT305" s="35"/>
      <c r="BU305" s="36"/>
      <c r="BV305" s="37"/>
      <c r="BW305" s="33"/>
      <c r="BX305" s="38"/>
      <c r="BY305" s="39"/>
      <c r="BZ305" s="40"/>
      <c r="CA305" s="48"/>
      <c r="CB305" s="49"/>
      <c r="CC305" s="41"/>
      <c r="CD305" s="47"/>
    </row>
    <row r="306" spans="1:82" s="32" customFormat="1" ht="90" customHeight="1" x14ac:dyDescent="0.25">
      <c r="A306" s="315">
        <f t="shared" si="14"/>
        <v>298</v>
      </c>
      <c r="B306" s="61" t="s">
        <v>67</v>
      </c>
      <c r="C306" s="61">
        <v>2022</v>
      </c>
      <c r="D306" s="61" t="s">
        <v>68</v>
      </c>
      <c r="E306" s="61"/>
      <c r="F306" s="61" t="s">
        <v>1390</v>
      </c>
      <c r="G306" s="62" t="s">
        <v>1391</v>
      </c>
      <c r="H306" s="310"/>
      <c r="I306" s="46" t="s">
        <v>1392</v>
      </c>
      <c r="J306" s="64" t="s">
        <v>1393</v>
      </c>
      <c r="K306" s="63" t="s">
        <v>73</v>
      </c>
      <c r="L306" s="87" t="s">
        <v>870</v>
      </c>
      <c r="M306" s="86" t="s">
        <v>871</v>
      </c>
      <c r="N306" s="87" t="s">
        <v>872</v>
      </c>
      <c r="O306" s="87">
        <v>9</v>
      </c>
      <c r="P306" s="88">
        <v>46113</v>
      </c>
      <c r="Q306" s="88">
        <v>46387</v>
      </c>
      <c r="R306" s="89">
        <f t="shared" si="15"/>
        <v>40.5</v>
      </c>
      <c r="S306" s="87" t="s">
        <v>92</v>
      </c>
      <c r="T306" s="90"/>
      <c r="U306" s="105">
        <f>+IFERROR(VLOOKUP($L306,ACTIVIDADES!$B$9:$X$493,10,0),"")</f>
        <v>1</v>
      </c>
      <c r="V306" s="167" t="str">
        <f>+IFERROR(VLOOKUP($L306,ACTIVIDADES!$B$9:$X$493,11,0)," ")</f>
        <v xml:space="preserve">En el formato BD_ Vehículos se lleva un seguimiento mensual De SOAT, Impuestos, Revisión Tecnomecánica, Multas </v>
      </c>
      <c r="W306" s="227" t="str">
        <f>+IFERROR(VLOOKUP($L306,ACTIVIDADES!$B$9:$X$493,12,0),"")</f>
        <v>https://dnbcgovco-my.sharepoint.com/:f:/g/personal/planeacion_dnbc_gov_co/IgAP202B7djhSJQsRgfTcy9DAbTIvVxEEdBhOKzOHK0a6gc?e=ubNaP4</v>
      </c>
      <c r="X306" s="138">
        <f>+IFERROR(VLOOKUP($L306,ACTIVIDADES!$B$9:$X$493,13,0),"")</f>
        <v>46153</v>
      </c>
      <c r="Y306" s="164" t="str">
        <f>+IFERROR(VLOOKUP($L306,ACTIVIDADES!$B$9:$X$493,14,0),"")</f>
        <v>Aunque se encuentra la base, se sugiere su socialización al lider de proceso para evidenciar su seguimiento</v>
      </c>
      <c r="Z306" s="105">
        <f>+IFERROR(VLOOKUP($L306,ACTIVIDADES!$B$9:$X$493,15,0),"")</f>
        <v>0.1</v>
      </c>
      <c r="AA306" s="165" t="str">
        <f>+IFERROR(VLOOKUP($L306,ACTIVIDADES!$B$9:$X$493,16,0),"")</f>
        <v>EJECUCIÓN</v>
      </c>
      <c r="AB306" s="138">
        <v>46171</v>
      </c>
      <c r="AC306" s="105">
        <v>0.33</v>
      </c>
      <c r="AD306" s="181" t="s">
        <v>873</v>
      </c>
      <c r="AE306" s="105" t="s">
        <v>108</v>
      </c>
      <c r="AF306" s="105" t="s">
        <v>81</v>
      </c>
      <c r="AG306" s="105" t="s">
        <v>81</v>
      </c>
      <c r="AH306" s="105" t="s">
        <v>81</v>
      </c>
      <c r="AI306" s="33"/>
      <c r="AJ306" s="33"/>
      <c r="AK306" s="34"/>
      <c r="AL306" s="33"/>
      <c r="AM306" s="34"/>
      <c r="AN306" s="35"/>
      <c r="AO306" s="36"/>
      <c r="AP306" s="37"/>
      <c r="AQ306" s="33"/>
      <c r="AR306" s="38"/>
      <c r="AS306" s="39"/>
      <c r="AT306" s="40"/>
      <c r="AU306" s="48"/>
      <c r="AV306" s="49"/>
      <c r="AW306" s="41"/>
      <c r="AX306" s="47"/>
      <c r="AY306" s="33"/>
      <c r="AZ306" s="33"/>
      <c r="BA306" s="34"/>
      <c r="BB306" s="33"/>
      <c r="BC306" s="34"/>
      <c r="BD306" s="35"/>
      <c r="BE306" s="36"/>
      <c r="BF306" s="37"/>
      <c r="BG306" s="33"/>
      <c r="BH306" s="38"/>
      <c r="BI306" s="39"/>
      <c r="BJ306" s="40"/>
      <c r="BK306" s="48"/>
      <c r="BL306" s="49"/>
      <c r="BM306" s="41"/>
      <c r="BN306" s="47"/>
      <c r="BO306" s="33"/>
      <c r="BP306" s="33"/>
      <c r="BQ306" s="34"/>
      <c r="BR306" s="33"/>
      <c r="BS306" s="34"/>
      <c r="BT306" s="35"/>
      <c r="BU306" s="36"/>
      <c r="BV306" s="37"/>
      <c r="BW306" s="33"/>
      <c r="BX306" s="38"/>
      <c r="BY306" s="39"/>
      <c r="BZ306" s="40"/>
      <c r="CA306" s="48"/>
      <c r="CB306" s="49"/>
      <c r="CC306" s="41"/>
      <c r="CD306" s="47"/>
    </row>
    <row r="307" spans="1:82" s="32" customFormat="1" ht="90" customHeight="1" x14ac:dyDescent="0.25">
      <c r="A307" s="315">
        <f t="shared" si="14"/>
        <v>299</v>
      </c>
      <c r="B307" s="61" t="s">
        <v>67</v>
      </c>
      <c r="C307" s="61">
        <v>2022</v>
      </c>
      <c r="D307" s="61" t="s">
        <v>68</v>
      </c>
      <c r="E307" s="61"/>
      <c r="F307" s="61" t="s">
        <v>1390</v>
      </c>
      <c r="G307" s="62" t="s">
        <v>1391</v>
      </c>
      <c r="H307" s="310"/>
      <c r="I307" s="46" t="s">
        <v>1392</v>
      </c>
      <c r="J307" s="64" t="s">
        <v>1393</v>
      </c>
      <c r="K307" s="63" t="s">
        <v>73</v>
      </c>
      <c r="L307" s="87" t="s">
        <v>867</v>
      </c>
      <c r="M307" s="86" t="s">
        <v>868</v>
      </c>
      <c r="N307" s="87" t="s">
        <v>246</v>
      </c>
      <c r="O307" s="87">
        <v>4</v>
      </c>
      <c r="P307" s="88">
        <v>46054</v>
      </c>
      <c r="Q307" s="88">
        <v>46387</v>
      </c>
      <c r="R307" s="89">
        <f t="shared" si="15"/>
        <v>49.5</v>
      </c>
      <c r="S307" s="87" t="s">
        <v>92</v>
      </c>
      <c r="T307" s="90"/>
      <c r="U307" s="105">
        <f>+IFERROR(VLOOKUP($L307,ACTIVIDADES!$B$9:$X$493,10,0),"")</f>
        <v>1</v>
      </c>
      <c r="V307" s="167" t="str">
        <f>+IFERROR(VLOOKUP($L307,ACTIVIDADES!$B$9:$X$493,11,0)," ")</f>
        <v xml:space="preserve">Se realizó la capacitación al conductor de los formatos </v>
      </c>
      <c r="W307" s="227" t="str">
        <f>+IFERROR(VLOOKUP($L307,ACTIVIDADES!$B$9:$X$493,12,0),"")</f>
        <v>https://dnbcgovco-my.sharepoint.com/:f:/g/personal/planeacion_dnbc_gov_co/IgDhYmMZWLOWRZ-8Bgt_Qa1fAVrnM32Mxr9QT5T3GErSv4I?e=yXGCWf</v>
      </c>
      <c r="X307" s="138">
        <f>+IFERROR(VLOOKUP($L307,ACTIVIDADES!$B$9:$X$493,13,0),"")</f>
        <v>46153</v>
      </c>
      <c r="Y307" s="164" t="str">
        <f>+IFERROR(VLOOKUP($L307,ACTIVIDADES!$B$9:$X$493,14,0),"")</f>
        <v>Se adjunta acta de reunión del mes de abril donde se capacita al conductor</v>
      </c>
      <c r="Z307" s="105">
        <f>+IFERROR(VLOOKUP($L307,ACTIVIDADES!$B$9:$X$493,15,0),"")</f>
        <v>1</v>
      </c>
      <c r="AA307" s="165" t="str">
        <f>+IFERROR(VLOOKUP($L307,ACTIVIDADES!$B$9:$X$493,16,0),"")</f>
        <v>CUMPLIDO</v>
      </c>
      <c r="AB307" s="138">
        <v>46171</v>
      </c>
      <c r="AC307" s="179">
        <v>0.25</v>
      </c>
      <c r="AD307" s="179" t="s">
        <v>869</v>
      </c>
      <c r="AE307" s="105" t="s">
        <v>108</v>
      </c>
      <c r="AF307" s="105" t="s">
        <v>81</v>
      </c>
      <c r="AG307" s="105" t="s">
        <v>85</v>
      </c>
      <c r="AH307" s="105" t="s">
        <v>123</v>
      </c>
      <c r="AI307" s="33"/>
      <c r="AJ307" s="33"/>
      <c r="AK307" s="34"/>
      <c r="AL307" s="33"/>
      <c r="AM307" s="34"/>
      <c r="AN307" s="35"/>
      <c r="AO307" s="36"/>
      <c r="AP307" s="37"/>
      <c r="AQ307" s="33"/>
      <c r="AR307" s="38"/>
      <c r="AS307" s="39"/>
      <c r="AT307" s="40"/>
      <c r="AU307" s="48"/>
      <c r="AV307" s="49"/>
      <c r="AW307" s="41"/>
      <c r="AX307" s="47"/>
      <c r="AY307" s="33"/>
      <c r="AZ307" s="33"/>
      <c r="BA307" s="34"/>
      <c r="BB307" s="33"/>
      <c r="BC307" s="34"/>
      <c r="BD307" s="35"/>
      <c r="BE307" s="36"/>
      <c r="BF307" s="37"/>
      <c r="BG307" s="33"/>
      <c r="BH307" s="38"/>
      <c r="BI307" s="39"/>
      <c r="BJ307" s="40"/>
      <c r="BK307" s="48"/>
      <c r="BL307" s="49"/>
      <c r="BM307" s="41"/>
      <c r="BN307" s="47"/>
      <c r="BO307" s="33"/>
      <c r="BP307" s="33"/>
      <c r="BQ307" s="34"/>
      <c r="BR307" s="33"/>
      <c r="BS307" s="34"/>
      <c r="BT307" s="35"/>
      <c r="BU307" s="36"/>
      <c r="BV307" s="37"/>
      <c r="BW307" s="33"/>
      <c r="BX307" s="38"/>
      <c r="BY307" s="39"/>
      <c r="BZ307" s="40"/>
      <c r="CA307" s="48"/>
      <c r="CB307" s="49"/>
      <c r="CC307" s="41"/>
      <c r="CD307" s="47"/>
    </row>
    <row r="308" spans="1:82" s="32" customFormat="1" ht="90" customHeight="1" x14ac:dyDescent="0.25">
      <c r="A308" s="315">
        <f t="shared" si="14"/>
        <v>300</v>
      </c>
      <c r="B308" s="61" t="s">
        <v>67</v>
      </c>
      <c r="C308" s="61">
        <v>2022</v>
      </c>
      <c r="D308" s="61" t="s">
        <v>68</v>
      </c>
      <c r="E308" s="61"/>
      <c r="F308" s="61" t="s">
        <v>1390</v>
      </c>
      <c r="G308" s="62" t="s">
        <v>1391</v>
      </c>
      <c r="H308" s="310"/>
      <c r="I308" s="46" t="s">
        <v>1392</v>
      </c>
      <c r="J308" s="64" t="s">
        <v>1393</v>
      </c>
      <c r="K308" s="63" t="s">
        <v>73</v>
      </c>
      <c r="L308" s="87" t="s">
        <v>1005</v>
      </c>
      <c r="M308" s="86" t="s">
        <v>1394</v>
      </c>
      <c r="N308" s="87" t="s">
        <v>1007</v>
      </c>
      <c r="O308" s="87">
        <v>1</v>
      </c>
      <c r="P308" s="88">
        <v>45108</v>
      </c>
      <c r="Q308" s="88">
        <v>45169</v>
      </c>
      <c r="R308" s="89">
        <f t="shared" si="15"/>
        <v>9</v>
      </c>
      <c r="S308" s="87" t="s">
        <v>92</v>
      </c>
      <c r="T308" s="90"/>
      <c r="U308" s="105">
        <f>+IFERROR(VLOOKUP($L308,ACTIVIDADES!$B$9:$X$493,10,0),"")</f>
        <v>1</v>
      </c>
      <c r="V308" s="167" t="str">
        <f>+IFERROR(VLOOKUP($L308,ACTIVIDADES!$B$9:$X$493,11,0)," ")</f>
        <v>Ya se estableción en la Hoja de Vida de los vehículos esas directrices el cual se va a llevar de manera mensual</v>
      </c>
      <c r="W308" s="227" t="str">
        <f>+IFERROR(VLOOKUP($L308,ACTIVIDADES!$B$9:$X$493,12,0),"")</f>
        <v>https://dnbcgovco-my.sharepoint.com/:f:/g/personal/planeacion_dnbc_gov_co/IgA4keLn3Q1uQZabUQqI5Z8-Aa_VhwX5558-kls4D9_fjr0?e=jq1sgq</v>
      </c>
      <c r="X308" s="138">
        <f>+IFERROR(VLOOKUP($L308,ACTIVIDADES!$B$9:$X$493,13,0),"")</f>
        <v>46153</v>
      </c>
      <c r="Y308" s="164" t="str">
        <f>+IFERROR(VLOOKUP($L308,ACTIVIDADES!$B$9:$X$493,14,0),"")</f>
        <v>El formato de hoja de vida se encuentra actualizado desde 2023</v>
      </c>
      <c r="Z308" s="105">
        <f>+IFERROR(VLOOKUP($L308,ACTIVIDADES!$B$9:$X$493,15,0),"")</f>
        <v>1</v>
      </c>
      <c r="AA308" s="165" t="str">
        <f>+IFERROR(VLOOKUP($L308,ACTIVIDADES!$B$9:$X$493,16,0),"")</f>
        <v>CUMPLIDO</v>
      </c>
      <c r="AB308" s="138">
        <v>46171</v>
      </c>
      <c r="AC308" s="174">
        <v>1</v>
      </c>
      <c r="AD308" s="179" t="s">
        <v>1008</v>
      </c>
      <c r="AE308" s="105" t="s">
        <v>80</v>
      </c>
      <c r="AF308" s="105" t="s">
        <v>81</v>
      </c>
      <c r="AG308" s="105" t="s">
        <v>85</v>
      </c>
      <c r="AH308" s="105" t="s">
        <v>123</v>
      </c>
      <c r="AI308" s="33"/>
      <c r="AJ308" s="33"/>
      <c r="AK308" s="34"/>
      <c r="AL308" s="33"/>
      <c r="AM308" s="34"/>
      <c r="AN308" s="35"/>
      <c r="AO308" s="36"/>
      <c r="AP308" s="37"/>
      <c r="AQ308" s="33"/>
      <c r="AR308" s="38"/>
      <c r="AS308" s="39"/>
      <c r="AT308" s="40"/>
      <c r="AU308" s="48"/>
      <c r="AV308" s="49"/>
      <c r="AW308" s="41"/>
      <c r="AX308" s="47"/>
      <c r="AY308" s="33"/>
      <c r="AZ308" s="33"/>
      <c r="BA308" s="34"/>
      <c r="BB308" s="33"/>
      <c r="BC308" s="34"/>
      <c r="BD308" s="35"/>
      <c r="BE308" s="36"/>
      <c r="BF308" s="37"/>
      <c r="BG308" s="33"/>
      <c r="BH308" s="38"/>
      <c r="BI308" s="39"/>
      <c r="BJ308" s="40"/>
      <c r="BK308" s="48"/>
      <c r="BL308" s="49"/>
      <c r="BM308" s="41"/>
      <c r="BN308" s="47"/>
      <c r="BO308" s="33"/>
      <c r="BP308" s="33"/>
      <c r="BQ308" s="34"/>
      <c r="BR308" s="33"/>
      <c r="BS308" s="34"/>
      <c r="BT308" s="35"/>
      <c r="BU308" s="36"/>
      <c r="BV308" s="37"/>
      <c r="BW308" s="33"/>
      <c r="BX308" s="38"/>
      <c r="BY308" s="39"/>
      <c r="BZ308" s="40"/>
      <c r="CA308" s="48"/>
      <c r="CB308" s="49"/>
      <c r="CC308" s="41"/>
      <c r="CD308" s="47"/>
    </row>
    <row r="309" spans="1:82" s="32" customFormat="1" ht="90" customHeight="1" x14ac:dyDescent="0.25">
      <c r="A309" s="315">
        <f t="shared" si="14"/>
        <v>301</v>
      </c>
      <c r="B309" s="61" t="s">
        <v>67</v>
      </c>
      <c r="C309" s="61">
        <v>2022</v>
      </c>
      <c r="D309" s="61" t="s">
        <v>68</v>
      </c>
      <c r="E309" s="61"/>
      <c r="F309" s="61" t="s">
        <v>1395</v>
      </c>
      <c r="G309" s="62" t="s">
        <v>1396</v>
      </c>
      <c r="H309" s="310"/>
      <c r="I309" s="46" t="s">
        <v>1397</v>
      </c>
      <c r="J309" s="64" t="s">
        <v>1398</v>
      </c>
      <c r="K309" s="63" t="s">
        <v>73</v>
      </c>
      <c r="L309" s="87" t="s">
        <v>94</v>
      </c>
      <c r="M309" s="86" t="s">
        <v>95</v>
      </c>
      <c r="N309" s="87" t="s">
        <v>96</v>
      </c>
      <c r="O309" s="87">
        <v>1</v>
      </c>
      <c r="P309" s="88">
        <v>46143</v>
      </c>
      <c r="Q309" s="88">
        <v>46387</v>
      </c>
      <c r="R309" s="89">
        <f t="shared" si="15"/>
        <v>36</v>
      </c>
      <c r="S309" s="87" t="s">
        <v>92</v>
      </c>
      <c r="T309" s="90"/>
      <c r="U309" s="105">
        <f>+IFERROR(VLOOKUP($L309,ACTIVIDADES!$B$9:$X$493,10,0),"")</f>
        <v>0</v>
      </c>
      <c r="V309" s="167" t="str">
        <f>+IFERROR(VLOOKUP($L309,ACTIVIDADES!$B$9:$X$493,11,0)," ")</f>
        <v xml:space="preserve">En proceso de elaboración </v>
      </c>
      <c r="W309" s="227" t="str">
        <f>+IFERROR(VLOOKUP($L309,ACTIVIDADES!$B$9:$X$493,12,0),"")</f>
        <v>https://dnbcgovco-my.sharepoint.com/:f:/g/personal/planeacion_dnbc_gov_co/IgCHix03hdsORJdFzXwbKzzkAYCwKvT-WMSbymO7s_ZNdBo?e=tzOHt9</v>
      </c>
      <c r="X309" s="138">
        <f>+IFERROR(VLOOKUP($L309,ACTIVIDADES!$B$9:$X$493,13,0),"")</f>
        <v>46153</v>
      </c>
      <c r="Y309" s="164" t="str">
        <f>+IFERROR(VLOOKUP($L309,ACTIVIDADES!$B$9:$X$493,14,0),"")</f>
        <v>No se evidencia avance para el periodo</v>
      </c>
      <c r="Z309" s="105">
        <f>+IFERROR(VLOOKUP($L309,ACTIVIDADES!$B$9:$X$493,15,0),"")</f>
        <v>0</v>
      </c>
      <c r="AA309" s="165" t="str">
        <f>+IFERROR(VLOOKUP($L309,ACTIVIDADES!$B$9:$X$493,16,0),"")</f>
        <v>EJECUCIÓN</v>
      </c>
      <c r="AB309" s="138">
        <v>46171</v>
      </c>
      <c r="AC309" s="105">
        <v>0</v>
      </c>
      <c r="AD309" s="105" t="s">
        <v>93</v>
      </c>
      <c r="AE309" s="179" t="s">
        <v>83</v>
      </c>
      <c r="AF309" s="105" t="s">
        <v>81</v>
      </c>
      <c r="AG309" s="105" t="s">
        <v>81</v>
      </c>
      <c r="AH309" s="105" t="s">
        <v>81</v>
      </c>
      <c r="AI309" s="33"/>
      <c r="AJ309" s="33"/>
      <c r="AK309" s="34"/>
      <c r="AL309" s="33"/>
      <c r="AM309" s="34"/>
      <c r="AN309" s="35"/>
      <c r="AO309" s="36"/>
      <c r="AP309" s="37"/>
      <c r="AQ309" s="33"/>
      <c r="AR309" s="38"/>
      <c r="AS309" s="39"/>
      <c r="AT309" s="40"/>
      <c r="AU309" s="48"/>
      <c r="AV309" s="49"/>
      <c r="AW309" s="41"/>
      <c r="AX309" s="47"/>
      <c r="AY309" s="33"/>
      <c r="AZ309" s="33"/>
      <c r="BA309" s="34"/>
      <c r="BB309" s="33"/>
      <c r="BC309" s="34"/>
      <c r="BD309" s="35"/>
      <c r="BE309" s="36"/>
      <c r="BF309" s="37"/>
      <c r="BG309" s="33"/>
      <c r="BH309" s="38"/>
      <c r="BI309" s="39"/>
      <c r="BJ309" s="40"/>
      <c r="BK309" s="48"/>
      <c r="BL309" s="49"/>
      <c r="BM309" s="41"/>
      <c r="BN309" s="47"/>
      <c r="BO309" s="33"/>
      <c r="BP309" s="33"/>
      <c r="BQ309" s="34"/>
      <c r="BR309" s="33"/>
      <c r="BS309" s="34"/>
      <c r="BT309" s="35"/>
      <c r="BU309" s="36"/>
      <c r="BV309" s="37"/>
      <c r="BW309" s="33"/>
      <c r="BX309" s="38"/>
      <c r="BY309" s="39"/>
      <c r="BZ309" s="40"/>
      <c r="CA309" s="48"/>
      <c r="CB309" s="49"/>
      <c r="CC309" s="41"/>
      <c r="CD309" s="47"/>
    </row>
    <row r="310" spans="1:82" s="32" customFormat="1" ht="90" customHeight="1" x14ac:dyDescent="0.25">
      <c r="A310" s="315">
        <f t="shared" si="14"/>
        <v>302</v>
      </c>
      <c r="B310" s="61" t="s">
        <v>67</v>
      </c>
      <c r="C310" s="61">
        <v>2022</v>
      </c>
      <c r="D310" s="61" t="s">
        <v>68</v>
      </c>
      <c r="E310" s="61"/>
      <c r="F310" s="61" t="s">
        <v>1399</v>
      </c>
      <c r="G310" s="62" t="s">
        <v>1400</v>
      </c>
      <c r="H310" s="310"/>
      <c r="I310" s="46" t="s">
        <v>1032</v>
      </c>
      <c r="J310" s="64" t="s">
        <v>1401</v>
      </c>
      <c r="K310" s="63" t="s">
        <v>73</v>
      </c>
      <c r="L310" s="87" t="s">
        <v>1033</v>
      </c>
      <c r="M310" s="86" t="s">
        <v>1034</v>
      </c>
      <c r="N310" s="87" t="s">
        <v>1035</v>
      </c>
      <c r="O310" s="87">
        <v>4</v>
      </c>
      <c r="P310" s="88">
        <v>46023</v>
      </c>
      <c r="Q310" s="88">
        <v>46387</v>
      </c>
      <c r="R310" s="89">
        <f t="shared" si="15"/>
        <v>54</v>
      </c>
      <c r="S310" s="87" t="s">
        <v>92</v>
      </c>
      <c r="T310" s="90"/>
      <c r="U310" s="105">
        <f>+IFERROR(VLOOKUP($L310,ACTIVIDADES!$B$9:$X$493,10,0),"")</f>
        <v>1</v>
      </c>
      <c r="V310" s="167" t="str">
        <f>+IFERROR(VLOOKUP($L310,ACTIVIDADES!$B$9:$X$493,11,0),"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W310" s="227" t="str">
        <f>+IFERROR(VLOOKUP($L310,ACTIVIDADES!$B$9:$X$493,12,0),"")</f>
        <v>https://dnbcgovco-my.sharepoint.com/:f:/g/personal/planeacion_dnbc_gov_co/IgADxUyEd-ggR7h2RUd0PD9jAQXSII1UWONy9ygU91z1rqg?e=aIkrt5</v>
      </c>
      <c r="X310" s="138">
        <f>+IFERROR(VLOOKUP($L310,ACTIVIDADES!$B$9:$X$493,13,0),"")</f>
        <v>46153</v>
      </c>
      <c r="Y310" s="164" t="str">
        <f>+IFERROR(VLOOKUP($L310,ACTIVIDADES!$B$9:$X$493,14,0),"")</f>
        <v>Se evidencia actividades de sensibilización. Se debe garantizar la participación de la alta dirección</v>
      </c>
      <c r="Z310" s="105">
        <f>+IFERROR(VLOOKUP($L310,ACTIVIDADES!$B$9:$X$493,15,0),"")</f>
        <v>0.25</v>
      </c>
      <c r="AA310" s="165" t="str">
        <f>+IFERROR(VLOOKUP($L310,ACTIVIDADES!$B$9:$X$493,16,0),"")</f>
        <v>EJECUCIÓN</v>
      </c>
      <c r="AB310" s="138">
        <v>46171</v>
      </c>
      <c r="AC310" s="174">
        <v>0.25</v>
      </c>
      <c r="AD310" s="179" t="s">
        <v>1036</v>
      </c>
      <c r="AE310" s="105" t="s">
        <v>108</v>
      </c>
      <c r="AF310" s="105" t="s">
        <v>81</v>
      </c>
      <c r="AG310" s="105" t="s">
        <v>81</v>
      </c>
      <c r="AH310" s="105" t="s">
        <v>81</v>
      </c>
      <c r="AI310" s="33"/>
      <c r="AJ310" s="33"/>
      <c r="AK310" s="34"/>
      <c r="AL310" s="33"/>
      <c r="AM310" s="34"/>
      <c r="AN310" s="35"/>
      <c r="AO310" s="36"/>
      <c r="AP310" s="37"/>
      <c r="AQ310" s="33"/>
      <c r="AR310" s="38"/>
      <c r="AS310" s="39"/>
      <c r="AT310" s="40"/>
      <c r="AU310" s="48"/>
      <c r="AV310" s="49"/>
      <c r="AW310" s="41"/>
      <c r="AX310" s="47"/>
      <c r="AY310" s="33"/>
      <c r="AZ310" s="33"/>
      <c r="BA310" s="34"/>
      <c r="BB310" s="33"/>
      <c r="BC310" s="34"/>
      <c r="BD310" s="35"/>
      <c r="BE310" s="36"/>
      <c r="BF310" s="37"/>
      <c r="BG310" s="33"/>
      <c r="BH310" s="38"/>
      <c r="BI310" s="39"/>
      <c r="BJ310" s="40"/>
      <c r="BK310" s="48"/>
      <c r="BL310" s="49"/>
      <c r="BM310" s="41"/>
      <c r="BN310" s="47"/>
      <c r="BO310" s="33"/>
      <c r="BP310" s="33"/>
      <c r="BQ310" s="34"/>
      <c r="BR310" s="33"/>
      <c r="BS310" s="34"/>
      <c r="BT310" s="35"/>
      <c r="BU310" s="36"/>
      <c r="BV310" s="37"/>
      <c r="BW310" s="33"/>
      <c r="BX310" s="38"/>
      <c r="BY310" s="39"/>
      <c r="BZ310" s="40"/>
      <c r="CA310" s="48"/>
      <c r="CB310" s="49"/>
      <c r="CC310" s="41"/>
      <c r="CD310" s="47"/>
    </row>
    <row r="311" spans="1:82" s="32" customFormat="1" ht="90" customHeight="1" x14ac:dyDescent="0.25">
      <c r="A311" s="315">
        <f t="shared" si="14"/>
        <v>303</v>
      </c>
      <c r="B311" s="61" t="s">
        <v>67</v>
      </c>
      <c r="C311" s="61">
        <v>2022</v>
      </c>
      <c r="D311" s="61" t="s">
        <v>68</v>
      </c>
      <c r="E311" s="61"/>
      <c r="F311" s="61" t="s">
        <v>1399</v>
      </c>
      <c r="G311" s="62" t="s">
        <v>1400</v>
      </c>
      <c r="H311" s="310"/>
      <c r="I311" s="46" t="s">
        <v>1032</v>
      </c>
      <c r="J311" s="64" t="s">
        <v>1401</v>
      </c>
      <c r="K311" s="63" t="s">
        <v>73</v>
      </c>
      <c r="L311" s="87" t="s">
        <v>1037</v>
      </c>
      <c r="M311" s="86" t="s">
        <v>1038</v>
      </c>
      <c r="N311" s="87" t="s">
        <v>1039</v>
      </c>
      <c r="O311" s="87">
        <v>6</v>
      </c>
      <c r="P311" s="88">
        <v>46113</v>
      </c>
      <c r="Q311" s="88">
        <v>46387</v>
      </c>
      <c r="R311" s="89">
        <f t="shared" si="15"/>
        <v>40.5</v>
      </c>
      <c r="S311" s="87" t="s">
        <v>92</v>
      </c>
      <c r="T311" s="90"/>
      <c r="U311" s="105">
        <f>+IFERROR(VLOOKUP($L311,ACTIVIDADES!$B$9:$X$493,10,0),"")</f>
        <v>0</v>
      </c>
      <c r="V311" s="167" t="str">
        <f>+IFERROR(VLOOKUP($L311,ACTIVIDADES!$B$9:$X$493,11,0)," ")</f>
        <v>En proceso de actualización</v>
      </c>
      <c r="W311" s="227" t="str">
        <f>+IFERROR(VLOOKUP($L311,ACTIVIDADES!$B$9:$X$493,12,0),"")</f>
        <v>https://dnbcgovco-my.sharepoint.com/:f:/g/personal/planeacion_dnbc_gov_co/IgCl0qBqoOCDTIYmTmGALPurAbwDPB4ig6njfBp9xSbqn_8?e=rSCAmS</v>
      </c>
      <c r="X311" s="138">
        <f>+IFERROR(VLOOKUP($L311,ACTIVIDADES!$B$9:$X$493,13,0),"")</f>
        <v>46153</v>
      </c>
      <c r="Y311" s="164" t="str">
        <f>+IFERROR(VLOOKUP($L311,ACTIVIDADES!$B$9:$X$493,14,0),"")</f>
        <v>No se evidencia avance para el periodo</v>
      </c>
      <c r="Z311" s="105">
        <f>+IFERROR(VLOOKUP($L311,ACTIVIDADES!$B$9:$X$493,15,0),"")</f>
        <v>0</v>
      </c>
      <c r="AA311" s="165" t="str">
        <f>+IFERROR(VLOOKUP($L311,ACTIVIDADES!$B$9:$X$493,16,0),"")</f>
        <v>EJECUCIÓN</v>
      </c>
      <c r="AB311" s="138">
        <v>46171</v>
      </c>
      <c r="AC311" s="105">
        <v>0</v>
      </c>
      <c r="AD311" s="105" t="s">
        <v>93</v>
      </c>
      <c r="AE311" s="179" t="s">
        <v>83</v>
      </c>
      <c r="AF311" s="105" t="s">
        <v>81</v>
      </c>
      <c r="AG311" s="105" t="s">
        <v>81</v>
      </c>
      <c r="AH311" s="105" t="s">
        <v>81</v>
      </c>
      <c r="AI311" s="33"/>
      <c r="AJ311" s="33"/>
      <c r="AK311" s="34"/>
      <c r="AL311" s="33"/>
      <c r="AM311" s="34"/>
      <c r="AN311" s="35"/>
      <c r="AO311" s="36"/>
      <c r="AP311" s="37"/>
      <c r="AQ311" s="33"/>
      <c r="AR311" s="38"/>
      <c r="AS311" s="39"/>
      <c r="AT311" s="40"/>
      <c r="AU311" s="48"/>
      <c r="AV311" s="49"/>
      <c r="AW311" s="41"/>
      <c r="AX311" s="47"/>
      <c r="AY311" s="33"/>
      <c r="AZ311" s="33"/>
      <c r="BA311" s="34"/>
      <c r="BB311" s="33"/>
      <c r="BC311" s="34"/>
      <c r="BD311" s="35"/>
      <c r="BE311" s="36"/>
      <c r="BF311" s="37"/>
      <c r="BG311" s="33"/>
      <c r="BH311" s="38"/>
      <c r="BI311" s="39"/>
      <c r="BJ311" s="40"/>
      <c r="BK311" s="48"/>
      <c r="BL311" s="49"/>
      <c r="BM311" s="41"/>
      <c r="BN311" s="47"/>
      <c r="BO311" s="33"/>
      <c r="BP311" s="33"/>
      <c r="BQ311" s="34"/>
      <c r="BR311" s="33"/>
      <c r="BS311" s="34"/>
      <c r="BT311" s="35"/>
      <c r="BU311" s="36"/>
      <c r="BV311" s="37"/>
      <c r="BW311" s="33"/>
      <c r="BX311" s="38"/>
      <c r="BY311" s="39"/>
      <c r="BZ311" s="40"/>
      <c r="CA311" s="48"/>
      <c r="CB311" s="49"/>
      <c r="CC311" s="41"/>
      <c r="CD311" s="47"/>
    </row>
    <row r="312" spans="1:82" s="32" customFormat="1" ht="90" customHeight="1" x14ac:dyDescent="0.25">
      <c r="A312" s="315">
        <f t="shared" si="14"/>
        <v>304</v>
      </c>
      <c r="B312" s="61" t="s">
        <v>67</v>
      </c>
      <c r="C312" s="61">
        <v>2022</v>
      </c>
      <c r="D312" s="61" t="s">
        <v>68</v>
      </c>
      <c r="E312" s="61"/>
      <c r="F312" s="61" t="s">
        <v>1402</v>
      </c>
      <c r="G312" s="62" t="s">
        <v>1403</v>
      </c>
      <c r="H312" s="310"/>
      <c r="I312" s="46" t="s">
        <v>1404</v>
      </c>
      <c r="J312" s="64" t="s">
        <v>1405</v>
      </c>
      <c r="K312" s="63" t="s">
        <v>73</v>
      </c>
      <c r="L312" s="87" t="s">
        <v>1406</v>
      </c>
      <c r="M312" s="86" t="s">
        <v>1407</v>
      </c>
      <c r="N312" s="87" t="s">
        <v>1035</v>
      </c>
      <c r="O312" s="87">
        <v>4</v>
      </c>
      <c r="P312" s="88">
        <v>46023</v>
      </c>
      <c r="Q312" s="88">
        <v>46387</v>
      </c>
      <c r="R312" s="89">
        <f t="shared" si="15"/>
        <v>54</v>
      </c>
      <c r="S312" s="87" t="s">
        <v>92</v>
      </c>
      <c r="T312" s="90"/>
      <c r="U312" s="105">
        <f>+IFERROR(VLOOKUP($L312,ACTIVIDADES!$B$9:$X$493,10,0),"")</f>
        <v>1</v>
      </c>
      <c r="V312" s="167" t="str">
        <f>+IFERROR(VLOOKUP($L312,ACTIVIDADES!$B$9:$X$493,11,0),"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W312" s="227" t="str">
        <f>+IFERROR(VLOOKUP($L312,ACTIVIDADES!$B$9:$X$493,12,0),"")</f>
        <v>https://dnbcgovco-my.sharepoint.com/:f:/g/personal/planeacion_dnbc_gov_co/IgA3Di-SMWz0SbaY-rh_a1PyASxXlY0moZXbwk_zfoxEqQo?e=1ObHV0</v>
      </c>
      <c r="X312" s="138">
        <f>+IFERROR(VLOOKUP($L312,ACTIVIDADES!$B$9:$X$493,13,0),"")</f>
        <v>46153</v>
      </c>
      <c r="Y312" s="164" t="str">
        <f>+IFERROR(VLOOKUP($L312,ACTIVIDADES!$B$9:$X$493,14,0),"")</f>
        <v>Se evidencia actividades de sensibilización. Se debe garantizar la participación de la alta dirección</v>
      </c>
      <c r="Z312" s="105">
        <f>+IFERROR(VLOOKUP($L312,ACTIVIDADES!$B$9:$X$493,15,0),"")</f>
        <v>0.25</v>
      </c>
      <c r="AA312" s="165" t="str">
        <f>+IFERROR(VLOOKUP($L312,ACTIVIDADES!$B$9:$X$493,16,0),"")</f>
        <v>EJECUCIÓN</v>
      </c>
      <c r="AB312" s="138">
        <v>46171</v>
      </c>
      <c r="AC312" s="174">
        <v>0.25</v>
      </c>
      <c r="AD312" s="179" t="s">
        <v>1036</v>
      </c>
      <c r="AE312" s="105" t="s">
        <v>108</v>
      </c>
      <c r="AF312" s="105" t="s">
        <v>81</v>
      </c>
      <c r="AG312" s="105" t="s">
        <v>81</v>
      </c>
      <c r="AH312" s="105" t="s">
        <v>81</v>
      </c>
      <c r="AI312" s="33"/>
      <c r="AJ312" s="33"/>
      <c r="AK312" s="34"/>
      <c r="AL312" s="33"/>
      <c r="AM312" s="34"/>
      <c r="AN312" s="35"/>
      <c r="AO312" s="36"/>
      <c r="AP312" s="37"/>
      <c r="AQ312" s="33"/>
      <c r="AR312" s="38"/>
      <c r="AS312" s="39"/>
      <c r="AT312" s="40"/>
      <c r="AU312" s="48"/>
      <c r="AV312" s="49"/>
      <c r="AW312" s="41"/>
      <c r="AX312" s="47"/>
      <c r="AY312" s="33"/>
      <c r="AZ312" s="33"/>
      <c r="BA312" s="34"/>
      <c r="BB312" s="33"/>
      <c r="BC312" s="34"/>
      <c r="BD312" s="35"/>
      <c r="BE312" s="36"/>
      <c r="BF312" s="37"/>
      <c r="BG312" s="33"/>
      <c r="BH312" s="38"/>
      <c r="BI312" s="39"/>
      <c r="BJ312" s="40"/>
      <c r="BK312" s="48"/>
      <c r="BL312" s="49"/>
      <c r="BM312" s="41"/>
      <c r="BN312" s="47"/>
      <c r="BO312" s="33"/>
      <c r="BP312" s="33"/>
      <c r="BQ312" s="34"/>
      <c r="BR312" s="33"/>
      <c r="BS312" s="34"/>
      <c r="BT312" s="35"/>
      <c r="BU312" s="36"/>
      <c r="BV312" s="37"/>
      <c r="BW312" s="33"/>
      <c r="BX312" s="38"/>
      <c r="BY312" s="39"/>
      <c r="BZ312" s="40"/>
      <c r="CA312" s="48"/>
      <c r="CB312" s="49"/>
      <c r="CC312" s="41"/>
      <c r="CD312" s="47"/>
    </row>
    <row r="313" spans="1:82" s="32" customFormat="1" ht="90" customHeight="1" x14ac:dyDescent="0.25">
      <c r="A313" s="315">
        <f t="shared" si="14"/>
        <v>305</v>
      </c>
      <c r="B313" s="61" t="s">
        <v>67</v>
      </c>
      <c r="C313" s="61">
        <v>2022</v>
      </c>
      <c r="D313" s="61" t="s">
        <v>68</v>
      </c>
      <c r="E313" s="61"/>
      <c r="F313" s="61" t="s">
        <v>1402</v>
      </c>
      <c r="G313" s="62" t="s">
        <v>1403</v>
      </c>
      <c r="H313" s="310"/>
      <c r="I313" s="46" t="s">
        <v>1404</v>
      </c>
      <c r="J313" s="64" t="s">
        <v>1405</v>
      </c>
      <c r="K313" s="63" t="s">
        <v>73</v>
      </c>
      <c r="L313" s="87" t="s">
        <v>1408</v>
      </c>
      <c r="M313" s="86" t="s">
        <v>1409</v>
      </c>
      <c r="N313" s="87" t="s">
        <v>1039</v>
      </c>
      <c r="O313" s="87">
        <v>6</v>
      </c>
      <c r="P313" s="88">
        <v>46113</v>
      </c>
      <c r="Q313" s="88">
        <v>46387</v>
      </c>
      <c r="R313" s="89">
        <f t="shared" si="15"/>
        <v>40.5</v>
      </c>
      <c r="S313" s="87" t="s">
        <v>92</v>
      </c>
      <c r="T313" s="90"/>
      <c r="U313" s="105">
        <f>+IFERROR(VLOOKUP($L313,ACTIVIDADES!$B$9:$X$493,10,0),"")</f>
        <v>0</v>
      </c>
      <c r="V313" s="167" t="str">
        <f>+IFERROR(VLOOKUP($L313,ACTIVIDADES!$B$9:$X$493,11,0)," ")</f>
        <v>En proceso de actualización</v>
      </c>
      <c r="W313" s="227" t="str">
        <f>+IFERROR(VLOOKUP($L313,ACTIVIDADES!$B$9:$X$493,12,0),"")</f>
        <v>https://dnbcgovco-my.sharepoint.com/:f:/g/personal/planeacion_dnbc_gov_co/IgDlyhDtojfaQqoY3LJ--BxtAdUspvTyiYxQG4sEKIAAQW0?e=N9KFE5</v>
      </c>
      <c r="X313" s="138">
        <f>+IFERROR(VLOOKUP($L313,ACTIVIDADES!$B$9:$X$493,13,0),"")</f>
        <v>46153</v>
      </c>
      <c r="Y313" s="164" t="str">
        <f>+IFERROR(VLOOKUP($L313,ACTIVIDADES!$B$9:$X$493,14,0),"")</f>
        <v>No se evidencia avance para el periodo</v>
      </c>
      <c r="Z313" s="105">
        <f>+IFERROR(VLOOKUP($L313,ACTIVIDADES!$B$9:$X$493,15,0),"")</f>
        <v>0</v>
      </c>
      <c r="AA313" s="165" t="str">
        <f>+IFERROR(VLOOKUP($L313,ACTIVIDADES!$B$9:$X$493,16,0),"")</f>
        <v>EJECUCIÓN</v>
      </c>
      <c r="AB313" s="138">
        <v>46171</v>
      </c>
      <c r="AC313" s="105">
        <v>0</v>
      </c>
      <c r="AD313" s="105" t="s">
        <v>93</v>
      </c>
      <c r="AE313" s="179" t="s">
        <v>83</v>
      </c>
      <c r="AF313" s="105" t="s">
        <v>81</v>
      </c>
      <c r="AG313" s="105" t="s">
        <v>81</v>
      </c>
      <c r="AH313" s="105" t="s">
        <v>81</v>
      </c>
      <c r="AI313" s="33"/>
      <c r="AJ313" s="33"/>
      <c r="AK313" s="34"/>
      <c r="AL313" s="33"/>
      <c r="AM313" s="34"/>
      <c r="AN313" s="35"/>
      <c r="AO313" s="36"/>
      <c r="AP313" s="37"/>
      <c r="AQ313" s="33"/>
      <c r="AR313" s="38"/>
      <c r="AS313" s="39"/>
      <c r="AT313" s="40"/>
      <c r="AU313" s="48"/>
      <c r="AV313" s="49"/>
      <c r="AW313" s="41"/>
      <c r="AX313" s="47"/>
      <c r="AY313" s="33"/>
      <c r="AZ313" s="33"/>
      <c r="BA313" s="34"/>
      <c r="BB313" s="33"/>
      <c r="BC313" s="34"/>
      <c r="BD313" s="35"/>
      <c r="BE313" s="36"/>
      <c r="BF313" s="37"/>
      <c r="BG313" s="33"/>
      <c r="BH313" s="38"/>
      <c r="BI313" s="39"/>
      <c r="BJ313" s="40"/>
      <c r="BK313" s="48"/>
      <c r="BL313" s="49"/>
      <c r="BM313" s="41"/>
      <c r="BN313" s="47"/>
      <c r="BO313" s="33"/>
      <c r="BP313" s="33"/>
      <c r="BQ313" s="34"/>
      <c r="BR313" s="33"/>
      <c r="BS313" s="34"/>
      <c r="BT313" s="35"/>
      <c r="BU313" s="36"/>
      <c r="BV313" s="37"/>
      <c r="BW313" s="33"/>
      <c r="BX313" s="38"/>
      <c r="BY313" s="39"/>
      <c r="BZ313" s="40"/>
      <c r="CA313" s="48"/>
      <c r="CB313" s="49"/>
      <c r="CC313" s="41"/>
      <c r="CD313" s="47"/>
    </row>
    <row r="314" spans="1:82" s="32" customFormat="1" ht="90" customHeight="1" x14ac:dyDescent="0.25">
      <c r="A314" s="315">
        <f t="shared" si="14"/>
        <v>306</v>
      </c>
      <c r="B314" s="61" t="s">
        <v>67</v>
      </c>
      <c r="C314" s="61">
        <v>2023</v>
      </c>
      <c r="D314" s="61" t="s">
        <v>68</v>
      </c>
      <c r="E314" s="61"/>
      <c r="F314" s="61" t="s">
        <v>1410</v>
      </c>
      <c r="G314" s="62" t="s">
        <v>1411</v>
      </c>
      <c r="H314" s="310" t="s">
        <v>233</v>
      </c>
      <c r="I314" s="46" t="s">
        <v>1412</v>
      </c>
      <c r="J314" s="64" t="s">
        <v>1412</v>
      </c>
      <c r="K314" s="63" t="s">
        <v>73</v>
      </c>
      <c r="L314" s="87" t="s">
        <v>344</v>
      </c>
      <c r="M314" s="86" t="s">
        <v>1413</v>
      </c>
      <c r="N314" s="87" t="s">
        <v>1414</v>
      </c>
      <c r="O314" s="87">
        <v>1</v>
      </c>
      <c r="P314" s="88">
        <v>45048</v>
      </c>
      <c r="Q314" s="88">
        <v>45258</v>
      </c>
      <c r="R314" s="89">
        <f t="shared" si="15"/>
        <v>30.9</v>
      </c>
      <c r="S314" s="87" t="s">
        <v>238</v>
      </c>
      <c r="T314" s="90"/>
      <c r="U314" s="105">
        <f>+ACTIVIDADES!K457</f>
        <v>0</v>
      </c>
      <c r="V314" s="167" t="str">
        <f>+IFERROR(VLOOKUP($L314,ACTIVIDADES!$B$9:$X$493,11,0)," ")</f>
        <v>PENDIENTE</v>
      </c>
      <c r="W314" s="227">
        <f>+IFERROR(VLOOKUP($L314,ACTIVIDADES!$B$9:$X$493,12,0),"")</f>
        <v>0</v>
      </c>
      <c r="X314" s="138">
        <f>+IFERROR(VLOOKUP($L314,ACTIVIDADES!$B$9:$X$493,13,0),"")</f>
        <v>46153</v>
      </c>
      <c r="Y314" s="164" t="str">
        <f>+IFERROR(VLOOKUP($L314,ACTIVIDADES!$B$9:$X$493,14,0),"")</f>
        <v>Sin información</v>
      </c>
      <c r="Z314" s="105">
        <f>+IFERROR(VLOOKUP($L314,ACTIVIDADES!$B$9:$X$493,15,0),"")</f>
        <v>0</v>
      </c>
      <c r="AA314" s="165" t="str">
        <f>+IFERROR(VLOOKUP($L314,ACTIVIDADES!$B$9:$X$493,16,0),"")</f>
        <v>VENCIDO</v>
      </c>
      <c r="AB314" s="138">
        <v>46177</v>
      </c>
      <c r="AC314" s="105">
        <v>0</v>
      </c>
      <c r="AD314" s="105" t="s">
        <v>239</v>
      </c>
      <c r="AE314" s="105" t="s">
        <v>118</v>
      </c>
      <c r="AF314" s="105" t="s">
        <v>81</v>
      </c>
      <c r="AG314" s="105" t="s">
        <v>81</v>
      </c>
      <c r="AH314" s="105" t="s">
        <v>81</v>
      </c>
      <c r="AI314" s="33"/>
      <c r="AJ314" s="33"/>
      <c r="AK314" s="34"/>
      <c r="AL314" s="33"/>
      <c r="AM314" s="34"/>
      <c r="AN314" s="35"/>
      <c r="AO314" s="36"/>
      <c r="AP314" s="37"/>
      <c r="AQ314" s="33"/>
      <c r="AR314" s="38"/>
      <c r="AS314" s="39"/>
      <c r="AT314" s="40"/>
      <c r="AU314" s="48"/>
      <c r="AV314" s="49"/>
      <c r="AW314" s="41"/>
      <c r="AX314" s="47"/>
      <c r="AY314" s="33"/>
      <c r="AZ314" s="33"/>
      <c r="BA314" s="34"/>
      <c r="BB314" s="33"/>
      <c r="BC314" s="34"/>
      <c r="BD314" s="35"/>
      <c r="BE314" s="36"/>
      <c r="BF314" s="37"/>
      <c r="BG314" s="33"/>
      <c r="BH314" s="38"/>
      <c r="BI314" s="39"/>
      <c r="BJ314" s="40"/>
      <c r="BK314" s="48"/>
      <c r="BL314" s="49"/>
      <c r="BM314" s="41"/>
      <c r="BN314" s="47"/>
      <c r="BO314" s="33"/>
      <c r="BP314" s="33"/>
      <c r="BQ314" s="34"/>
      <c r="BR314" s="33"/>
      <c r="BS314" s="34"/>
      <c r="BT314" s="35"/>
      <c r="BU314" s="36"/>
      <c r="BV314" s="37"/>
      <c r="BW314" s="33"/>
      <c r="BX314" s="38"/>
      <c r="BY314" s="39"/>
      <c r="BZ314" s="40"/>
      <c r="CA314" s="48"/>
      <c r="CB314" s="49"/>
      <c r="CC314" s="41"/>
      <c r="CD314" s="47"/>
    </row>
    <row r="315" spans="1:82" s="32" customFormat="1" ht="90" customHeight="1" x14ac:dyDescent="0.25">
      <c r="A315" s="315">
        <f t="shared" si="14"/>
        <v>307</v>
      </c>
      <c r="B315" s="61" t="s">
        <v>67</v>
      </c>
      <c r="C315" s="61">
        <v>2023</v>
      </c>
      <c r="D315" s="61" t="s">
        <v>68</v>
      </c>
      <c r="E315" s="61"/>
      <c r="F315" s="61" t="s">
        <v>1415</v>
      </c>
      <c r="G315" s="62" t="s">
        <v>1416</v>
      </c>
      <c r="H315" s="310" t="s">
        <v>315</v>
      </c>
      <c r="I315" s="46" t="s">
        <v>1058</v>
      </c>
      <c r="J315" s="64" t="s">
        <v>1058</v>
      </c>
      <c r="K315" s="63" t="s">
        <v>73</v>
      </c>
      <c r="L315" s="87" t="s">
        <v>943</v>
      </c>
      <c r="M315" s="86" t="s">
        <v>944</v>
      </c>
      <c r="N315" s="87" t="s">
        <v>945</v>
      </c>
      <c r="O315" s="87">
        <v>1</v>
      </c>
      <c r="P315" s="88">
        <v>46023</v>
      </c>
      <c r="Q315" s="88">
        <v>46387</v>
      </c>
      <c r="R315" s="89">
        <f t="shared" si="15"/>
        <v>54</v>
      </c>
      <c r="S315" s="87" t="s">
        <v>321</v>
      </c>
      <c r="T315" s="90"/>
      <c r="U315" s="105">
        <f>+IFERROR(VLOOKUP($L315,ACTIVIDADES!$B$9:$X$493,10,0),"")</f>
        <v>1</v>
      </c>
      <c r="V315" s="167" t="str">
        <f>+IFERROR(VLOOKUP($L315,ACTIVIDADES!$B$9:$X$493,11,0)," ")</f>
        <v>El procedimiento mencionado se actualizó en la vigencia 2025</v>
      </c>
      <c r="W315" s="227" t="str">
        <f>+IFERROR(VLOOKUP($L315,ACTIVIDADES!$B$9:$X$493,12,0),"")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15" s="138">
        <f>+IFERROR(VLOOKUP($L315,ACTIVIDADES!$B$9:$X$493,13,0),"")</f>
        <v>46153</v>
      </c>
      <c r="Y315" s="164" t="str">
        <f>+IFERROR(VLOOKUP($L315,ACTIVIDADES!$B$9:$X$493,14,0),"")</f>
        <v>Procedimiento se encuentra actualizado y socializado con los requerimientos establecidos en la descripción del hallazgo. Se identifica la politica 5,64</v>
      </c>
      <c r="Z315" s="105">
        <f>+IFERROR(VLOOKUP($L315,ACTIVIDADES!$B$9:$X$493,15,0),"")</f>
        <v>1</v>
      </c>
      <c r="AA315" s="165" t="str">
        <f>+IFERROR(VLOOKUP($L315,ACTIVIDADES!$B$9:$X$493,16,0),"")</f>
        <v>CUMPLIDO</v>
      </c>
      <c r="AB315" s="138">
        <v>46157</v>
      </c>
      <c r="AC315" s="174">
        <v>1</v>
      </c>
      <c r="AD315" s="181" t="s">
        <v>946</v>
      </c>
      <c r="AE315" s="105" t="s">
        <v>146</v>
      </c>
      <c r="AF315" s="105" t="s">
        <v>81</v>
      </c>
      <c r="AG315" s="105" t="s">
        <v>85</v>
      </c>
      <c r="AH315" s="105" t="s">
        <v>123</v>
      </c>
      <c r="AI315" s="33"/>
      <c r="AJ315" s="33"/>
      <c r="AK315" s="34"/>
      <c r="AL315" s="33"/>
      <c r="AM315" s="34"/>
      <c r="AN315" s="35"/>
      <c r="AO315" s="36"/>
      <c r="AP315" s="37"/>
      <c r="AQ315" s="33"/>
      <c r="AR315" s="38"/>
      <c r="AS315" s="39"/>
      <c r="AT315" s="40"/>
      <c r="AU315" s="48"/>
      <c r="AV315" s="49"/>
      <c r="AW315" s="41"/>
      <c r="AX315" s="47"/>
      <c r="AY315" s="33"/>
      <c r="AZ315" s="33"/>
      <c r="BA315" s="34"/>
      <c r="BB315" s="33"/>
      <c r="BC315" s="34"/>
      <c r="BD315" s="35"/>
      <c r="BE315" s="36"/>
      <c r="BF315" s="37"/>
      <c r="BG315" s="33"/>
      <c r="BH315" s="38"/>
      <c r="BI315" s="39"/>
      <c r="BJ315" s="40"/>
      <c r="BK315" s="48"/>
      <c r="BL315" s="49"/>
      <c r="BM315" s="41"/>
      <c r="BN315" s="47"/>
      <c r="BO315" s="33"/>
      <c r="BP315" s="33"/>
      <c r="BQ315" s="34"/>
      <c r="BR315" s="33"/>
      <c r="BS315" s="34"/>
      <c r="BT315" s="35"/>
      <c r="BU315" s="36"/>
      <c r="BV315" s="37"/>
      <c r="BW315" s="33"/>
      <c r="BX315" s="38"/>
      <c r="BY315" s="39"/>
      <c r="BZ315" s="40"/>
      <c r="CA315" s="48"/>
      <c r="CB315" s="49"/>
      <c r="CC315" s="41"/>
      <c r="CD315" s="47"/>
    </row>
    <row r="316" spans="1:82" s="32" customFormat="1" ht="90" customHeight="1" x14ac:dyDescent="0.25">
      <c r="A316" s="315">
        <f t="shared" si="14"/>
        <v>308</v>
      </c>
      <c r="B316" s="61" t="s">
        <v>67</v>
      </c>
      <c r="C316" s="61">
        <v>2023</v>
      </c>
      <c r="D316" s="61" t="s">
        <v>68</v>
      </c>
      <c r="E316" s="61"/>
      <c r="F316" s="61" t="s">
        <v>1417</v>
      </c>
      <c r="G316" s="62" t="s">
        <v>1418</v>
      </c>
      <c r="H316" s="310" t="s">
        <v>315</v>
      </c>
      <c r="I316" s="46" t="s">
        <v>1419</v>
      </c>
      <c r="J316" s="64" t="s">
        <v>1420</v>
      </c>
      <c r="K316" s="63" t="s">
        <v>73</v>
      </c>
      <c r="L316" s="87" t="s">
        <v>1421</v>
      </c>
      <c r="M316" s="86" t="s">
        <v>1422</v>
      </c>
      <c r="N316" s="87" t="s">
        <v>1423</v>
      </c>
      <c r="O316" s="87">
        <v>12</v>
      </c>
      <c r="P316" s="88">
        <v>46023</v>
      </c>
      <c r="Q316" s="88">
        <v>46387</v>
      </c>
      <c r="R316" s="89">
        <f t="shared" si="15"/>
        <v>54</v>
      </c>
      <c r="S316" s="87" t="s">
        <v>321</v>
      </c>
      <c r="T316" s="90"/>
      <c r="U316" s="105">
        <f>+IFERROR(VLOOKUP($L316,ACTIVIDADES!$B$9:$X$493,10,0),"")</f>
        <v>1</v>
      </c>
      <c r="V316" s="167" t="str">
        <f>+IFERROR(VLOOKUP($L316,ACTIVIDADES!$B$9:$X$493,11,0)," ")</f>
        <v>Actualmente se relacionan las quejas contra funcionarios y exfuncionarios de la DNBC</v>
      </c>
      <c r="W316" s="227" t="str">
        <f>+IFERROR(VLOOKUP($L316,ACTIVIDADES!$B$9:$X$493,12,0),"")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16" s="138">
        <f>+IFERROR(VLOOKUP($L316,ACTIVIDADES!$B$9:$X$493,13,0),"")</f>
        <v>46153</v>
      </c>
      <c r="Y316" s="164" t="str">
        <f>+IFERROR(VLOOKUP($L316,ACTIVIDADES!$B$9:$X$493,14,0),"")</f>
        <v>Se incluyen los informes del primer trimestre. Se sugiere su socialización con el lider del proceso vía correo electrónico para generar evidencia o adjuntar informes firmados por el mismo</v>
      </c>
      <c r="Z316" s="105">
        <f>+IFERROR(VLOOKUP($L316,ACTIVIDADES!$B$9:$X$493,15,0),"")</f>
        <v>0.25</v>
      </c>
      <c r="AA316" s="165" t="str">
        <f>+IFERROR(VLOOKUP($L316,ACTIVIDADES!$B$9:$X$493,16,0),"")</f>
        <v>EJECUCIÓN</v>
      </c>
      <c r="AB316" s="138">
        <v>46157</v>
      </c>
      <c r="AC316" s="174">
        <v>0.3</v>
      </c>
      <c r="AD316" s="210" t="s">
        <v>980</v>
      </c>
      <c r="AE316" s="105" t="s">
        <v>108</v>
      </c>
      <c r="AF316" s="105" t="s">
        <v>81</v>
      </c>
      <c r="AG316" s="105" t="s">
        <v>81</v>
      </c>
      <c r="AH316" s="105" t="s">
        <v>81</v>
      </c>
      <c r="AI316" s="33"/>
      <c r="AJ316" s="33"/>
      <c r="AK316" s="34"/>
      <c r="AL316" s="33"/>
      <c r="AM316" s="34"/>
      <c r="AN316" s="35"/>
      <c r="AO316" s="36"/>
      <c r="AP316" s="37"/>
      <c r="AQ316" s="33"/>
      <c r="AR316" s="38"/>
      <c r="AS316" s="39"/>
      <c r="AT316" s="40"/>
      <c r="AU316" s="48"/>
      <c r="AV316" s="49"/>
      <c r="AW316" s="41"/>
      <c r="AX316" s="47"/>
      <c r="AY316" s="33"/>
      <c r="AZ316" s="33"/>
      <c r="BA316" s="34"/>
      <c r="BB316" s="33"/>
      <c r="BC316" s="34"/>
      <c r="BD316" s="35"/>
      <c r="BE316" s="36"/>
      <c r="BF316" s="37"/>
      <c r="BG316" s="33"/>
      <c r="BH316" s="38"/>
      <c r="BI316" s="39"/>
      <c r="BJ316" s="40"/>
      <c r="BK316" s="48"/>
      <c r="BL316" s="49"/>
      <c r="BM316" s="41"/>
      <c r="BN316" s="47"/>
      <c r="BO316" s="33"/>
      <c r="BP316" s="33"/>
      <c r="BQ316" s="34"/>
      <c r="BR316" s="33"/>
      <c r="BS316" s="34"/>
      <c r="BT316" s="35"/>
      <c r="BU316" s="36"/>
      <c r="BV316" s="37"/>
      <c r="BW316" s="33"/>
      <c r="BX316" s="38"/>
      <c r="BY316" s="39"/>
      <c r="BZ316" s="40"/>
      <c r="CA316" s="48"/>
      <c r="CB316" s="49"/>
      <c r="CC316" s="41"/>
      <c r="CD316" s="47"/>
    </row>
    <row r="317" spans="1:82" s="32" customFormat="1" ht="90" customHeight="1" x14ac:dyDescent="0.25">
      <c r="A317" s="315">
        <f t="shared" si="14"/>
        <v>309</v>
      </c>
      <c r="B317" s="61" t="s">
        <v>67</v>
      </c>
      <c r="C317" s="61">
        <v>2023</v>
      </c>
      <c r="D317" s="61" t="s">
        <v>68</v>
      </c>
      <c r="E317" s="61"/>
      <c r="F317" s="61" t="s">
        <v>1424</v>
      </c>
      <c r="G317" s="62" t="s">
        <v>1425</v>
      </c>
      <c r="H317" s="310" t="s">
        <v>315</v>
      </c>
      <c r="I317" s="46" t="s">
        <v>1426</v>
      </c>
      <c r="J317" s="64" t="s">
        <v>1426</v>
      </c>
      <c r="K317" s="63" t="s">
        <v>73</v>
      </c>
      <c r="L317" s="87" t="s">
        <v>1427</v>
      </c>
      <c r="M317" s="86" t="s">
        <v>1428</v>
      </c>
      <c r="N317" s="87" t="s">
        <v>1429</v>
      </c>
      <c r="O317" s="87">
        <v>2</v>
      </c>
      <c r="P317" s="88">
        <v>46023</v>
      </c>
      <c r="Q317" s="88">
        <v>46387</v>
      </c>
      <c r="R317" s="89">
        <f t="shared" si="15"/>
        <v>54</v>
      </c>
      <c r="S317" s="87" t="s">
        <v>321</v>
      </c>
      <c r="T317" s="90"/>
      <c r="U317" s="105">
        <f>+IFERROR(VLOOKUP($L317,ACTIVIDADES!$B$9:$X$493,10,0),"")</f>
        <v>0</v>
      </c>
      <c r="V317" s="167" t="str">
        <f>+IFERROR(VLOOKUP($L317,ACTIVIDADES!$B$9:$X$493,11,0)," ")</f>
        <v>Se está actualizando la Política de protección de datos personales para su posterior socialización</v>
      </c>
      <c r="W317" s="227">
        <f>+IFERROR(VLOOKUP($L317,ACTIVIDADES!$B$9:$X$493,12,0),"")</f>
        <v>0</v>
      </c>
      <c r="X317" s="138">
        <f>+IFERROR(VLOOKUP($L317,ACTIVIDADES!$B$9:$X$493,13,0),"")</f>
        <v>46153</v>
      </c>
      <c r="Y317" s="164" t="str">
        <f>+IFERROR(VLOOKUP($L317,ACTIVIDADES!$B$9:$X$493,14,0),"")</f>
        <v>Pendiente de actualización</v>
      </c>
      <c r="Z317" s="105">
        <f>+IFERROR(VLOOKUP($L317,ACTIVIDADES!$B$9:$X$493,15,0),"")</f>
        <v>0</v>
      </c>
      <c r="AA317" s="165" t="str">
        <f>+IFERROR(VLOOKUP($L317,ACTIVIDADES!$B$9:$X$493,16,0),"")</f>
        <v>EJECUCIÓN</v>
      </c>
      <c r="AB317" s="138">
        <v>46157</v>
      </c>
      <c r="AC317" s="105">
        <v>0</v>
      </c>
      <c r="AD317" s="105" t="s">
        <v>93</v>
      </c>
      <c r="AE317" s="179" t="s">
        <v>83</v>
      </c>
      <c r="AF317" s="105" t="s">
        <v>81</v>
      </c>
      <c r="AG317" s="105" t="s">
        <v>81</v>
      </c>
      <c r="AH317" s="105" t="s">
        <v>81</v>
      </c>
      <c r="AI317" s="33"/>
      <c r="AJ317" s="33"/>
      <c r="AK317" s="34"/>
      <c r="AL317" s="33"/>
      <c r="AM317" s="34"/>
      <c r="AN317" s="35"/>
      <c r="AO317" s="36"/>
      <c r="AP317" s="37"/>
      <c r="AQ317" s="33"/>
      <c r="AR317" s="38"/>
      <c r="AS317" s="39"/>
      <c r="AT317" s="40"/>
      <c r="AU317" s="48"/>
      <c r="AV317" s="49"/>
      <c r="AW317" s="41"/>
      <c r="AX317" s="47"/>
      <c r="AY317" s="33"/>
      <c r="AZ317" s="33"/>
      <c r="BA317" s="34"/>
      <c r="BB317" s="33"/>
      <c r="BC317" s="34"/>
      <c r="BD317" s="35"/>
      <c r="BE317" s="36"/>
      <c r="BF317" s="37"/>
      <c r="BG317" s="33"/>
      <c r="BH317" s="38"/>
      <c r="BI317" s="39"/>
      <c r="BJ317" s="40"/>
      <c r="BK317" s="48"/>
      <c r="BL317" s="49"/>
      <c r="BM317" s="41"/>
      <c r="BN317" s="47"/>
      <c r="BO317" s="33"/>
      <c r="BP317" s="33"/>
      <c r="BQ317" s="34"/>
      <c r="BR317" s="33"/>
      <c r="BS317" s="34"/>
      <c r="BT317" s="35"/>
      <c r="BU317" s="36"/>
      <c r="BV317" s="37"/>
      <c r="BW317" s="33"/>
      <c r="BX317" s="38"/>
      <c r="BY317" s="39"/>
      <c r="BZ317" s="40"/>
      <c r="CA317" s="48"/>
      <c r="CB317" s="49"/>
      <c r="CC317" s="41"/>
      <c r="CD317" s="47"/>
    </row>
    <row r="318" spans="1:82" s="32" customFormat="1" ht="90" customHeight="1" x14ac:dyDescent="0.25">
      <c r="A318" s="315">
        <f t="shared" si="14"/>
        <v>310</v>
      </c>
      <c r="B318" s="61" t="s">
        <v>67</v>
      </c>
      <c r="C318" s="61">
        <v>2023</v>
      </c>
      <c r="D318" s="61" t="s">
        <v>68</v>
      </c>
      <c r="E318" s="61"/>
      <c r="F318" s="61" t="s">
        <v>1430</v>
      </c>
      <c r="G318" s="62" t="s">
        <v>1431</v>
      </c>
      <c r="H318" s="310"/>
      <c r="I318" s="46" t="s">
        <v>1073</v>
      </c>
      <c r="J318" s="64" t="s">
        <v>1074</v>
      </c>
      <c r="K318" s="63" t="s">
        <v>73</v>
      </c>
      <c r="L318" s="87" t="s">
        <v>1432</v>
      </c>
      <c r="M318" s="86" t="s">
        <v>1080</v>
      </c>
      <c r="N318" s="87" t="s">
        <v>1433</v>
      </c>
      <c r="O318" s="87">
        <v>1</v>
      </c>
      <c r="P318" s="88">
        <v>45048</v>
      </c>
      <c r="Q318" s="88">
        <v>45291</v>
      </c>
      <c r="R318" s="89">
        <f t="shared" si="15"/>
        <v>35.85</v>
      </c>
      <c r="S318" s="87" t="s">
        <v>131</v>
      </c>
      <c r="T318" s="90" t="s">
        <v>1082</v>
      </c>
      <c r="U318" s="105">
        <f>+IFERROR(VLOOKUP($L318,ACTIVIDADES!$B$9:$X$493,10,0),"")</f>
        <v>1</v>
      </c>
      <c r="V318" s="167" t="str">
        <f>+IFERROR(VLOOKUP($L318,ACTIVIDADES!$B$9:$X$493,11,0)," ")</f>
        <v>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v>
      </c>
      <c r="W318" s="227" t="str">
        <f>+IFERROR(VLOOKUP($L318,ACTIVIDADES!$B$9:$X$493,12,0),"")</f>
        <v>https://dnbcgovco-my.sharepoint.com/:f:/g/personal/planeacion_dnbc_gov_co/IgAtCeqwqYEQRIXhU30ZuIAEAVsnNHcEZANJN7txKIyHMSw?e=PL9djw</v>
      </c>
      <c r="X318" s="138">
        <f>+IFERROR(VLOOKUP($L318,ACTIVIDADES!$B$9:$X$493,13,0),"")</f>
        <v>46153</v>
      </c>
      <c r="Y318" s="164" t="str">
        <f>+IFERROR(VLOOKUP($L318,ACTIVIDADES!$B$9:$X$493,14,0),"")</f>
        <v>Se evidencia ajustes en formulario web</v>
      </c>
      <c r="Z318" s="105">
        <f>+IFERROR(VLOOKUP($L318,ACTIVIDADES!$B$9:$X$493,15,0),"")</f>
        <v>1</v>
      </c>
      <c r="AA318" s="165" t="str">
        <f>+IFERROR(VLOOKUP($L318,ACTIVIDADES!$B$9:$X$493,16,0),"")</f>
        <v>CUMPLIDO</v>
      </c>
      <c r="AB318" s="171">
        <v>46181</v>
      </c>
      <c r="AC318" s="105">
        <v>1</v>
      </c>
      <c r="AD318" s="212" t="s">
        <v>1434</v>
      </c>
      <c r="AE318" s="170" t="s">
        <v>80</v>
      </c>
      <c r="AF318" s="105" t="s">
        <v>81</v>
      </c>
      <c r="AG318" s="105" t="s">
        <v>85</v>
      </c>
      <c r="AH318" s="105" t="s">
        <v>123</v>
      </c>
      <c r="AI318" s="33"/>
      <c r="AJ318" s="33"/>
      <c r="AK318" s="34"/>
      <c r="AL318" s="33"/>
      <c r="AM318" s="34"/>
      <c r="AN318" s="35"/>
      <c r="AO318" s="36"/>
      <c r="AP318" s="37"/>
      <c r="AQ318" s="33"/>
      <c r="AR318" s="38"/>
      <c r="AS318" s="39"/>
      <c r="AT318" s="40"/>
      <c r="AU318" s="48"/>
      <c r="AV318" s="49"/>
      <c r="AW318" s="41"/>
      <c r="AX318" s="47"/>
      <c r="AY318" s="33"/>
      <c r="AZ318" s="33"/>
      <c r="BA318" s="34"/>
      <c r="BB318" s="33"/>
      <c r="BC318" s="34"/>
      <c r="BD318" s="35"/>
      <c r="BE318" s="36"/>
      <c r="BF318" s="37"/>
      <c r="BG318" s="33"/>
      <c r="BH318" s="38"/>
      <c r="BI318" s="39"/>
      <c r="BJ318" s="40"/>
      <c r="BK318" s="48"/>
      <c r="BL318" s="49"/>
      <c r="BM318" s="41"/>
      <c r="BN318" s="47"/>
      <c r="BO318" s="33"/>
      <c r="BP318" s="33"/>
      <c r="BQ318" s="34"/>
      <c r="BR318" s="33"/>
      <c r="BS318" s="34"/>
      <c r="BT318" s="35"/>
      <c r="BU318" s="36"/>
      <c r="BV318" s="37"/>
      <c r="BW318" s="33"/>
      <c r="BX318" s="38"/>
      <c r="BY318" s="39"/>
      <c r="BZ318" s="40"/>
      <c r="CA318" s="48"/>
      <c r="CB318" s="49"/>
      <c r="CC318" s="41"/>
      <c r="CD318" s="47"/>
    </row>
    <row r="319" spans="1:82" s="32" customFormat="1" ht="90" customHeight="1" x14ac:dyDescent="0.25">
      <c r="A319" s="315">
        <f t="shared" si="14"/>
        <v>311</v>
      </c>
      <c r="B319" s="61" t="s">
        <v>67</v>
      </c>
      <c r="C319" s="61">
        <v>2023</v>
      </c>
      <c r="D319" s="61" t="s">
        <v>68</v>
      </c>
      <c r="E319" s="61"/>
      <c r="F319" s="61" t="s">
        <v>1435</v>
      </c>
      <c r="G319" s="62" t="s">
        <v>1436</v>
      </c>
      <c r="H319" s="310"/>
      <c r="I319" s="46" t="s">
        <v>1437</v>
      </c>
      <c r="J319" s="64" t="s">
        <v>1437</v>
      </c>
      <c r="K319" s="63" t="s">
        <v>73</v>
      </c>
      <c r="L319" s="87" t="s">
        <v>318</v>
      </c>
      <c r="M319" s="86" t="s">
        <v>319</v>
      </c>
      <c r="N319" s="87" t="s">
        <v>320</v>
      </c>
      <c r="O319" s="87">
        <v>12</v>
      </c>
      <c r="P319" s="88">
        <v>46023</v>
      </c>
      <c r="Q319" s="88">
        <v>46357</v>
      </c>
      <c r="R319" s="89">
        <f t="shared" si="15"/>
        <v>49.5</v>
      </c>
      <c r="S319" s="87" t="s">
        <v>321</v>
      </c>
      <c r="T319" s="90"/>
      <c r="U319" s="105">
        <f>+IFERROR(VLOOKUP($L319,ACTIVIDADES!$B$9:$X$493,10,0),"")</f>
        <v>0</v>
      </c>
      <c r="V319" s="167" t="str">
        <f>+IFERROR(VLOOKUP($L319,ACTIVIDADES!$B$9:$X$493,11,0)," ")</f>
        <v>Se informaron alertas mensuales a través de correo electrónico a los líderes de procesos</v>
      </c>
      <c r="W319" s="227" t="str">
        <f>+IFERROR(VLOOKUP($L319,ACTIVIDADES!$B$9:$X$493,12,0),"")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19" s="138">
        <f>+IFERROR(VLOOKUP($L319,ACTIVIDADES!$B$9:$X$493,13,0),"")</f>
        <v>46153</v>
      </c>
      <c r="Y319" s="164" t="str">
        <f>+IFERROR(VLOOKUP($L319,ACTIVIDADES!$B$9:$X$493,14,0),"")</f>
        <v>Se evidencian reportes del primer trimestre del año</v>
      </c>
      <c r="Z319" s="105">
        <f>+IFERROR(VLOOKUP($L319,ACTIVIDADES!$B$9:$X$493,15,0),"")</f>
        <v>0.25</v>
      </c>
      <c r="AA319" s="165" t="str">
        <f>+IFERROR(VLOOKUP($L319,ACTIVIDADES!$B$9:$X$493,16,0),"")</f>
        <v>EJECUCIÓN</v>
      </c>
      <c r="AB319" s="138">
        <v>46157</v>
      </c>
      <c r="AC319" s="209">
        <v>0.25</v>
      </c>
      <c r="AD319" s="181" t="s">
        <v>322</v>
      </c>
      <c r="AE319" s="206" t="s">
        <v>108</v>
      </c>
      <c r="AF319" s="105" t="s">
        <v>81</v>
      </c>
      <c r="AG319" s="105" t="s">
        <v>81</v>
      </c>
      <c r="AH319" s="105" t="s">
        <v>81</v>
      </c>
      <c r="AI319" s="33"/>
      <c r="AJ319" s="33"/>
      <c r="AK319" s="34"/>
      <c r="AL319" s="33"/>
      <c r="AM319" s="34"/>
      <c r="AN319" s="35"/>
      <c r="AO319" s="36"/>
      <c r="AP319" s="37"/>
      <c r="AQ319" s="33"/>
      <c r="AR319" s="38"/>
      <c r="AS319" s="39"/>
      <c r="AT319" s="40"/>
      <c r="AU319" s="48"/>
      <c r="AV319" s="49"/>
      <c r="AW319" s="41"/>
      <c r="AX319" s="47"/>
      <c r="AY319" s="33"/>
      <c r="AZ319" s="33"/>
      <c r="BA319" s="34"/>
      <c r="BB319" s="33"/>
      <c r="BC319" s="34"/>
      <c r="BD319" s="35"/>
      <c r="BE319" s="36"/>
      <c r="BF319" s="37"/>
      <c r="BG319" s="33"/>
      <c r="BH319" s="38"/>
      <c r="BI319" s="39"/>
      <c r="BJ319" s="40"/>
      <c r="BK319" s="48"/>
      <c r="BL319" s="49"/>
      <c r="BM319" s="41"/>
      <c r="BN319" s="47"/>
      <c r="BO319" s="33"/>
      <c r="BP319" s="33"/>
      <c r="BQ319" s="34"/>
      <c r="BR319" s="33"/>
      <c r="BS319" s="34"/>
      <c r="BT319" s="35"/>
      <c r="BU319" s="36"/>
      <c r="BV319" s="37"/>
      <c r="BW319" s="33"/>
      <c r="BX319" s="38"/>
      <c r="BY319" s="39"/>
      <c r="BZ319" s="40"/>
      <c r="CA319" s="48"/>
      <c r="CB319" s="49"/>
      <c r="CC319" s="41"/>
      <c r="CD319" s="47"/>
    </row>
    <row r="320" spans="1:82" s="32" customFormat="1" ht="90" customHeight="1" x14ac:dyDescent="0.25">
      <c r="A320" s="315">
        <f t="shared" si="14"/>
        <v>312</v>
      </c>
      <c r="B320" s="61" t="s">
        <v>67</v>
      </c>
      <c r="C320" s="61">
        <v>2023</v>
      </c>
      <c r="D320" s="61" t="s">
        <v>68</v>
      </c>
      <c r="E320" s="61"/>
      <c r="F320" s="61" t="s">
        <v>1438</v>
      </c>
      <c r="G320" s="62" t="s">
        <v>1439</v>
      </c>
      <c r="H320" s="310"/>
      <c r="I320" s="46" t="s">
        <v>1437</v>
      </c>
      <c r="J320" s="64" t="s">
        <v>1437</v>
      </c>
      <c r="K320" s="63" t="s">
        <v>73</v>
      </c>
      <c r="L320" s="87" t="s">
        <v>318</v>
      </c>
      <c r="M320" s="86" t="s">
        <v>319</v>
      </c>
      <c r="N320" s="87" t="s">
        <v>320</v>
      </c>
      <c r="O320" s="87">
        <v>12</v>
      </c>
      <c r="P320" s="88">
        <v>46023</v>
      </c>
      <c r="Q320" s="88">
        <v>46357</v>
      </c>
      <c r="R320" s="89">
        <f t="shared" si="15"/>
        <v>49.5</v>
      </c>
      <c r="S320" s="87" t="s">
        <v>321</v>
      </c>
      <c r="T320" s="90"/>
      <c r="U320" s="105">
        <f>+IFERROR(VLOOKUP($L320,ACTIVIDADES!$B$9:$X$493,10,0),"")</f>
        <v>0</v>
      </c>
      <c r="V320" s="167" t="str">
        <f>+IFERROR(VLOOKUP($L320,ACTIVIDADES!$B$9:$X$493,11,0)," ")</f>
        <v>Se informaron alertas mensuales a través de correo electrónico a los líderes de procesos</v>
      </c>
      <c r="W320" s="227" t="str">
        <f>+IFERROR(VLOOKUP($L320,ACTIVIDADES!$B$9:$X$493,12,0),"")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20" s="138">
        <f>+IFERROR(VLOOKUP($L320,ACTIVIDADES!$B$9:$X$493,13,0),"")</f>
        <v>46153</v>
      </c>
      <c r="Y320" s="164" t="str">
        <f>+IFERROR(VLOOKUP($L320,ACTIVIDADES!$B$9:$X$493,14,0),"")</f>
        <v>Se evidencian reportes del primer trimestre del año</v>
      </c>
      <c r="Z320" s="105">
        <f>+IFERROR(VLOOKUP($L320,ACTIVIDADES!$B$9:$X$493,15,0),"")</f>
        <v>0.25</v>
      </c>
      <c r="AA320" s="165" t="str">
        <f>+IFERROR(VLOOKUP($L320,ACTIVIDADES!$B$9:$X$493,16,0),"")</f>
        <v>EJECUCIÓN</v>
      </c>
      <c r="AB320" s="138">
        <v>46157</v>
      </c>
      <c r="AC320" s="174">
        <v>0.25</v>
      </c>
      <c r="AD320" s="181" t="s">
        <v>322</v>
      </c>
      <c r="AE320" s="105" t="s">
        <v>108</v>
      </c>
      <c r="AF320" s="105" t="s">
        <v>81</v>
      </c>
      <c r="AG320" s="105" t="s">
        <v>81</v>
      </c>
      <c r="AH320" s="105" t="s">
        <v>81</v>
      </c>
      <c r="AI320" s="33"/>
      <c r="AJ320" s="33"/>
      <c r="AK320" s="34"/>
      <c r="AL320" s="33"/>
      <c r="AM320" s="34"/>
      <c r="AN320" s="35"/>
      <c r="AO320" s="36"/>
      <c r="AP320" s="37"/>
      <c r="AQ320" s="33"/>
      <c r="AR320" s="38"/>
      <c r="AS320" s="39"/>
      <c r="AT320" s="40"/>
      <c r="AU320" s="48"/>
      <c r="AV320" s="49"/>
      <c r="AW320" s="41"/>
      <c r="AX320" s="47"/>
      <c r="AY320" s="33"/>
      <c r="AZ320" s="33"/>
      <c r="BA320" s="34"/>
      <c r="BB320" s="33"/>
      <c r="BC320" s="34"/>
      <c r="BD320" s="35"/>
      <c r="BE320" s="36"/>
      <c r="BF320" s="37"/>
      <c r="BG320" s="33"/>
      <c r="BH320" s="38"/>
      <c r="BI320" s="39"/>
      <c r="BJ320" s="40"/>
      <c r="BK320" s="48"/>
      <c r="BL320" s="49"/>
      <c r="BM320" s="41"/>
      <c r="BN320" s="47"/>
      <c r="BO320" s="33"/>
      <c r="BP320" s="33"/>
      <c r="BQ320" s="34"/>
      <c r="BR320" s="33"/>
      <c r="BS320" s="34"/>
      <c r="BT320" s="35"/>
      <c r="BU320" s="36"/>
      <c r="BV320" s="37"/>
      <c r="BW320" s="33"/>
      <c r="BX320" s="38"/>
      <c r="BY320" s="39"/>
      <c r="BZ320" s="40"/>
      <c r="CA320" s="48"/>
      <c r="CB320" s="49"/>
      <c r="CC320" s="41"/>
      <c r="CD320" s="47"/>
    </row>
    <row r="321" spans="1:82" s="32" customFormat="1" ht="90" customHeight="1" x14ac:dyDescent="0.25">
      <c r="A321" s="315">
        <f t="shared" si="14"/>
        <v>313</v>
      </c>
      <c r="B321" s="61" t="s">
        <v>67</v>
      </c>
      <c r="C321" s="61">
        <v>2023</v>
      </c>
      <c r="D321" s="61" t="s">
        <v>68</v>
      </c>
      <c r="E321" s="61"/>
      <c r="F321" s="61" t="s">
        <v>1438</v>
      </c>
      <c r="G321" s="62" t="s">
        <v>1439</v>
      </c>
      <c r="H321" s="310" t="s">
        <v>315</v>
      </c>
      <c r="I321" s="46" t="s">
        <v>1440</v>
      </c>
      <c r="J321" s="64" t="s">
        <v>1440</v>
      </c>
      <c r="K321" s="63" t="s">
        <v>73</v>
      </c>
      <c r="L321" s="87" t="s">
        <v>943</v>
      </c>
      <c r="M321" s="86" t="s">
        <v>944</v>
      </c>
      <c r="N321" s="87" t="s">
        <v>945</v>
      </c>
      <c r="O321" s="87">
        <v>1</v>
      </c>
      <c r="P321" s="88">
        <v>46023</v>
      </c>
      <c r="Q321" s="88">
        <v>46387</v>
      </c>
      <c r="R321" s="89">
        <f t="shared" ref="R321" si="16">DAYS360(P321,Q321)/360*54</f>
        <v>54</v>
      </c>
      <c r="S321" s="87" t="s">
        <v>321</v>
      </c>
      <c r="T321" s="90"/>
      <c r="U321" s="105">
        <f>+IFERROR(VLOOKUP($L321,ACTIVIDADES!$B$9:$X$493,10,0),"")</f>
        <v>1</v>
      </c>
      <c r="V321" s="167" t="str">
        <f>+IFERROR(VLOOKUP($L321,ACTIVIDADES!$B$9:$X$493,11,0)," ")</f>
        <v>El procedimiento mencionado se actualizó en la vigencia 2025</v>
      </c>
      <c r="W321" s="227" t="str">
        <f>+IFERROR(VLOOKUP($L321,ACTIVIDADES!$B$9:$X$493,12,0),"")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21" s="138">
        <f>+IFERROR(VLOOKUP($L321,ACTIVIDADES!$B$9:$X$493,13,0),"")</f>
        <v>46153</v>
      </c>
      <c r="Y321" s="164" t="str">
        <f>+IFERROR(VLOOKUP($L321,ACTIVIDADES!$B$9:$X$493,14,0),"")</f>
        <v>Procedimiento se encuentra actualizado y socializado con los requerimientos establecidos en la descripción del hallazgo. Se identifica la politica 5,64</v>
      </c>
      <c r="Z321" s="105">
        <f>+IFERROR(VLOOKUP($L321,ACTIVIDADES!$B$9:$X$493,15,0),"")</f>
        <v>1</v>
      </c>
      <c r="AA321" s="165" t="str">
        <f>+IFERROR(VLOOKUP($L321,ACTIVIDADES!$B$9:$X$493,16,0),"")</f>
        <v>CUMPLIDO</v>
      </c>
      <c r="AB321" s="138">
        <v>46157</v>
      </c>
      <c r="AC321" s="174">
        <v>1</v>
      </c>
      <c r="AD321" s="181" t="s">
        <v>946</v>
      </c>
      <c r="AE321" s="105" t="s">
        <v>146</v>
      </c>
      <c r="AF321" s="105" t="s">
        <v>81</v>
      </c>
      <c r="AG321" s="105" t="s">
        <v>85</v>
      </c>
      <c r="AH321" s="105" t="s">
        <v>123</v>
      </c>
      <c r="AI321" s="33"/>
      <c r="AJ321" s="33"/>
      <c r="AK321" s="34"/>
      <c r="AL321" s="33"/>
      <c r="AM321" s="34"/>
      <c r="AN321" s="35"/>
      <c r="AO321" s="36"/>
      <c r="AP321" s="37"/>
      <c r="AQ321" s="33"/>
      <c r="AR321" s="38"/>
      <c r="AS321" s="39"/>
      <c r="AT321" s="40"/>
      <c r="AU321" s="48"/>
      <c r="AV321" s="49"/>
      <c r="AW321" s="41"/>
      <c r="AX321" s="47"/>
      <c r="AY321" s="33"/>
      <c r="AZ321" s="33"/>
      <c r="BA321" s="34"/>
      <c r="BB321" s="33"/>
      <c r="BC321" s="34"/>
      <c r="BD321" s="35"/>
      <c r="BE321" s="36"/>
      <c r="BF321" s="37"/>
      <c r="BG321" s="33"/>
      <c r="BH321" s="38"/>
      <c r="BI321" s="39"/>
      <c r="BJ321" s="40"/>
      <c r="BK321" s="48"/>
      <c r="BL321" s="49"/>
      <c r="BM321" s="41"/>
      <c r="BN321" s="47"/>
      <c r="BO321" s="33"/>
      <c r="BP321" s="33"/>
      <c r="BQ321" s="34"/>
      <c r="BR321" s="33"/>
      <c r="BS321" s="34"/>
      <c r="BT321" s="35"/>
      <c r="BU321" s="36"/>
      <c r="BV321" s="37"/>
      <c r="BW321" s="33"/>
      <c r="BX321" s="38"/>
      <c r="BY321" s="39"/>
      <c r="BZ321" s="40"/>
      <c r="CA321" s="48"/>
      <c r="CB321" s="49"/>
      <c r="CC321" s="41"/>
      <c r="CD321" s="47"/>
    </row>
    <row r="322" spans="1:82" s="32" customFormat="1" ht="90" customHeight="1" x14ac:dyDescent="0.25">
      <c r="A322" s="315">
        <f t="shared" si="14"/>
        <v>314</v>
      </c>
      <c r="B322" s="61" t="s">
        <v>67</v>
      </c>
      <c r="C322" s="61">
        <v>2023</v>
      </c>
      <c r="D322" s="61" t="s">
        <v>68</v>
      </c>
      <c r="E322" s="61"/>
      <c r="F322" s="61" t="s">
        <v>1438</v>
      </c>
      <c r="G322" s="62" t="s">
        <v>1439</v>
      </c>
      <c r="H322" s="310" t="s">
        <v>315</v>
      </c>
      <c r="I322" s="46" t="s">
        <v>1440</v>
      </c>
      <c r="J322" s="64" t="s">
        <v>1440</v>
      </c>
      <c r="K322" s="63" t="s">
        <v>73</v>
      </c>
      <c r="L322" s="87" t="s">
        <v>1441</v>
      </c>
      <c r="M322" s="86" t="s">
        <v>1442</v>
      </c>
      <c r="N322" s="87" t="s">
        <v>1443</v>
      </c>
      <c r="O322" s="87">
        <v>1</v>
      </c>
      <c r="P322" s="88">
        <v>45048</v>
      </c>
      <c r="Q322" s="88">
        <v>45077</v>
      </c>
      <c r="R322" s="89">
        <f t="shared" si="15"/>
        <v>4.3500000000000005</v>
      </c>
      <c r="S322" s="87" t="s">
        <v>321</v>
      </c>
      <c r="T322" s="90"/>
      <c r="U322" s="105">
        <f>+IFERROR(VLOOKUP($L322,ACTIVIDADES!$B$9:$X$493,10,0),"")</f>
        <v>0</v>
      </c>
      <c r="V322" s="167" t="str">
        <f>+IFERROR(VLOOKUP($L322,ACTIVIDADES!$B$9:$X$493,11,0)," ")</f>
        <v>En la vigencia 2025 se realizó el plan de choque</v>
      </c>
      <c r="W322" s="227" t="str">
        <f>+IFERROR(VLOOKUP($L322,ACTIVIDADES!$B$9:$X$493,12,0),"")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22" s="138">
        <f>+IFERROR(VLOOKUP($L322,ACTIVIDADES!$B$9:$X$493,13,0),"")</f>
        <v>46153</v>
      </c>
      <c r="Y322" s="164" t="str">
        <f>+IFERROR(VLOOKUP($L322,ACTIVIDADES!$B$9:$X$493,14,0),"")</f>
        <v>Se incluye un correo electronico con reporte. No obstante, no es claro cual fue el plan de choque planteado</v>
      </c>
      <c r="Z322" s="105">
        <f>+IFERROR(VLOOKUP($L322,ACTIVIDADES!$B$9:$X$493,15,0),"")</f>
        <v>0</v>
      </c>
      <c r="AA322" s="165" t="str">
        <f>+IFERROR(VLOOKUP($L322,ACTIVIDADES!$B$9:$X$493,16,0),"")</f>
        <v>EJECUCIÓN</v>
      </c>
      <c r="AB322" s="138">
        <v>46157</v>
      </c>
      <c r="AC322" s="105">
        <v>0</v>
      </c>
      <c r="AD322" s="105" t="s">
        <v>93</v>
      </c>
      <c r="AE322" s="105" t="s">
        <v>118</v>
      </c>
      <c r="AF322" s="105" t="s">
        <v>81</v>
      </c>
      <c r="AG322" s="105" t="s">
        <v>81</v>
      </c>
      <c r="AH322" s="105" t="s">
        <v>81</v>
      </c>
      <c r="AI322" s="33"/>
      <c r="AJ322" s="33"/>
      <c r="AK322" s="34"/>
      <c r="AL322" s="33"/>
      <c r="AM322" s="34"/>
      <c r="AN322" s="35"/>
      <c r="AO322" s="36"/>
      <c r="AP322" s="37"/>
      <c r="AQ322" s="33"/>
      <c r="AR322" s="38"/>
      <c r="AS322" s="39"/>
      <c r="AT322" s="40"/>
      <c r="AU322" s="48"/>
      <c r="AV322" s="49"/>
      <c r="AW322" s="41"/>
      <c r="AX322" s="47"/>
      <c r="AY322" s="33"/>
      <c r="AZ322" s="33"/>
      <c r="BA322" s="34"/>
      <c r="BB322" s="33"/>
      <c r="BC322" s="34"/>
      <c r="BD322" s="35"/>
      <c r="BE322" s="36"/>
      <c r="BF322" s="37"/>
      <c r="BG322" s="33"/>
      <c r="BH322" s="38"/>
      <c r="BI322" s="39"/>
      <c r="BJ322" s="40"/>
      <c r="BK322" s="48"/>
      <c r="BL322" s="49"/>
      <c r="BM322" s="41"/>
      <c r="BN322" s="47"/>
      <c r="BO322" s="33"/>
      <c r="BP322" s="33"/>
      <c r="BQ322" s="34"/>
      <c r="BR322" s="33"/>
      <c r="BS322" s="34"/>
      <c r="BT322" s="35"/>
      <c r="BU322" s="36"/>
      <c r="BV322" s="37"/>
      <c r="BW322" s="33"/>
      <c r="BX322" s="38"/>
      <c r="BY322" s="39"/>
      <c r="BZ322" s="40"/>
      <c r="CA322" s="48"/>
      <c r="CB322" s="49"/>
      <c r="CC322" s="41"/>
      <c r="CD322" s="47"/>
    </row>
    <row r="323" spans="1:82" s="32" customFormat="1" ht="90" customHeight="1" x14ac:dyDescent="0.25">
      <c r="A323" s="315">
        <f t="shared" si="14"/>
        <v>315</v>
      </c>
      <c r="B323" s="61" t="s">
        <v>67</v>
      </c>
      <c r="C323" s="61">
        <v>2023</v>
      </c>
      <c r="D323" s="61" t="s">
        <v>163</v>
      </c>
      <c r="E323" s="61"/>
      <c r="F323" s="61" t="s">
        <v>1444</v>
      </c>
      <c r="G323" s="62" t="s">
        <v>1445</v>
      </c>
      <c r="H323" s="310" t="s">
        <v>164</v>
      </c>
      <c r="I323" s="46" t="s">
        <v>1446</v>
      </c>
      <c r="J323" s="64" t="s">
        <v>1446</v>
      </c>
      <c r="K323" s="63" t="s">
        <v>73</v>
      </c>
      <c r="L323" s="87" t="s">
        <v>1447</v>
      </c>
      <c r="M323" s="86" t="s">
        <v>1448</v>
      </c>
      <c r="N323" s="87" t="s">
        <v>1449</v>
      </c>
      <c r="O323" s="87">
        <v>1</v>
      </c>
      <c r="P323" s="88">
        <v>45048</v>
      </c>
      <c r="Q323" s="88">
        <v>45077</v>
      </c>
      <c r="R323" s="89">
        <f t="shared" si="15"/>
        <v>4.3500000000000005</v>
      </c>
      <c r="S323" s="87" t="s">
        <v>168</v>
      </c>
      <c r="T323" s="90"/>
      <c r="U323" s="105">
        <f>+IFERROR(VLOOKUP($L323,ACTIVIDADES!$B$9:$X$493,10,0),"")</f>
        <v>1</v>
      </c>
      <c r="V323" s="167" t="str">
        <f>+IFERROR(VLOOKUP($L323,ACTIVIDADES!$B$9:$X$493,11,0)," ")</f>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v>
      </c>
      <c r="W323" s="227" t="str">
        <f>+IFERROR(VLOOKUP($L323,ACTIVIDADES!$B$9:$X$493,12,0),"")</f>
        <v>https://dnbcgovco-my.sharepoint.com/:f:/g/personal/planeacion_dnbc_gov_co/IgBnuAfp-cyZS5GTrlPQdOWiAfCdMGTiP0BIkQqOvQONlOY?e=bLASbp</v>
      </c>
      <c r="X323" s="138">
        <f>+IFERROR(VLOOKUP($L323,ACTIVIDADES!$B$9:$X$493,13,0),"")</f>
        <v>46153</v>
      </c>
      <c r="Y323" s="164" t="str">
        <f>+IFERROR(VLOOKUP($L323,ACTIVIDADES!$B$9:$X$493,14,0),"")</f>
        <v>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323" s="105">
        <f>+IFERROR(VLOOKUP($L323,ACTIVIDADES!$B$9:$X$493,15,0),"")</f>
        <v>1</v>
      </c>
      <c r="AA323" s="165" t="str">
        <f>+IFERROR(VLOOKUP($L323,ACTIVIDADES!$B$9:$X$493,16,0),"")</f>
        <v>CUMPLIDO</v>
      </c>
      <c r="AB323" s="138">
        <v>46157</v>
      </c>
      <c r="AC323" s="174">
        <v>1</v>
      </c>
      <c r="AD323" s="181" t="s">
        <v>1450</v>
      </c>
      <c r="AE323" s="105" t="s">
        <v>80</v>
      </c>
      <c r="AF323" s="105" t="s">
        <v>81</v>
      </c>
      <c r="AG323" s="105" t="s">
        <v>85</v>
      </c>
      <c r="AH323" s="105" t="s">
        <v>123</v>
      </c>
      <c r="AI323" s="33"/>
      <c r="AJ323" s="33"/>
      <c r="AK323" s="34"/>
      <c r="AL323" s="33"/>
      <c r="AM323" s="34"/>
      <c r="AN323" s="35"/>
      <c r="AO323" s="36"/>
      <c r="AP323" s="37"/>
      <c r="AQ323" s="33"/>
      <c r="AR323" s="38"/>
      <c r="AS323" s="39"/>
      <c r="AT323" s="40"/>
      <c r="AU323" s="48"/>
      <c r="AV323" s="49"/>
      <c r="AW323" s="41"/>
      <c r="AX323" s="47"/>
      <c r="AY323" s="33"/>
      <c r="AZ323" s="33"/>
      <c r="BA323" s="34"/>
      <c r="BB323" s="33"/>
      <c r="BC323" s="34"/>
      <c r="BD323" s="35"/>
      <c r="BE323" s="36"/>
      <c r="BF323" s="37"/>
      <c r="BG323" s="33"/>
      <c r="BH323" s="38"/>
      <c r="BI323" s="39"/>
      <c r="BJ323" s="40"/>
      <c r="BK323" s="48"/>
      <c r="BL323" s="49"/>
      <c r="BM323" s="41"/>
      <c r="BN323" s="47"/>
      <c r="BO323" s="33"/>
      <c r="BP323" s="33"/>
      <c r="BQ323" s="34"/>
      <c r="BR323" s="33"/>
      <c r="BS323" s="34"/>
      <c r="BT323" s="35"/>
      <c r="BU323" s="36"/>
      <c r="BV323" s="37"/>
      <c r="BW323" s="33"/>
      <c r="BX323" s="38"/>
      <c r="BY323" s="39"/>
      <c r="BZ323" s="40"/>
      <c r="CA323" s="48"/>
      <c r="CB323" s="49"/>
      <c r="CC323" s="41"/>
      <c r="CD323" s="47"/>
    </row>
    <row r="324" spans="1:82" s="32" customFormat="1" ht="90" customHeight="1" x14ac:dyDescent="0.25">
      <c r="A324" s="315">
        <f t="shared" si="14"/>
        <v>316</v>
      </c>
      <c r="B324" s="61" t="s">
        <v>67</v>
      </c>
      <c r="C324" s="61">
        <v>2023</v>
      </c>
      <c r="D324" s="61" t="s">
        <v>68</v>
      </c>
      <c r="E324" s="61"/>
      <c r="F324" s="61" t="s">
        <v>1451</v>
      </c>
      <c r="G324" s="62" t="s">
        <v>1452</v>
      </c>
      <c r="H324" s="310"/>
      <c r="I324" s="46" t="s">
        <v>1437</v>
      </c>
      <c r="J324" s="64" t="s">
        <v>1437</v>
      </c>
      <c r="K324" s="63" t="s">
        <v>73</v>
      </c>
      <c r="L324" s="87" t="s">
        <v>318</v>
      </c>
      <c r="M324" s="86" t="s">
        <v>319</v>
      </c>
      <c r="N324" s="87" t="s">
        <v>320</v>
      </c>
      <c r="O324" s="87">
        <v>12</v>
      </c>
      <c r="P324" s="88">
        <v>46023</v>
      </c>
      <c r="Q324" s="88">
        <v>46357</v>
      </c>
      <c r="R324" s="89">
        <f t="shared" ref="R324:R326" si="17">DAYS360(P324,Q324)/360*54</f>
        <v>49.5</v>
      </c>
      <c r="S324" s="87" t="s">
        <v>321</v>
      </c>
      <c r="T324" s="90"/>
      <c r="U324" s="105">
        <f>+IFERROR(VLOOKUP($L324,ACTIVIDADES!$B$9:$X$493,10,0),"")</f>
        <v>0</v>
      </c>
      <c r="V324" s="167" t="str">
        <f>+IFERROR(VLOOKUP($L324,ACTIVIDADES!$B$9:$X$493,11,0)," ")</f>
        <v>Se informaron alertas mensuales a través de correo electrónico a los líderes de procesos</v>
      </c>
      <c r="W324" s="227" t="str">
        <f>+IFERROR(VLOOKUP($L324,ACTIVIDADES!$B$9:$X$493,12,0),"")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24" s="138">
        <f>+IFERROR(VLOOKUP($L324,ACTIVIDADES!$B$9:$X$493,13,0),"")</f>
        <v>46153</v>
      </c>
      <c r="Y324" s="164" t="str">
        <f>+IFERROR(VLOOKUP($L324,ACTIVIDADES!$B$9:$X$493,14,0),"")</f>
        <v>Se evidencian reportes del primer trimestre del año</v>
      </c>
      <c r="Z324" s="105">
        <f>+IFERROR(VLOOKUP($L324,ACTIVIDADES!$B$9:$X$493,15,0),"")</f>
        <v>0.25</v>
      </c>
      <c r="AA324" s="165" t="str">
        <f>+IFERROR(VLOOKUP($L324,ACTIVIDADES!$B$9:$X$493,16,0),"")</f>
        <v>EJECUCIÓN</v>
      </c>
      <c r="AB324" s="138">
        <v>46157</v>
      </c>
      <c r="AC324" s="174">
        <v>0.25</v>
      </c>
      <c r="AD324" s="181" t="s">
        <v>322</v>
      </c>
      <c r="AE324" s="105" t="s">
        <v>108</v>
      </c>
      <c r="AF324" s="105" t="s">
        <v>81</v>
      </c>
      <c r="AG324" s="105" t="s">
        <v>81</v>
      </c>
      <c r="AH324" s="105" t="s">
        <v>81</v>
      </c>
      <c r="AI324" s="33"/>
      <c r="AJ324" s="33"/>
      <c r="AK324" s="34"/>
      <c r="AL324" s="33"/>
      <c r="AM324" s="34"/>
      <c r="AN324" s="35"/>
      <c r="AO324" s="36"/>
      <c r="AP324" s="37"/>
      <c r="AQ324" s="33"/>
      <c r="AR324" s="38"/>
      <c r="AS324" s="39"/>
      <c r="AT324" s="40"/>
      <c r="AU324" s="48"/>
      <c r="AV324" s="49"/>
      <c r="AW324" s="41"/>
      <c r="AX324" s="47"/>
      <c r="AY324" s="33"/>
      <c r="AZ324" s="33"/>
      <c r="BA324" s="34"/>
      <c r="BB324" s="33"/>
      <c r="BC324" s="34"/>
      <c r="BD324" s="35"/>
      <c r="BE324" s="36"/>
      <c r="BF324" s="37"/>
      <c r="BG324" s="33"/>
      <c r="BH324" s="38"/>
      <c r="BI324" s="39"/>
      <c r="BJ324" s="40"/>
      <c r="BK324" s="48"/>
      <c r="BL324" s="49"/>
      <c r="BM324" s="41"/>
      <c r="BN324" s="47"/>
      <c r="BO324" s="33"/>
      <c r="BP324" s="33"/>
      <c r="BQ324" s="34"/>
      <c r="BR324" s="33"/>
      <c r="BS324" s="34"/>
      <c r="BT324" s="35"/>
      <c r="BU324" s="36"/>
      <c r="BV324" s="37"/>
      <c r="BW324" s="33"/>
      <c r="BX324" s="38"/>
      <c r="BY324" s="39"/>
      <c r="BZ324" s="40"/>
      <c r="CA324" s="48"/>
      <c r="CB324" s="49"/>
      <c r="CC324" s="41"/>
      <c r="CD324" s="47"/>
    </row>
    <row r="325" spans="1:82" s="32" customFormat="1" ht="90" customHeight="1" x14ac:dyDescent="0.25">
      <c r="A325" s="315">
        <f t="shared" si="14"/>
        <v>317</v>
      </c>
      <c r="B325" s="61" t="s">
        <v>67</v>
      </c>
      <c r="C325" s="61">
        <v>2023</v>
      </c>
      <c r="D325" s="61" t="s">
        <v>68</v>
      </c>
      <c r="E325" s="61"/>
      <c r="F325" s="61" t="s">
        <v>1451</v>
      </c>
      <c r="G325" s="62" t="s">
        <v>1452</v>
      </c>
      <c r="H325" s="310" t="s">
        <v>315</v>
      </c>
      <c r="I325" s="46" t="s">
        <v>1440</v>
      </c>
      <c r="J325" s="64" t="s">
        <v>1440</v>
      </c>
      <c r="K325" s="63" t="s">
        <v>73</v>
      </c>
      <c r="L325" s="87" t="s">
        <v>943</v>
      </c>
      <c r="M325" s="86" t="s">
        <v>944</v>
      </c>
      <c r="N325" s="87" t="s">
        <v>945</v>
      </c>
      <c r="O325" s="87">
        <v>1</v>
      </c>
      <c r="P325" s="88">
        <v>46023</v>
      </c>
      <c r="Q325" s="88">
        <v>46387</v>
      </c>
      <c r="R325" s="89">
        <f t="shared" si="17"/>
        <v>54</v>
      </c>
      <c r="S325" s="87" t="s">
        <v>321</v>
      </c>
      <c r="T325" s="90"/>
      <c r="U325" s="105">
        <f>+IFERROR(VLOOKUP($L325,ACTIVIDADES!$B$9:$X$493,10,0),"")</f>
        <v>1</v>
      </c>
      <c r="V325" s="167" t="str">
        <f>+IFERROR(VLOOKUP($L325,ACTIVIDADES!$B$9:$X$493,11,0)," ")</f>
        <v>El procedimiento mencionado se actualizó en la vigencia 2025</v>
      </c>
      <c r="W325" s="227" t="str">
        <f>+IFERROR(VLOOKUP($L325,ACTIVIDADES!$B$9:$X$493,12,0),"")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25" s="138">
        <f>+IFERROR(VLOOKUP($L325,ACTIVIDADES!$B$9:$X$493,13,0),"")</f>
        <v>46153</v>
      </c>
      <c r="Y325" s="164" t="str">
        <f>+IFERROR(VLOOKUP($L325,ACTIVIDADES!$B$9:$X$493,14,0),"")</f>
        <v>Procedimiento se encuentra actualizado y socializado con los requerimientos establecidos en la descripción del hallazgo. Se identifica la politica 5,64</v>
      </c>
      <c r="Z325" s="105">
        <f>+IFERROR(VLOOKUP($L325,ACTIVIDADES!$B$9:$X$493,15,0),"")</f>
        <v>1</v>
      </c>
      <c r="AA325" s="165" t="str">
        <f>+IFERROR(VLOOKUP($L325,ACTIVIDADES!$B$9:$X$493,16,0),"")</f>
        <v>CUMPLIDO</v>
      </c>
      <c r="AB325" s="138">
        <v>46157</v>
      </c>
      <c r="AC325" s="174">
        <v>1</v>
      </c>
      <c r="AD325" s="181" t="s">
        <v>946</v>
      </c>
      <c r="AE325" s="105" t="s">
        <v>146</v>
      </c>
      <c r="AF325" s="105" t="s">
        <v>81</v>
      </c>
      <c r="AG325" s="105" t="s">
        <v>85</v>
      </c>
      <c r="AH325" s="105" t="s">
        <v>123</v>
      </c>
      <c r="AI325" s="33"/>
      <c r="AJ325" s="33"/>
      <c r="AK325" s="34"/>
      <c r="AL325" s="33"/>
      <c r="AM325" s="34"/>
      <c r="AN325" s="35"/>
      <c r="AO325" s="36"/>
      <c r="AP325" s="37"/>
      <c r="AQ325" s="33"/>
      <c r="AR325" s="38"/>
      <c r="AS325" s="39"/>
      <c r="AT325" s="40"/>
      <c r="AU325" s="48"/>
      <c r="AV325" s="49"/>
      <c r="AW325" s="41"/>
      <c r="AX325" s="47"/>
      <c r="AY325" s="33"/>
      <c r="AZ325" s="33"/>
      <c r="BA325" s="34"/>
      <c r="BB325" s="33"/>
      <c r="BC325" s="34"/>
      <c r="BD325" s="35"/>
      <c r="BE325" s="36"/>
      <c r="BF325" s="37"/>
      <c r="BG325" s="33"/>
      <c r="BH325" s="38"/>
      <c r="BI325" s="39"/>
      <c r="BJ325" s="40"/>
      <c r="BK325" s="48"/>
      <c r="BL325" s="49"/>
      <c r="BM325" s="41"/>
      <c r="BN325" s="47"/>
      <c r="BO325" s="33"/>
      <c r="BP325" s="33"/>
      <c r="BQ325" s="34"/>
      <c r="BR325" s="33"/>
      <c r="BS325" s="34"/>
      <c r="BT325" s="35"/>
      <c r="BU325" s="36"/>
      <c r="BV325" s="37"/>
      <c r="BW325" s="33"/>
      <c r="BX325" s="38"/>
      <c r="BY325" s="39"/>
      <c r="BZ325" s="40"/>
      <c r="CA325" s="48"/>
      <c r="CB325" s="49"/>
      <c r="CC325" s="41"/>
      <c r="CD325" s="47"/>
    </row>
    <row r="326" spans="1:82" s="32" customFormat="1" ht="90" customHeight="1" x14ac:dyDescent="0.25">
      <c r="A326" s="315">
        <f t="shared" si="14"/>
        <v>318</v>
      </c>
      <c r="B326" s="61" t="s">
        <v>67</v>
      </c>
      <c r="C326" s="61">
        <v>2023</v>
      </c>
      <c r="D326" s="61" t="s">
        <v>68</v>
      </c>
      <c r="E326" s="61"/>
      <c r="F326" s="61" t="s">
        <v>1451</v>
      </c>
      <c r="G326" s="62" t="s">
        <v>1452</v>
      </c>
      <c r="H326" s="310" t="s">
        <v>315</v>
      </c>
      <c r="I326" s="46" t="s">
        <v>1440</v>
      </c>
      <c r="J326" s="64" t="s">
        <v>1440</v>
      </c>
      <c r="K326" s="63" t="s">
        <v>73</v>
      </c>
      <c r="L326" s="87" t="s">
        <v>1441</v>
      </c>
      <c r="M326" s="86" t="s">
        <v>1442</v>
      </c>
      <c r="N326" s="87" t="s">
        <v>1443</v>
      </c>
      <c r="O326" s="87">
        <v>1</v>
      </c>
      <c r="P326" s="88">
        <v>45048</v>
      </c>
      <c r="Q326" s="88">
        <v>45077</v>
      </c>
      <c r="R326" s="89">
        <f t="shared" si="17"/>
        <v>4.3500000000000005</v>
      </c>
      <c r="S326" s="87" t="s">
        <v>321</v>
      </c>
      <c r="T326" s="90"/>
      <c r="U326" s="105">
        <f>+IFERROR(VLOOKUP($L326,ACTIVIDADES!$B$9:$X$493,10,0),"")</f>
        <v>0</v>
      </c>
      <c r="V326" s="167" t="str">
        <f>+IFERROR(VLOOKUP($L326,ACTIVIDADES!$B$9:$X$493,11,0)," ")</f>
        <v>En la vigencia 2025 se realizó el plan de choque</v>
      </c>
      <c r="W326" s="227" t="str">
        <f>+IFERROR(VLOOKUP($L326,ACTIVIDADES!$B$9:$X$493,12,0),"")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26" s="138">
        <f>+IFERROR(VLOOKUP($L326,ACTIVIDADES!$B$9:$X$493,13,0),"")</f>
        <v>46153</v>
      </c>
      <c r="Y326" s="164" t="str">
        <f>+IFERROR(VLOOKUP($L326,ACTIVIDADES!$B$9:$X$493,14,0),"")</f>
        <v>Se incluye un correo electronico con reporte. No obstante, no es claro cual fue el plan de choque planteado</v>
      </c>
      <c r="Z326" s="105">
        <f>+IFERROR(VLOOKUP($L326,ACTIVIDADES!$B$9:$X$493,15,0),"")</f>
        <v>0</v>
      </c>
      <c r="AA326" s="165" t="str">
        <f>+IFERROR(VLOOKUP($L326,ACTIVIDADES!$B$9:$X$493,16,0),"")</f>
        <v>EJECUCIÓN</v>
      </c>
      <c r="AB326" s="138">
        <v>46157</v>
      </c>
      <c r="AC326" s="105">
        <v>0</v>
      </c>
      <c r="AD326" s="105" t="s">
        <v>93</v>
      </c>
      <c r="AE326" s="105" t="s">
        <v>118</v>
      </c>
      <c r="AF326" s="105" t="s">
        <v>81</v>
      </c>
      <c r="AG326" s="105" t="s">
        <v>81</v>
      </c>
      <c r="AH326" s="105" t="s">
        <v>81</v>
      </c>
      <c r="AI326" s="33"/>
      <c r="AJ326" s="33"/>
      <c r="AK326" s="34"/>
      <c r="AL326" s="33"/>
      <c r="AM326" s="34"/>
      <c r="AN326" s="35"/>
      <c r="AO326" s="36"/>
      <c r="AP326" s="37"/>
      <c r="AQ326" s="33"/>
      <c r="AR326" s="38"/>
      <c r="AS326" s="39"/>
      <c r="AT326" s="40"/>
      <c r="AU326" s="48"/>
      <c r="AV326" s="49"/>
      <c r="AW326" s="41"/>
      <c r="AX326" s="47"/>
      <c r="AY326" s="33"/>
      <c r="AZ326" s="33"/>
      <c r="BA326" s="34"/>
      <c r="BB326" s="33"/>
      <c r="BC326" s="34"/>
      <c r="BD326" s="35"/>
      <c r="BE326" s="36"/>
      <c r="BF326" s="37"/>
      <c r="BG326" s="33"/>
      <c r="BH326" s="38"/>
      <c r="BI326" s="39"/>
      <c r="BJ326" s="40"/>
      <c r="BK326" s="48"/>
      <c r="BL326" s="49"/>
      <c r="BM326" s="41"/>
      <c r="BN326" s="47"/>
      <c r="BO326" s="33"/>
      <c r="BP326" s="33"/>
      <c r="BQ326" s="34"/>
      <c r="BR326" s="33"/>
      <c r="BS326" s="34"/>
      <c r="BT326" s="35"/>
      <c r="BU326" s="36"/>
      <c r="BV326" s="37"/>
      <c r="BW326" s="33"/>
      <c r="BX326" s="38"/>
      <c r="BY326" s="39"/>
      <c r="BZ326" s="40"/>
      <c r="CA326" s="48"/>
      <c r="CB326" s="49"/>
      <c r="CC326" s="41"/>
      <c r="CD326" s="47"/>
    </row>
    <row r="327" spans="1:82" s="32" customFormat="1" ht="90" customHeight="1" x14ac:dyDescent="0.25">
      <c r="A327" s="315">
        <f t="shared" si="14"/>
        <v>319</v>
      </c>
      <c r="B327" s="61" t="s">
        <v>67</v>
      </c>
      <c r="C327" s="61">
        <v>2023</v>
      </c>
      <c r="D327" s="61" t="s">
        <v>163</v>
      </c>
      <c r="E327" s="61"/>
      <c r="F327" s="61" t="s">
        <v>1453</v>
      </c>
      <c r="G327" s="62" t="s">
        <v>1454</v>
      </c>
      <c r="H327" s="310" t="s">
        <v>164</v>
      </c>
      <c r="I327" s="46" t="s">
        <v>1446</v>
      </c>
      <c r="J327" s="64" t="s">
        <v>1446</v>
      </c>
      <c r="K327" s="63" t="s">
        <v>73</v>
      </c>
      <c r="L327" s="87" t="s">
        <v>1455</v>
      </c>
      <c r="M327" s="86" t="s">
        <v>1448</v>
      </c>
      <c r="N327" s="87" t="s">
        <v>1449</v>
      </c>
      <c r="O327" s="87">
        <v>1</v>
      </c>
      <c r="P327" s="88">
        <v>45048</v>
      </c>
      <c r="Q327" s="88">
        <v>45077</v>
      </c>
      <c r="R327" s="89">
        <f t="shared" ref="R327:R387" si="18">DAYS360(P327,Q327)/360*54</f>
        <v>4.3500000000000005</v>
      </c>
      <c r="S327" s="87" t="s">
        <v>168</v>
      </c>
      <c r="T327" s="90"/>
      <c r="U327" s="105">
        <f>+IFERROR(VLOOKUP($L327,ACTIVIDADES!$B$9:$X$493,10,0),"")</f>
        <v>1</v>
      </c>
      <c r="V327" s="167" t="str">
        <f>+IFERROR(VLOOKUP($L327,ACTIVIDADES!$B$9:$X$493,11,0)," ")</f>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v>
      </c>
      <c r="W327" s="227" t="str">
        <f>+IFERROR(VLOOKUP($L327,ACTIVIDADES!$B$9:$X$493,12,0),"")</f>
        <v>https://dnbcgovco-my.sharepoint.com/:f:/g/personal/planeacion_dnbc_gov_co/IgDT_9qmozhcRJ9iDqVidnduATLUW_UWo2erFyYYsVboT0Q?e=0Pv3Qu</v>
      </c>
      <c r="X327" s="138">
        <f>+IFERROR(VLOOKUP($L327,ACTIVIDADES!$B$9:$X$493,13,0),"")</f>
        <v>46153</v>
      </c>
      <c r="Y327" s="164" t="str">
        <f>+IFERROR(VLOOKUP($L327,ACTIVIDADES!$B$9:$X$493,14,0),"")</f>
        <v>Se encuentra procedimiento actualizado y socializado con los requerimientos establecidos en la actividad</v>
      </c>
      <c r="Z327" s="105">
        <f>+IFERROR(VLOOKUP($L327,ACTIVIDADES!$B$9:$X$493,15,0),"")</f>
        <v>1</v>
      </c>
      <c r="AA327" s="165" t="str">
        <f>+IFERROR(VLOOKUP($L327,ACTIVIDADES!$B$9:$X$493,16,0),"")</f>
        <v>CUMPLIDO</v>
      </c>
      <c r="AB327" s="138">
        <v>46157</v>
      </c>
      <c r="AC327" s="170">
        <v>1</v>
      </c>
      <c r="AD327" s="176" t="s">
        <v>1456</v>
      </c>
      <c r="AE327" s="105" t="s">
        <v>80</v>
      </c>
      <c r="AF327" s="105" t="s">
        <v>81</v>
      </c>
      <c r="AG327" s="105" t="s">
        <v>85</v>
      </c>
      <c r="AH327" s="105" t="s">
        <v>123</v>
      </c>
      <c r="AI327" s="33"/>
      <c r="AJ327" s="33"/>
      <c r="AK327" s="34"/>
      <c r="AL327" s="33"/>
      <c r="AM327" s="34"/>
      <c r="AN327" s="35"/>
      <c r="AO327" s="36"/>
      <c r="AP327" s="37"/>
      <c r="AQ327" s="33"/>
      <c r="AR327" s="38"/>
      <c r="AS327" s="39"/>
      <c r="AT327" s="40"/>
      <c r="AU327" s="48"/>
      <c r="AV327" s="49"/>
      <c r="AW327" s="41"/>
      <c r="AX327" s="47"/>
      <c r="AY327" s="33"/>
      <c r="AZ327" s="33"/>
      <c r="BA327" s="34"/>
      <c r="BB327" s="33"/>
      <c r="BC327" s="34"/>
      <c r="BD327" s="35"/>
      <c r="BE327" s="36"/>
      <c r="BF327" s="37"/>
      <c r="BG327" s="33"/>
      <c r="BH327" s="38"/>
      <c r="BI327" s="39"/>
      <c r="BJ327" s="40"/>
      <c r="BK327" s="48"/>
      <c r="BL327" s="49"/>
      <c r="BM327" s="41"/>
      <c r="BN327" s="47"/>
      <c r="BO327" s="33"/>
      <c r="BP327" s="33"/>
      <c r="BQ327" s="34"/>
      <c r="BR327" s="33"/>
      <c r="BS327" s="34"/>
      <c r="BT327" s="35"/>
      <c r="BU327" s="36"/>
      <c r="BV327" s="37"/>
      <c r="BW327" s="33"/>
      <c r="BX327" s="38"/>
      <c r="BY327" s="39"/>
      <c r="BZ327" s="40"/>
      <c r="CA327" s="48"/>
      <c r="CB327" s="49"/>
      <c r="CC327" s="41"/>
      <c r="CD327" s="47"/>
    </row>
    <row r="328" spans="1:82" s="32" customFormat="1" ht="90" customHeight="1" x14ac:dyDescent="0.25">
      <c r="A328" s="315">
        <f t="shared" si="14"/>
        <v>320</v>
      </c>
      <c r="B328" s="61" t="s">
        <v>67</v>
      </c>
      <c r="C328" s="61">
        <v>2023</v>
      </c>
      <c r="D328" s="61" t="s">
        <v>68</v>
      </c>
      <c r="E328" s="61"/>
      <c r="F328" s="61" t="s">
        <v>1457</v>
      </c>
      <c r="G328" s="62" t="s">
        <v>1458</v>
      </c>
      <c r="H328" s="310"/>
      <c r="I328" s="46" t="s">
        <v>1459</v>
      </c>
      <c r="J328" s="64" t="s">
        <v>1459</v>
      </c>
      <c r="K328" s="63" t="s">
        <v>73</v>
      </c>
      <c r="L328" s="87" t="s">
        <v>1460</v>
      </c>
      <c r="M328" s="86" t="s">
        <v>1461</v>
      </c>
      <c r="N328" s="87" t="s">
        <v>1462</v>
      </c>
      <c r="O328" s="87">
        <v>1</v>
      </c>
      <c r="P328" s="88">
        <v>46113</v>
      </c>
      <c r="Q328" s="88">
        <v>46387</v>
      </c>
      <c r="R328" s="89">
        <f t="shared" si="18"/>
        <v>40.5</v>
      </c>
      <c r="S328" s="87" t="s">
        <v>161</v>
      </c>
      <c r="T328" s="90"/>
      <c r="U328" s="105">
        <f>+IFERROR(VLOOKUP($L328,ACTIVIDADES!$B$9:$X$493,10,0),"")</f>
        <v>0</v>
      </c>
      <c r="V328" s="167">
        <f>+IFERROR(VLOOKUP($L328,ACTIVIDADES!$B$9:$X$493,11,0)," ")</f>
        <v>0</v>
      </c>
      <c r="W328" s="227">
        <f>+IFERROR(VLOOKUP($L328,ACTIVIDADES!$B$9:$X$493,12,0),"")</f>
        <v>0</v>
      </c>
      <c r="X328" s="138">
        <f>+IFERROR(VLOOKUP($L328,ACTIVIDADES!$B$9:$X$493,13,0),"")</f>
        <v>46153</v>
      </c>
      <c r="Y328" s="164" t="str">
        <f>+IFERROR(VLOOKUP($L328,ACTIVIDADES!$B$9:$X$493,14,0),"")</f>
        <v>No se evidencia seguimiento</v>
      </c>
      <c r="Z328" s="105">
        <f>+IFERROR(VLOOKUP($L328,ACTIVIDADES!$B$9:$X$493,15,0),"")</f>
        <v>0</v>
      </c>
      <c r="AA328" s="165" t="str">
        <f>+IFERROR(VLOOKUP($L328,ACTIVIDADES!$B$9:$X$493,16,0),"")</f>
        <v>EJECUCIÓN</v>
      </c>
      <c r="AB328" s="138">
        <v>46157</v>
      </c>
      <c r="AC328" s="105">
        <v>0</v>
      </c>
      <c r="AD328" s="105" t="s">
        <v>93</v>
      </c>
      <c r="AE328" s="179" t="s">
        <v>83</v>
      </c>
      <c r="AF328" s="105" t="s">
        <v>81</v>
      </c>
      <c r="AG328" s="105" t="s">
        <v>81</v>
      </c>
      <c r="AH328" s="105" t="s">
        <v>81</v>
      </c>
      <c r="AI328" s="33"/>
      <c r="AJ328" s="33"/>
      <c r="AK328" s="34"/>
      <c r="AL328" s="33"/>
      <c r="AM328" s="34"/>
      <c r="AN328" s="35"/>
      <c r="AO328" s="36"/>
      <c r="AP328" s="37"/>
      <c r="AQ328" s="33"/>
      <c r="AR328" s="38"/>
      <c r="AS328" s="39"/>
      <c r="AT328" s="40"/>
      <c r="AU328" s="48"/>
      <c r="AV328" s="49"/>
      <c r="AW328" s="41"/>
      <c r="AX328" s="47"/>
      <c r="AY328" s="33"/>
      <c r="AZ328" s="33"/>
      <c r="BA328" s="34"/>
      <c r="BB328" s="33"/>
      <c r="BC328" s="34"/>
      <c r="BD328" s="35"/>
      <c r="BE328" s="36"/>
      <c r="BF328" s="37"/>
      <c r="BG328" s="33"/>
      <c r="BH328" s="38"/>
      <c r="BI328" s="39"/>
      <c r="BJ328" s="40"/>
      <c r="BK328" s="48"/>
      <c r="BL328" s="49"/>
      <c r="BM328" s="41"/>
      <c r="BN328" s="47"/>
      <c r="BO328" s="33"/>
      <c r="BP328" s="33"/>
      <c r="BQ328" s="34"/>
      <c r="BR328" s="33"/>
      <c r="BS328" s="34"/>
      <c r="BT328" s="35"/>
      <c r="BU328" s="36"/>
      <c r="BV328" s="37"/>
      <c r="BW328" s="33"/>
      <c r="BX328" s="38"/>
      <c r="BY328" s="39"/>
      <c r="BZ328" s="40"/>
      <c r="CA328" s="48"/>
      <c r="CB328" s="49"/>
      <c r="CC328" s="41"/>
      <c r="CD328" s="47"/>
    </row>
    <row r="329" spans="1:82" s="32" customFormat="1" ht="90" customHeight="1" x14ac:dyDescent="0.25">
      <c r="A329" s="315">
        <f t="shared" si="14"/>
        <v>321</v>
      </c>
      <c r="B329" s="61" t="s">
        <v>67</v>
      </c>
      <c r="C329" s="61">
        <v>2023</v>
      </c>
      <c r="D329" s="61" t="s">
        <v>68</v>
      </c>
      <c r="E329" s="61"/>
      <c r="F329" s="61" t="s">
        <v>1463</v>
      </c>
      <c r="G329" s="62" t="s">
        <v>1464</v>
      </c>
      <c r="H329" s="310"/>
      <c r="I329" s="46" t="s">
        <v>1465</v>
      </c>
      <c r="J329" s="64" t="s">
        <v>1049</v>
      </c>
      <c r="K329" s="63" t="s">
        <v>73</v>
      </c>
      <c r="L329" s="87" t="s">
        <v>430</v>
      </c>
      <c r="M329" s="86" t="s">
        <v>431</v>
      </c>
      <c r="N329" s="87" t="s">
        <v>402</v>
      </c>
      <c r="O329" s="87">
        <v>1</v>
      </c>
      <c r="P329" s="88">
        <v>46113</v>
      </c>
      <c r="Q329" s="88">
        <v>46387</v>
      </c>
      <c r="R329" s="89">
        <f t="shared" si="18"/>
        <v>40.5</v>
      </c>
      <c r="S329" s="87" t="s">
        <v>105</v>
      </c>
      <c r="T329" s="90" t="s">
        <v>432</v>
      </c>
      <c r="U329" s="105">
        <f>+IFERROR(VLOOKUP($L329,ACTIVIDADES!$B$9:$X$493,10,0),"")</f>
        <v>0</v>
      </c>
      <c r="V329" s="167" t="str">
        <f>+IFERROR(VLOOKUP($L329,ACTIVIDADES!$B$9:$X$493,11,0)," ")</f>
        <v xml:space="preserve">Se informa que esta en etapa de elaboración </v>
      </c>
      <c r="W329" s="227">
        <f>+IFERROR(VLOOKUP($L329,ACTIVIDADES!$B$9:$X$493,12,0),"")</f>
        <v>0</v>
      </c>
      <c r="X329" s="138">
        <f>+IFERROR(VLOOKUP($L329,ACTIVIDADES!$B$9:$X$493,13,0),"")</f>
        <v>46153</v>
      </c>
      <c r="Y329" s="164" t="str">
        <f>+IFERROR(VLOOKUP($L329,ACTIVIDADES!$B$9:$X$493,14,0),"")</f>
        <v>No ha dado inicio a la ejecución</v>
      </c>
      <c r="Z329" s="105">
        <f>+IFERROR(VLOOKUP($L329,ACTIVIDADES!$B$9:$X$493,15,0),"")</f>
        <v>0</v>
      </c>
      <c r="AA329" s="165" t="str">
        <f>+IFERROR(VLOOKUP($L329,ACTIVIDADES!$B$9:$X$493,16,0),"")</f>
        <v>EJECUCIÓN</v>
      </c>
      <c r="AB329" s="138">
        <v>46157</v>
      </c>
      <c r="AC329" s="105">
        <v>0</v>
      </c>
      <c r="AD329" s="105" t="s">
        <v>93</v>
      </c>
      <c r="AE329" s="179" t="s">
        <v>83</v>
      </c>
      <c r="AF329" s="105" t="s">
        <v>81</v>
      </c>
      <c r="AG329" s="105" t="s">
        <v>81</v>
      </c>
      <c r="AH329" s="105" t="s">
        <v>81</v>
      </c>
      <c r="AI329" s="33"/>
      <c r="AJ329" s="33"/>
      <c r="AK329" s="34"/>
      <c r="AL329" s="33"/>
      <c r="AM329" s="34"/>
      <c r="AN329" s="35"/>
      <c r="AO329" s="36"/>
      <c r="AP329" s="37"/>
      <c r="AQ329" s="33"/>
      <c r="AR329" s="38"/>
      <c r="AS329" s="39"/>
      <c r="AT329" s="40"/>
      <c r="AU329" s="48"/>
      <c r="AV329" s="49"/>
      <c r="AW329" s="41"/>
      <c r="AX329" s="47"/>
      <c r="AY329" s="33"/>
      <c r="AZ329" s="33"/>
      <c r="BA329" s="34"/>
      <c r="BB329" s="33"/>
      <c r="BC329" s="34"/>
      <c r="BD329" s="35"/>
      <c r="BE329" s="36"/>
      <c r="BF329" s="37"/>
      <c r="BG329" s="33"/>
      <c r="BH329" s="38"/>
      <c r="BI329" s="39"/>
      <c r="BJ329" s="40"/>
      <c r="BK329" s="48"/>
      <c r="BL329" s="49"/>
      <c r="BM329" s="41"/>
      <c r="BN329" s="47"/>
      <c r="BO329" s="33"/>
      <c r="BP329" s="33"/>
      <c r="BQ329" s="34"/>
      <c r="BR329" s="33"/>
      <c r="BS329" s="34"/>
      <c r="BT329" s="35"/>
      <c r="BU329" s="36"/>
      <c r="BV329" s="37"/>
      <c r="BW329" s="33"/>
      <c r="BX329" s="38"/>
      <c r="BY329" s="39"/>
      <c r="BZ329" s="40"/>
      <c r="CA329" s="48"/>
      <c r="CB329" s="49"/>
      <c r="CC329" s="41"/>
      <c r="CD329" s="47"/>
    </row>
    <row r="330" spans="1:82" s="32" customFormat="1" ht="90" customHeight="1" x14ac:dyDescent="0.25">
      <c r="A330" s="315">
        <f t="shared" si="14"/>
        <v>322</v>
      </c>
      <c r="B330" s="61" t="s">
        <v>67</v>
      </c>
      <c r="C330" s="61">
        <v>2023</v>
      </c>
      <c r="D330" s="61" t="s">
        <v>68</v>
      </c>
      <c r="E330" s="61"/>
      <c r="F330" s="61" t="s">
        <v>1466</v>
      </c>
      <c r="G330" s="62" t="s">
        <v>1467</v>
      </c>
      <c r="H330" s="310"/>
      <c r="I330" s="46" t="s">
        <v>1465</v>
      </c>
      <c r="J330" s="64" t="s">
        <v>1049</v>
      </c>
      <c r="K330" s="63" t="s">
        <v>73</v>
      </c>
      <c r="L330" s="87" t="s">
        <v>430</v>
      </c>
      <c r="M330" s="86" t="s">
        <v>431</v>
      </c>
      <c r="N330" s="87" t="s">
        <v>402</v>
      </c>
      <c r="O330" s="87">
        <v>1</v>
      </c>
      <c r="P330" s="88">
        <v>46113</v>
      </c>
      <c r="Q330" s="88">
        <v>46387</v>
      </c>
      <c r="R330" s="89">
        <f t="shared" si="18"/>
        <v>40.5</v>
      </c>
      <c r="S330" s="87" t="s">
        <v>105</v>
      </c>
      <c r="T330" s="90" t="s">
        <v>432</v>
      </c>
      <c r="U330" s="105">
        <f>+IFERROR(VLOOKUP($L330,ACTIVIDADES!$B$9:$X$493,10,0),"")</f>
        <v>0</v>
      </c>
      <c r="V330" s="167" t="str">
        <f>+IFERROR(VLOOKUP($L330,ACTIVIDADES!$B$9:$X$493,11,0)," ")</f>
        <v xml:space="preserve">Se informa que esta en etapa de elaboración </v>
      </c>
      <c r="W330" s="227">
        <f>+IFERROR(VLOOKUP($L330,ACTIVIDADES!$B$9:$X$493,12,0),"")</f>
        <v>0</v>
      </c>
      <c r="X330" s="138">
        <f>+IFERROR(VLOOKUP($L330,ACTIVIDADES!$B$9:$X$493,13,0),"")</f>
        <v>46153</v>
      </c>
      <c r="Y330" s="164" t="str">
        <f>+IFERROR(VLOOKUP($L330,ACTIVIDADES!$B$9:$X$493,14,0),"")</f>
        <v>No ha dado inicio a la ejecución</v>
      </c>
      <c r="Z330" s="105">
        <f>+IFERROR(VLOOKUP($L330,ACTIVIDADES!$B$9:$X$493,15,0),"")</f>
        <v>0</v>
      </c>
      <c r="AA330" s="165" t="str">
        <f>+IFERROR(VLOOKUP($L330,ACTIVIDADES!$B$9:$X$493,16,0),"")</f>
        <v>EJECUCIÓN</v>
      </c>
      <c r="AB330" s="138">
        <v>46157</v>
      </c>
      <c r="AC330" s="105">
        <v>0</v>
      </c>
      <c r="AD330" s="105" t="s">
        <v>93</v>
      </c>
      <c r="AE330" s="179" t="s">
        <v>83</v>
      </c>
      <c r="AF330" s="105" t="s">
        <v>81</v>
      </c>
      <c r="AG330" s="105" t="s">
        <v>81</v>
      </c>
      <c r="AH330" s="105" t="s">
        <v>81</v>
      </c>
      <c r="AI330" s="33"/>
      <c r="AJ330" s="33"/>
      <c r="AK330" s="34"/>
      <c r="AL330" s="33"/>
      <c r="AM330" s="34"/>
      <c r="AN330" s="35"/>
      <c r="AO330" s="36"/>
      <c r="AP330" s="37"/>
      <c r="AQ330" s="33"/>
      <c r="AR330" s="38"/>
      <c r="AS330" s="39"/>
      <c r="AT330" s="40"/>
      <c r="AU330" s="48"/>
      <c r="AV330" s="49"/>
      <c r="AW330" s="41"/>
      <c r="AX330" s="47"/>
      <c r="AY330" s="33"/>
      <c r="AZ330" s="33"/>
      <c r="BA330" s="34"/>
      <c r="BB330" s="33"/>
      <c r="BC330" s="34"/>
      <c r="BD330" s="35"/>
      <c r="BE330" s="36"/>
      <c r="BF330" s="37"/>
      <c r="BG330" s="33"/>
      <c r="BH330" s="38"/>
      <c r="BI330" s="39"/>
      <c r="BJ330" s="40"/>
      <c r="BK330" s="48"/>
      <c r="BL330" s="49"/>
      <c r="BM330" s="41"/>
      <c r="BN330" s="47"/>
      <c r="BO330" s="33"/>
      <c r="BP330" s="33"/>
      <c r="BQ330" s="34"/>
      <c r="BR330" s="33"/>
      <c r="BS330" s="34"/>
      <c r="BT330" s="35"/>
      <c r="BU330" s="36"/>
      <c r="BV330" s="37"/>
      <c r="BW330" s="33"/>
      <c r="BX330" s="38"/>
      <c r="BY330" s="39"/>
      <c r="BZ330" s="40"/>
      <c r="CA330" s="48"/>
      <c r="CB330" s="49"/>
      <c r="CC330" s="41"/>
      <c r="CD330" s="47"/>
    </row>
    <row r="331" spans="1:82" s="32" customFormat="1" ht="90" customHeight="1" x14ac:dyDescent="0.25">
      <c r="A331" s="315">
        <f t="shared" ref="A331:A394" si="19">+A330+1</f>
        <v>323</v>
      </c>
      <c r="B331" s="61" t="s">
        <v>67</v>
      </c>
      <c r="C331" s="61">
        <v>2023</v>
      </c>
      <c r="D331" s="61" t="s">
        <v>68</v>
      </c>
      <c r="E331" s="61"/>
      <c r="F331" s="61" t="s">
        <v>1468</v>
      </c>
      <c r="G331" s="62" t="s">
        <v>1469</v>
      </c>
      <c r="H331" s="310"/>
      <c r="I331" s="46" t="s">
        <v>1470</v>
      </c>
      <c r="J331" s="64" t="s">
        <v>1470</v>
      </c>
      <c r="K331" s="63" t="s">
        <v>73</v>
      </c>
      <c r="L331" s="87" t="s">
        <v>1471</v>
      </c>
      <c r="M331" s="86" t="s">
        <v>1472</v>
      </c>
      <c r="N331" s="87" t="s">
        <v>1473</v>
      </c>
      <c r="O331" s="87">
        <v>1</v>
      </c>
      <c r="P331" s="88">
        <v>46113</v>
      </c>
      <c r="Q331" s="88">
        <v>46387</v>
      </c>
      <c r="R331" s="89">
        <f t="shared" si="18"/>
        <v>40.5</v>
      </c>
      <c r="S331" s="87" t="s">
        <v>161</v>
      </c>
      <c r="T331" s="90"/>
      <c r="U331" s="105">
        <f>+IFERROR(VLOOKUP($L331,ACTIVIDADES!$B$9:$X$493,10,0),"")</f>
        <v>0</v>
      </c>
      <c r="V331" s="167">
        <f>+IFERROR(VLOOKUP($L331,ACTIVIDADES!$B$9:$X$493,11,0)," ")</f>
        <v>0</v>
      </c>
      <c r="W331" s="227">
        <f>+IFERROR(VLOOKUP($L331,ACTIVIDADES!$B$9:$X$493,12,0),"")</f>
        <v>0</v>
      </c>
      <c r="X331" s="138">
        <f>+IFERROR(VLOOKUP($L331,ACTIVIDADES!$B$9:$X$493,13,0),"")</f>
        <v>46153</v>
      </c>
      <c r="Y331" s="164" t="str">
        <f>+IFERROR(VLOOKUP($L331,ACTIVIDADES!$B$9:$X$493,14,0),"")</f>
        <v>No se evidencia seguimiento</v>
      </c>
      <c r="Z331" s="105">
        <f>+IFERROR(VLOOKUP($L331,ACTIVIDADES!$B$9:$X$493,15,0),"")</f>
        <v>0</v>
      </c>
      <c r="AA331" s="165" t="str">
        <f>+IFERROR(VLOOKUP($L331,ACTIVIDADES!$B$9:$X$493,16,0),"")</f>
        <v>EJECUCIÓN</v>
      </c>
      <c r="AB331" s="138">
        <v>46157</v>
      </c>
      <c r="AC331" s="105">
        <v>0</v>
      </c>
      <c r="AD331" s="105" t="s">
        <v>93</v>
      </c>
      <c r="AE331" s="179" t="s">
        <v>83</v>
      </c>
      <c r="AF331" s="105" t="s">
        <v>81</v>
      </c>
      <c r="AG331" s="105" t="s">
        <v>81</v>
      </c>
      <c r="AH331" s="105" t="s">
        <v>81</v>
      </c>
      <c r="AI331" s="33"/>
      <c r="AJ331" s="33"/>
      <c r="AK331" s="34"/>
      <c r="AL331" s="33"/>
      <c r="AM331" s="34"/>
      <c r="AN331" s="35"/>
      <c r="AO331" s="36"/>
      <c r="AP331" s="37"/>
      <c r="AQ331" s="33"/>
      <c r="AR331" s="38"/>
      <c r="AS331" s="39"/>
      <c r="AT331" s="40"/>
      <c r="AU331" s="48"/>
      <c r="AV331" s="49"/>
      <c r="AW331" s="41"/>
      <c r="AX331" s="47"/>
      <c r="AY331" s="33"/>
      <c r="AZ331" s="33"/>
      <c r="BA331" s="34"/>
      <c r="BB331" s="33"/>
      <c r="BC331" s="34"/>
      <c r="BD331" s="35"/>
      <c r="BE331" s="36"/>
      <c r="BF331" s="37"/>
      <c r="BG331" s="33"/>
      <c r="BH331" s="38"/>
      <c r="BI331" s="39"/>
      <c r="BJ331" s="40"/>
      <c r="BK331" s="48"/>
      <c r="BL331" s="49"/>
      <c r="BM331" s="41"/>
      <c r="BN331" s="47"/>
      <c r="BO331" s="33"/>
      <c r="BP331" s="33"/>
      <c r="BQ331" s="34"/>
      <c r="BR331" s="33"/>
      <c r="BS331" s="34"/>
      <c r="BT331" s="35"/>
      <c r="BU331" s="36"/>
      <c r="BV331" s="37"/>
      <c r="BW331" s="33"/>
      <c r="BX331" s="38"/>
      <c r="BY331" s="39"/>
      <c r="BZ331" s="40"/>
      <c r="CA331" s="48"/>
      <c r="CB331" s="49"/>
      <c r="CC331" s="41"/>
      <c r="CD331" s="47"/>
    </row>
    <row r="332" spans="1:82" s="32" customFormat="1" ht="90" customHeight="1" x14ac:dyDescent="0.25">
      <c r="A332" s="315">
        <f t="shared" si="19"/>
        <v>324</v>
      </c>
      <c r="B332" s="61" t="s">
        <v>67</v>
      </c>
      <c r="C332" s="61">
        <v>2023</v>
      </c>
      <c r="D332" s="61" t="s">
        <v>68</v>
      </c>
      <c r="E332" s="61"/>
      <c r="F332" s="61" t="s">
        <v>1468</v>
      </c>
      <c r="G332" s="62" t="s">
        <v>1469</v>
      </c>
      <c r="H332" s="310"/>
      <c r="I332" s="46" t="s">
        <v>1470</v>
      </c>
      <c r="J332" s="64" t="s">
        <v>1470</v>
      </c>
      <c r="K332" s="63" t="s">
        <v>73</v>
      </c>
      <c r="L332" s="87" t="s">
        <v>1474</v>
      </c>
      <c r="M332" s="86" t="s">
        <v>1475</v>
      </c>
      <c r="N332" s="87" t="s">
        <v>1476</v>
      </c>
      <c r="O332" s="87">
        <v>1</v>
      </c>
      <c r="P332" s="88">
        <v>46113</v>
      </c>
      <c r="Q332" s="88">
        <v>46387</v>
      </c>
      <c r="R332" s="89">
        <f t="shared" si="18"/>
        <v>40.5</v>
      </c>
      <c r="S332" s="87" t="s">
        <v>161</v>
      </c>
      <c r="T332" s="90"/>
      <c r="U332" s="105">
        <f>+IFERROR(VLOOKUP($L332,ACTIVIDADES!$B$9:$X$493,10,0),"")</f>
        <v>0</v>
      </c>
      <c r="V332" s="167">
        <f>+IFERROR(VLOOKUP($L332,ACTIVIDADES!$B$9:$X$493,11,0)," ")</f>
        <v>0</v>
      </c>
      <c r="W332" s="227">
        <f>+IFERROR(VLOOKUP($L332,ACTIVIDADES!$B$9:$X$493,12,0),"")</f>
        <v>0</v>
      </c>
      <c r="X332" s="138">
        <f>+IFERROR(VLOOKUP($L332,ACTIVIDADES!$B$9:$X$493,13,0),"")</f>
        <v>46153</v>
      </c>
      <c r="Y332" s="164" t="str">
        <f>+IFERROR(VLOOKUP($L332,ACTIVIDADES!$B$9:$X$493,14,0),"")</f>
        <v>No se evidencia seguimiento</v>
      </c>
      <c r="Z332" s="105">
        <f>+IFERROR(VLOOKUP($L332,ACTIVIDADES!$B$9:$X$493,15,0),"")</f>
        <v>0</v>
      </c>
      <c r="AA332" s="165" t="str">
        <f>+IFERROR(VLOOKUP($L332,ACTIVIDADES!$B$9:$X$493,16,0),"")</f>
        <v>EJECUCIÓN</v>
      </c>
      <c r="AB332" s="138">
        <v>46157</v>
      </c>
      <c r="AC332" s="105">
        <v>0</v>
      </c>
      <c r="AD332" s="105" t="s">
        <v>93</v>
      </c>
      <c r="AE332" s="179" t="s">
        <v>83</v>
      </c>
      <c r="AF332" s="105" t="s">
        <v>81</v>
      </c>
      <c r="AG332" s="105" t="s">
        <v>81</v>
      </c>
      <c r="AH332" s="105" t="s">
        <v>81</v>
      </c>
      <c r="AI332" s="33"/>
      <c r="AJ332" s="33"/>
      <c r="AK332" s="34"/>
      <c r="AL332" s="33"/>
      <c r="AM332" s="34"/>
      <c r="AN332" s="35"/>
      <c r="AO332" s="36"/>
      <c r="AP332" s="37"/>
      <c r="AQ332" s="33"/>
      <c r="AR332" s="38"/>
      <c r="AS332" s="39"/>
      <c r="AT332" s="40"/>
      <c r="AU332" s="48"/>
      <c r="AV332" s="49"/>
      <c r="AW332" s="41"/>
      <c r="AX332" s="47"/>
      <c r="AY332" s="33"/>
      <c r="AZ332" s="33"/>
      <c r="BA332" s="34"/>
      <c r="BB332" s="33"/>
      <c r="BC332" s="34"/>
      <c r="BD332" s="35"/>
      <c r="BE332" s="36"/>
      <c r="BF332" s="37"/>
      <c r="BG332" s="33"/>
      <c r="BH332" s="38"/>
      <c r="BI332" s="39"/>
      <c r="BJ332" s="40"/>
      <c r="BK332" s="48"/>
      <c r="BL332" s="49"/>
      <c r="BM332" s="41"/>
      <c r="BN332" s="47"/>
      <c r="BO332" s="33"/>
      <c r="BP332" s="33"/>
      <c r="BQ332" s="34"/>
      <c r="BR332" s="33"/>
      <c r="BS332" s="34"/>
      <c r="BT332" s="35"/>
      <c r="BU332" s="36"/>
      <c r="BV332" s="37"/>
      <c r="BW332" s="33"/>
      <c r="BX332" s="38"/>
      <c r="BY332" s="39"/>
      <c r="BZ332" s="40"/>
      <c r="CA332" s="48"/>
      <c r="CB332" s="49"/>
      <c r="CC332" s="41"/>
      <c r="CD332" s="47"/>
    </row>
    <row r="333" spans="1:82" s="32" customFormat="1" ht="90" customHeight="1" x14ac:dyDescent="0.25">
      <c r="A333" s="315">
        <f t="shared" si="19"/>
        <v>325</v>
      </c>
      <c r="B333" s="61" t="s">
        <v>67</v>
      </c>
      <c r="C333" s="61">
        <v>2023</v>
      </c>
      <c r="D333" s="61" t="s">
        <v>68</v>
      </c>
      <c r="E333" s="61"/>
      <c r="F333" s="61" t="s">
        <v>1477</v>
      </c>
      <c r="G333" s="62" t="s">
        <v>1478</v>
      </c>
      <c r="H333" s="310"/>
      <c r="I333" s="46" t="s">
        <v>1479</v>
      </c>
      <c r="J333" s="64" t="s">
        <v>1479</v>
      </c>
      <c r="K333" s="63" t="s">
        <v>73</v>
      </c>
      <c r="L333" s="87" t="s">
        <v>1460</v>
      </c>
      <c r="M333" s="86" t="s">
        <v>1461</v>
      </c>
      <c r="N333" s="87" t="s">
        <v>1462</v>
      </c>
      <c r="O333" s="87">
        <v>1</v>
      </c>
      <c r="P333" s="88">
        <v>46113</v>
      </c>
      <c r="Q333" s="88">
        <v>46387</v>
      </c>
      <c r="R333" s="89">
        <f t="shared" si="18"/>
        <v>40.5</v>
      </c>
      <c r="S333" s="87" t="s">
        <v>161</v>
      </c>
      <c r="T333" s="90"/>
      <c r="U333" s="105">
        <f>+IFERROR(VLOOKUP($L333,ACTIVIDADES!$B$9:$X$493,10,0),"")</f>
        <v>0</v>
      </c>
      <c r="V333" s="167">
        <f>+IFERROR(VLOOKUP($L333,ACTIVIDADES!$B$9:$X$493,11,0)," ")</f>
        <v>0</v>
      </c>
      <c r="W333" s="227">
        <f>+IFERROR(VLOOKUP($L333,ACTIVIDADES!$B$9:$X$493,12,0),"")</f>
        <v>0</v>
      </c>
      <c r="X333" s="138">
        <f>+IFERROR(VLOOKUP($L333,ACTIVIDADES!$B$9:$X$493,13,0),"")</f>
        <v>46153</v>
      </c>
      <c r="Y333" s="164" t="str">
        <f>+IFERROR(VLOOKUP($L333,ACTIVIDADES!$B$9:$X$493,14,0),"")</f>
        <v>No se evidencia seguimiento</v>
      </c>
      <c r="Z333" s="105">
        <f>+IFERROR(VLOOKUP($L333,ACTIVIDADES!$B$9:$X$493,15,0),"")</f>
        <v>0</v>
      </c>
      <c r="AA333" s="165" t="str">
        <f>+IFERROR(VLOOKUP($L333,ACTIVIDADES!$B$9:$X$493,16,0),"")</f>
        <v>EJECUCIÓN</v>
      </c>
      <c r="AB333" s="138">
        <v>46157</v>
      </c>
      <c r="AC333" s="105">
        <v>0</v>
      </c>
      <c r="AD333" s="105" t="s">
        <v>93</v>
      </c>
      <c r="AE333" s="179" t="s">
        <v>83</v>
      </c>
      <c r="AF333" s="105" t="s">
        <v>81</v>
      </c>
      <c r="AG333" s="105" t="s">
        <v>81</v>
      </c>
      <c r="AH333" s="105" t="s">
        <v>81</v>
      </c>
      <c r="AI333" s="33"/>
      <c r="AJ333" s="33"/>
      <c r="AK333" s="34"/>
      <c r="AL333" s="33"/>
      <c r="AM333" s="34"/>
      <c r="AN333" s="35"/>
      <c r="AO333" s="36"/>
      <c r="AP333" s="37"/>
      <c r="AQ333" s="33"/>
      <c r="AR333" s="38"/>
      <c r="AS333" s="39"/>
      <c r="AT333" s="40"/>
      <c r="AU333" s="48"/>
      <c r="AV333" s="49"/>
      <c r="AW333" s="41"/>
      <c r="AX333" s="47"/>
      <c r="AY333" s="33"/>
      <c r="AZ333" s="33"/>
      <c r="BA333" s="34"/>
      <c r="BB333" s="33"/>
      <c r="BC333" s="34"/>
      <c r="BD333" s="35"/>
      <c r="BE333" s="36"/>
      <c r="BF333" s="37"/>
      <c r="BG333" s="33"/>
      <c r="BH333" s="38"/>
      <c r="BI333" s="39"/>
      <c r="BJ333" s="40"/>
      <c r="BK333" s="48"/>
      <c r="BL333" s="49"/>
      <c r="BM333" s="41"/>
      <c r="BN333" s="47"/>
      <c r="BO333" s="33"/>
      <c r="BP333" s="33"/>
      <c r="BQ333" s="34"/>
      <c r="BR333" s="33"/>
      <c r="BS333" s="34"/>
      <c r="BT333" s="35"/>
      <c r="BU333" s="36"/>
      <c r="BV333" s="37"/>
      <c r="BW333" s="33"/>
      <c r="BX333" s="38"/>
      <c r="BY333" s="39"/>
      <c r="BZ333" s="40"/>
      <c r="CA333" s="48"/>
      <c r="CB333" s="49"/>
      <c r="CC333" s="41"/>
      <c r="CD333" s="47"/>
    </row>
    <row r="334" spans="1:82" s="32" customFormat="1" ht="90" customHeight="1" x14ac:dyDescent="0.25">
      <c r="A334" s="315">
        <f t="shared" si="19"/>
        <v>326</v>
      </c>
      <c r="B334" s="61" t="s">
        <v>67</v>
      </c>
      <c r="C334" s="61">
        <v>2023</v>
      </c>
      <c r="D334" s="61" t="s">
        <v>163</v>
      </c>
      <c r="E334" s="61"/>
      <c r="F334" s="61" t="s">
        <v>1480</v>
      </c>
      <c r="G334" s="62" t="s">
        <v>1481</v>
      </c>
      <c r="H334" s="310"/>
      <c r="I334" s="46" t="s">
        <v>1482</v>
      </c>
      <c r="J334" s="64" t="s">
        <v>1483</v>
      </c>
      <c r="K334" s="63" t="s">
        <v>73</v>
      </c>
      <c r="L334" s="87" t="s">
        <v>1484</v>
      </c>
      <c r="M334" s="86" t="s">
        <v>1485</v>
      </c>
      <c r="N334" s="87" t="s">
        <v>1486</v>
      </c>
      <c r="O334" s="87">
        <v>1</v>
      </c>
      <c r="P334" s="88">
        <v>45139</v>
      </c>
      <c r="Q334" s="88">
        <v>45290</v>
      </c>
      <c r="R334" s="89">
        <f t="shared" si="18"/>
        <v>22.349999999999998</v>
      </c>
      <c r="S334" s="87" t="s">
        <v>458</v>
      </c>
      <c r="T334" s="90"/>
      <c r="U334" s="105">
        <f>+IFERROR(VLOOKUP($L334,ACTIVIDADES!$B$9:$X$493,10,0),"")</f>
        <v>0</v>
      </c>
      <c r="V334" s="167">
        <f>+IFERROR(VLOOKUP($L334,ACTIVIDADES!$B$9:$X$493,11,0)," ")</f>
        <v>0</v>
      </c>
      <c r="W334" s="227">
        <f>+IFERROR(VLOOKUP($L334,ACTIVIDADES!$B$9:$X$493,12,0),"")</f>
        <v>0</v>
      </c>
      <c r="X334" s="138">
        <f>+IFERROR(VLOOKUP($L334,ACTIVIDADES!$B$9:$X$493,13,0),"")</f>
        <v>46153</v>
      </c>
      <c r="Y334" s="164" t="str">
        <f>+IFERROR(VLOOKUP($L334,ACTIVIDADES!$B$9:$X$493,14,0),"")</f>
        <v>No se realizó seguimiento</v>
      </c>
      <c r="Z334" s="105">
        <f>+IFERROR(VLOOKUP($L334,ACTIVIDADES!$B$9:$X$493,15,0),"")</f>
        <v>0</v>
      </c>
      <c r="AA334" s="165" t="str">
        <f>+IFERROR(VLOOKUP($L334,ACTIVIDADES!$B$9:$X$493,16,0),"")</f>
        <v>VENCIDO</v>
      </c>
      <c r="AB334" s="138">
        <v>46157</v>
      </c>
      <c r="AC334" s="105">
        <v>0</v>
      </c>
      <c r="AD334" s="105" t="s">
        <v>93</v>
      </c>
      <c r="AE334" s="105" t="s">
        <v>118</v>
      </c>
      <c r="AF334" s="105" t="s">
        <v>81</v>
      </c>
      <c r="AG334" s="105" t="s">
        <v>81</v>
      </c>
      <c r="AH334" s="105" t="s">
        <v>81</v>
      </c>
      <c r="AI334" s="33"/>
      <c r="AJ334" s="33"/>
      <c r="AK334" s="34"/>
      <c r="AL334" s="33"/>
      <c r="AM334" s="34"/>
      <c r="AN334" s="35"/>
      <c r="AO334" s="36"/>
      <c r="AP334" s="37"/>
      <c r="AQ334" s="33"/>
      <c r="AR334" s="38"/>
      <c r="AS334" s="39"/>
      <c r="AT334" s="40"/>
      <c r="AU334" s="48"/>
      <c r="AV334" s="49"/>
      <c r="AW334" s="41"/>
      <c r="AX334" s="47"/>
      <c r="AY334" s="33"/>
      <c r="AZ334" s="33"/>
      <c r="BA334" s="34"/>
      <c r="BB334" s="33"/>
      <c r="BC334" s="34"/>
      <c r="BD334" s="35"/>
      <c r="BE334" s="36"/>
      <c r="BF334" s="37"/>
      <c r="BG334" s="33"/>
      <c r="BH334" s="38"/>
      <c r="BI334" s="39"/>
      <c r="BJ334" s="40"/>
      <c r="BK334" s="48"/>
      <c r="BL334" s="49"/>
      <c r="BM334" s="41"/>
      <c r="BN334" s="47"/>
      <c r="BO334" s="33"/>
      <c r="BP334" s="33"/>
      <c r="BQ334" s="34"/>
      <c r="BR334" s="33"/>
      <c r="BS334" s="34"/>
      <c r="BT334" s="35"/>
      <c r="BU334" s="36"/>
      <c r="BV334" s="37"/>
      <c r="BW334" s="33"/>
      <c r="BX334" s="38"/>
      <c r="BY334" s="39"/>
      <c r="BZ334" s="40"/>
      <c r="CA334" s="48"/>
      <c r="CB334" s="49"/>
      <c r="CC334" s="41"/>
      <c r="CD334" s="47"/>
    </row>
    <row r="335" spans="1:82" s="32" customFormat="1" ht="90" customHeight="1" x14ac:dyDescent="0.25">
      <c r="A335" s="315">
        <f t="shared" si="19"/>
        <v>327</v>
      </c>
      <c r="B335" s="61" t="s">
        <v>67</v>
      </c>
      <c r="C335" s="61">
        <v>2023</v>
      </c>
      <c r="D335" s="61" t="s">
        <v>163</v>
      </c>
      <c r="E335" s="61"/>
      <c r="F335" s="61" t="s">
        <v>1487</v>
      </c>
      <c r="G335" s="62" t="s">
        <v>1488</v>
      </c>
      <c r="H335" s="310"/>
      <c r="I335" s="46" t="s">
        <v>1489</v>
      </c>
      <c r="J335" s="64" t="s">
        <v>1490</v>
      </c>
      <c r="K335" s="63" t="s">
        <v>73</v>
      </c>
      <c r="L335" s="87" t="s">
        <v>1491</v>
      </c>
      <c r="M335" s="86" t="s">
        <v>1492</v>
      </c>
      <c r="N335" s="87" t="s">
        <v>1493</v>
      </c>
      <c r="O335" s="87">
        <v>18</v>
      </c>
      <c r="P335" s="88">
        <v>46082</v>
      </c>
      <c r="Q335" s="88">
        <v>46387</v>
      </c>
      <c r="R335" s="89">
        <f t="shared" si="18"/>
        <v>45</v>
      </c>
      <c r="S335" s="87" t="s">
        <v>168</v>
      </c>
      <c r="T335" s="90"/>
      <c r="U335" s="105">
        <f>+IFERROR(VLOOKUP($L335,ACTIVIDADES!$B$9:$X$493,10,0),"")</f>
        <v>1</v>
      </c>
      <c r="V335" s="167" t="str">
        <f>+IFERROR(VLOOKUP($L335,ACTIVIDADES!$B$9:$X$493,11,0)," ")</f>
        <v>Se remiten los correos de las actas suscritas correspondientes al mes de marzo</v>
      </c>
      <c r="W335" s="227" t="str">
        <f>+IFERROR(VLOOKUP($L335,ACTIVIDADES!$B$9:$X$493,12,0),"")</f>
        <v>https://dnbcgovco-my.sharepoint.com/:f:/g/personal/planeacion_dnbc_gov_co/IgD4Zr4BXnWlQaJz69vGyljUAcaTxjctEoMjQVwRWxYzpWY?e=IBx8qW</v>
      </c>
      <c r="X335" s="138">
        <f>+IFERROR(VLOOKUP($L335,ACTIVIDADES!$B$9:$X$493,13,0),"")</f>
        <v>46153</v>
      </c>
      <c r="Y335" s="164" t="str">
        <f>+IFERROR(VLOOKUP($L335,ACTIVIDADES!$B$9:$X$493,14,0),"")</f>
        <v>Se identifican correos de 2 actas</v>
      </c>
      <c r="Z335" s="105">
        <f>+IFERROR(VLOOKUP($L335,ACTIVIDADES!$B$9:$X$493,15,0),"")</f>
        <v>0.1111111111111111</v>
      </c>
      <c r="AA335" s="165" t="str">
        <f>+IFERROR(VLOOKUP($L335,ACTIVIDADES!$B$9:$X$493,16,0),"")</f>
        <v>EJECUCIÓN</v>
      </c>
      <c r="AB335" s="138">
        <v>46157</v>
      </c>
      <c r="AC335" s="170">
        <v>0.15</v>
      </c>
      <c r="AD335" s="208" t="s">
        <v>1494</v>
      </c>
      <c r="AE335" s="105" t="s">
        <v>108</v>
      </c>
      <c r="AF335" s="105" t="s">
        <v>81</v>
      </c>
      <c r="AG335" s="105" t="s">
        <v>81</v>
      </c>
      <c r="AH335" s="105" t="s">
        <v>81</v>
      </c>
      <c r="AI335" s="33"/>
      <c r="AJ335" s="33"/>
      <c r="AK335" s="34"/>
      <c r="AL335" s="33"/>
      <c r="AM335" s="34"/>
      <c r="AN335" s="35"/>
      <c r="AO335" s="36"/>
      <c r="AP335" s="37"/>
      <c r="AQ335" s="33"/>
      <c r="AR335" s="38"/>
      <c r="AS335" s="39"/>
      <c r="AT335" s="40"/>
      <c r="AU335" s="48"/>
      <c r="AV335" s="49"/>
      <c r="AW335" s="41"/>
      <c r="AX335" s="47"/>
      <c r="AY335" s="33"/>
      <c r="AZ335" s="33"/>
      <c r="BA335" s="34"/>
      <c r="BB335" s="33"/>
      <c r="BC335" s="34"/>
      <c r="BD335" s="35"/>
      <c r="BE335" s="36"/>
      <c r="BF335" s="37"/>
      <c r="BG335" s="33"/>
      <c r="BH335" s="38"/>
      <c r="BI335" s="39"/>
      <c r="BJ335" s="40"/>
      <c r="BK335" s="48"/>
      <c r="BL335" s="49"/>
      <c r="BM335" s="41"/>
      <c r="BN335" s="47"/>
      <c r="BO335" s="33"/>
      <c r="BP335" s="33"/>
      <c r="BQ335" s="34"/>
      <c r="BR335" s="33"/>
      <c r="BS335" s="34"/>
      <c r="BT335" s="35"/>
      <c r="BU335" s="36"/>
      <c r="BV335" s="37"/>
      <c r="BW335" s="33"/>
      <c r="BX335" s="38"/>
      <c r="BY335" s="39"/>
      <c r="BZ335" s="40"/>
      <c r="CA335" s="48"/>
      <c r="CB335" s="49"/>
      <c r="CC335" s="41"/>
      <c r="CD335" s="47"/>
    </row>
    <row r="336" spans="1:82" s="32" customFormat="1" ht="90" customHeight="1" x14ac:dyDescent="0.25">
      <c r="A336" s="315">
        <f t="shared" si="19"/>
        <v>328</v>
      </c>
      <c r="B336" s="61" t="s">
        <v>67</v>
      </c>
      <c r="C336" s="61">
        <v>2023</v>
      </c>
      <c r="D336" s="61" t="s">
        <v>68</v>
      </c>
      <c r="E336" s="61"/>
      <c r="F336" s="61" t="s">
        <v>1495</v>
      </c>
      <c r="G336" s="62" t="s">
        <v>1496</v>
      </c>
      <c r="H336" s="310"/>
      <c r="I336" s="46" t="s">
        <v>1497</v>
      </c>
      <c r="J336" s="64" t="s">
        <v>1498</v>
      </c>
      <c r="K336" s="63" t="s">
        <v>73</v>
      </c>
      <c r="L336" s="87" t="s">
        <v>1499</v>
      </c>
      <c r="M336" s="86" t="s">
        <v>1500</v>
      </c>
      <c r="N336" s="87" t="s">
        <v>1501</v>
      </c>
      <c r="O336" s="87">
        <v>1</v>
      </c>
      <c r="P336" s="88">
        <v>45139</v>
      </c>
      <c r="Q336" s="88">
        <v>45260</v>
      </c>
      <c r="R336" s="89">
        <f t="shared" si="18"/>
        <v>17.849999999999998</v>
      </c>
      <c r="S336" s="87" t="s">
        <v>105</v>
      </c>
      <c r="T336" s="90"/>
      <c r="U336" s="105">
        <f>+IFERROR(VLOOKUP($L336,ACTIVIDADES!$B$9:$X$493,10,0),"")</f>
        <v>0</v>
      </c>
      <c r="V336" s="167" t="str">
        <f>+IFERROR(VLOOKUP($L336,ACTIVIDADES!$B$9:$X$493,11,0)," ")</f>
        <v xml:space="preserve">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
</v>
      </c>
      <c r="W336" s="227">
        <f>+IFERROR(VLOOKUP($L336,ACTIVIDADES!$B$9:$X$493,12,0),"")</f>
        <v>0</v>
      </c>
      <c r="X336" s="138">
        <f>+IFERROR(VLOOKUP($L336,ACTIVIDADES!$B$9:$X$493,13,0),"")</f>
        <v>46153</v>
      </c>
      <c r="Y336" s="164" t="str">
        <f>+IFERROR(VLOOKUP($L336,ACTIVIDADES!$B$9:$X$493,14,0),"")</f>
        <v>No se evidencian soportes de la actividad</v>
      </c>
      <c r="Z336" s="105">
        <f>+IFERROR(VLOOKUP($L336,ACTIVIDADES!$B$9:$X$493,15,0),"")</f>
        <v>0</v>
      </c>
      <c r="AA336" s="165" t="str">
        <f>+IFERROR(VLOOKUP($L336,ACTIVIDADES!$B$9:$X$493,16,0),"")</f>
        <v>EJECUCIÓN</v>
      </c>
      <c r="AB336" s="138">
        <v>46157</v>
      </c>
      <c r="AC336" s="105">
        <v>0</v>
      </c>
      <c r="AD336" s="105" t="s">
        <v>93</v>
      </c>
      <c r="AE336" s="105" t="s">
        <v>118</v>
      </c>
      <c r="AF336" s="105" t="s">
        <v>81</v>
      </c>
      <c r="AG336" s="105" t="s">
        <v>81</v>
      </c>
      <c r="AH336" s="105" t="s">
        <v>81</v>
      </c>
      <c r="AI336" s="33"/>
      <c r="AJ336" s="33"/>
      <c r="AK336" s="34"/>
      <c r="AL336" s="33"/>
      <c r="AM336" s="34"/>
      <c r="AN336" s="35"/>
      <c r="AO336" s="36"/>
      <c r="AP336" s="37"/>
      <c r="AQ336" s="33"/>
      <c r="AR336" s="38"/>
      <c r="AS336" s="39"/>
      <c r="AT336" s="40"/>
      <c r="AU336" s="48"/>
      <c r="AV336" s="49"/>
      <c r="AW336" s="41"/>
      <c r="AX336" s="47"/>
      <c r="AY336" s="33"/>
      <c r="AZ336" s="33"/>
      <c r="BA336" s="34"/>
      <c r="BB336" s="33"/>
      <c r="BC336" s="34"/>
      <c r="BD336" s="35"/>
      <c r="BE336" s="36"/>
      <c r="BF336" s="37"/>
      <c r="BG336" s="33"/>
      <c r="BH336" s="38"/>
      <c r="BI336" s="39"/>
      <c r="BJ336" s="40"/>
      <c r="BK336" s="48"/>
      <c r="BL336" s="49"/>
      <c r="BM336" s="41"/>
      <c r="BN336" s="47"/>
      <c r="BO336" s="33"/>
      <c r="BP336" s="33"/>
      <c r="BQ336" s="34"/>
      <c r="BR336" s="33"/>
      <c r="BS336" s="34"/>
      <c r="BT336" s="35"/>
      <c r="BU336" s="36"/>
      <c r="BV336" s="37"/>
      <c r="BW336" s="33"/>
      <c r="BX336" s="38"/>
      <c r="BY336" s="39"/>
      <c r="BZ336" s="40"/>
      <c r="CA336" s="48"/>
      <c r="CB336" s="49"/>
      <c r="CC336" s="41"/>
      <c r="CD336" s="47"/>
    </row>
    <row r="337" spans="1:82" s="32" customFormat="1" ht="90" customHeight="1" x14ac:dyDescent="0.25">
      <c r="A337" s="315">
        <f t="shared" si="19"/>
        <v>329</v>
      </c>
      <c r="B337" s="61" t="s">
        <v>67</v>
      </c>
      <c r="C337" s="61">
        <v>2023</v>
      </c>
      <c r="D337" s="61" t="s">
        <v>68</v>
      </c>
      <c r="E337" s="61"/>
      <c r="F337" s="61" t="s">
        <v>1502</v>
      </c>
      <c r="G337" s="62" t="s">
        <v>1503</v>
      </c>
      <c r="H337" s="310"/>
      <c r="I337" s="46" t="s">
        <v>1504</v>
      </c>
      <c r="J337" s="64" t="s">
        <v>1505</v>
      </c>
      <c r="K337" s="63" t="s">
        <v>73</v>
      </c>
      <c r="L337" s="87" t="s">
        <v>340</v>
      </c>
      <c r="M337" s="86" t="s">
        <v>341</v>
      </c>
      <c r="N337" s="87" t="s">
        <v>342</v>
      </c>
      <c r="O337" s="87">
        <v>4</v>
      </c>
      <c r="P337" s="88">
        <v>46023</v>
      </c>
      <c r="Q337" s="88">
        <v>46387</v>
      </c>
      <c r="R337" s="89">
        <f t="shared" si="18"/>
        <v>54</v>
      </c>
      <c r="S337" s="87" t="s">
        <v>268</v>
      </c>
      <c r="T337" s="90"/>
      <c r="U337" s="105">
        <f>+IFERROR(VLOOKUP($L337,ACTIVIDADES!$B$9:$X$493,10,0),"")</f>
        <v>0.25</v>
      </c>
      <c r="V337" s="167" t="str">
        <f>+IFERROR(VLOOKUP($L337,ACTIVIDADES!$B$9:$X$493,11,0)," ")</f>
        <v>Se realiza durante el mes de abril el primer monitoreo de planes de mejora, así como la aprobación de su reformulación en Comité de Control Interno</v>
      </c>
      <c r="W337" s="227" t="str">
        <f>+IFERROR(VLOOKUP($L337,ACTIVIDADES!$B$9:$X$493,12,0),"")</f>
        <v>https://dnbcgovco-my.sharepoint.com/:f:/g/personal/planeacion_dnbc_gov_co/IgDKtjIGM6TQRZiRK4q944amAfUlNwm8Q9aLRceFhhl58t8?e=gvQ8Yn</v>
      </c>
      <c r="X337" s="138">
        <f>+IFERROR(VLOOKUP($L337,ACTIVIDADES!$B$9:$X$493,13,0),"")</f>
        <v>46153</v>
      </c>
      <c r="Y337" s="164" t="str">
        <f>+IFERROR(VLOOKUP($L337,ACTIVIDADES!$B$9:$X$493,14,0),"")</f>
        <v>Se realiza durante el mes de abril el primer monitoreo de planes de mejora, así como la aprobación de su reformulación en Comité de Control Interno</v>
      </c>
      <c r="Z337" s="105">
        <f>+IFERROR(VLOOKUP($L337,ACTIVIDADES!$B$9:$X$493,15,0),"")</f>
        <v>0.25</v>
      </c>
      <c r="AA337" s="165" t="str">
        <f>+IFERROR(VLOOKUP($L337,ACTIVIDADES!$B$9:$X$493,16,0),"")</f>
        <v>EJECUCIÓN</v>
      </c>
      <c r="AB337" s="171">
        <v>46177</v>
      </c>
      <c r="AC337" s="105">
        <v>0.25</v>
      </c>
      <c r="AD337" s="105" t="s">
        <v>955</v>
      </c>
      <c r="AE337" s="105" t="s">
        <v>108</v>
      </c>
      <c r="AF337" s="105" t="s">
        <v>81</v>
      </c>
      <c r="AG337" s="105" t="s">
        <v>81</v>
      </c>
      <c r="AH337" s="105" t="s">
        <v>81</v>
      </c>
      <c r="AI337" s="33"/>
      <c r="AJ337" s="33"/>
      <c r="AK337" s="34"/>
      <c r="AL337" s="33"/>
      <c r="AM337" s="34"/>
      <c r="AN337" s="35"/>
      <c r="AO337" s="36"/>
      <c r="AP337" s="37"/>
      <c r="AQ337" s="33"/>
      <c r="AR337" s="38"/>
      <c r="AS337" s="39"/>
      <c r="AT337" s="40"/>
      <c r="AU337" s="48"/>
      <c r="AV337" s="49"/>
      <c r="AW337" s="41"/>
      <c r="AX337" s="47"/>
      <c r="AY337" s="33"/>
      <c r="AZ337" s="33"/>
      <c r="BA337" s="34"/>
      <c r="BB337" s="33"/>
      <c r="BC337" s="34"/>
      <c r="BD337" s="35"/>
      <c r="BE337" s="36"/>
      <c r="BF337" s="37"/>
      <c r="BG337" s="33"/>
      <c r="BH337" s="38"/>
      <c r="BI337" s="39"/>
      <c r="BJ337" s="40"/>
      <c r="BK337" s="48"/>
      <c r="BL337" s="49"/>
      <c r="BM337" s="41"/>
      <c r="BN337" s="47"/>
      <c r="BO337" s="33"/>
      <c r="BP337" s="33"/>
      <c r="BQ337" s="34"/>
      <c r="BR337" s="33"/>
      <c r="BS337" s="34"/>
      <c r="BT337" s="35"/>
      <c r="BU337" s="36"/>
      <c r="BV337" s="37"/>
      <c r="BW337" s="33"/>
      <c r="BX337" s="38"/>
      <c r="BY337" s="39"/>
      <c r="BZ337" s="40"/>
      <c r="CA337" s="48"/>
      <c r="CB337" s="49"/>
      <c r="CC337" s="41"/>
      <c r="CD337" s="47"/>
    </row>
    <row r="338" spans="1:82" s="32" customFormat="1" ht="90" customHeight="1" x14ac:dyDescent="0.25">
      <c r="A338" s="315">
        <f t="shared" si="19"/>
        <v>330</v>
      </c>
      <c r="B338" s="61" t="s">
        <v>67</v>
      </c>
      <c r="C338" s="61">
        <v>2023</v>
      </c>
      <c r="D338" s="61" t="s">
        <v>68</v>
      </c>
      <c r="E338" s="61"/>
      <c r="F338" s="61" t="s">
        <v>1506</v>
      </c>
      <c r="G338" s="62" t="s">
        <v>1507</v>
      </c>
      <c r="H338" s="310"/>
      <c r="I338" s="46" t="s">
        <v>1508</v>
      </c>
      <c r="J338" s="64" t="s">
        <v>1509</v>
      </c>
      <c r="K338" s="63" t="s">
        <v>73</v>
      </c>
      <c r="L338" s="87" t="s">
        <v>244</v>
      </c>
      <c r="M338" s="86" t="s">
        <v>245</v>
      </c>
      <c r="N338" s="87" t="s">
        <v>246</v>
      </c>
      <c r="O338" s="87">
        <v>4</v>
      </c>
      <c r="P338" s="88">
        <v>46023</v>
      </c>
      <c r="Q338" s="88">
        <v>46387</v>
      </c>
      <c r="R338" s="89">
        <f t="shared" si="18"/>
        <v>54</v>
      </c>
      <c r="S338" s="87" t="s">
        <v>105</v>
      </c>
      <c r="T338" s="90"/>
      <c r="U338" s="105">
        <f>+IFERROR(VLOOKUP($L338,ACTIVIDADES!$B$9:$X$493,10,0),"")</f>
        <v>0</v>
      </c>
      <c r="V338" s="167" t="str">
        <f>+IFERROR(VLOOKUP($L338,ACTIVIDADES!$B$9:$X$493,11,0)," ")</f>
        <v xml:space="preserve">Se informa que esta en etapa de elaboración </v>
      </c>
      <c r="W338" s="227">
        <f>+IFERROR(VLOOKUP($L338,ACTIVIDADES!$B$9:$X$493,12,0),"")</f>
        <v>0</v>
      </c>
      <c r="X338" s="138">
        <f>+IFERROR(VLOOKUP($L338,ACTIVIDADES!$B$9:$X$493,13,0),"")</f>
        <v>46153</v>
      </c>
      <c r="Y338" s="164" t="str">
        <f>+IFERROR(VLOOKUP($L338,ACTIVIDADES!$B$9:$X$493,14,0),"")</f>
        <v>No ha dado inicio a la ejecución</v>
      </c>
      <c r="Z338" s="105">
        <f>+IFERROR(VLOOKUP($L338,ACTIVIDADES!$B$9:$X$493,15,0),"")</f>
        <v>0</v>
      </c>
      <c r="AA338" s="165" t="str">
        <f>+IFERROR(VLOOKUP($L338,ACTIVIDADES!$B$9:$X$493,16,0),"")</f>
        <v>EJECUCIÓN</v>
      </c>
      <c r="AB338" s="138">
        <v>46157</v>
      </c>
      <c r="AC338" s="105">
        <v>0</v>
      </c>
      <c r="AD338" s="105" t="s">
        <v>93</v>
      </c>
      <c r="AE338" s="179" t="s">
        <v>83</v>
      </c>
      <c r="AF338" s="105" t="s">
        <v>81</v>
      </c>
      <c r="AG338" s="105" t="s">
        <v>81</v>
      </c>
      <c r="AH338" s="105" t="s">
        <v>81</v>
      </c>
      <c r="AI338" s="33"/>
      <c r="AJ338" s="33"/>
      <c r="AK338" s="34"/>
      <c r="AL338" s="33"/>
      <c r="AM338" s="34"/>
      <c r="AN338" s="35"/>
      <c r="AO338" s="36"/>
      <c r="AP338" s="37"/>
      <c r="AQ338" s="33"/>
      <c r="AR338" s="38"/>
      <c r="AS338" s="39"/>
      <c r="AT338" s="40"/>
      <c r="AU338" s="48"/>
      <c r="AV338" s="49"/>
      <c r="AW338" s="41"/>
      <c r="AX338" s="47"/>
      <c r="AY338" s="33"/>
      <c r="AZ338" s="33"/>
      <c r="BA338" s="34"/>
      <c r="BB338" s="33"/>
      <c r="BC338" s="34"/>
      <c r="BD338" s="35"/>
      <c r="BE338" s="36"/>
      <c r="BF338" s="37"/>
      <c r="BG338" s="33"/>
      <c r="BH338" s="38"/>
      <c r="BI338" s="39"/>
      <c r="BJ338" s="40"/>
      <c r="BK338" s="48"/>
      <c r="BL338" s="49"/>
      <c r="BM338" s="41"/>
      <c r="BN338" s="47"/>
      <c r="BO338" s="33"/>
      <c r="BP338" s="33"/>
      <c r="BQ338" s="34"/>
      <c r="BR338" s="33"/>
      <c r="BS338" s="34"/>
      <c r="BT338" s="35"/>
      <c r="BU338" s="36"/>
      <c r="BV338" s="37"/>
      <c r="BW338" s="33"/>
      <c r="BX338" s="38"/>
      <c r="BY338" s="39"/>
      <c r="BZ338" s="40"/>
      <c r="CA338" s="48"/>
      <c r="CB338" s="49"/>
      <c r="CC338" s="41"/>
      <c r="CD338" s="47"/>
    </row>
    <row r="339" spans="1:82" s="32" customFormat="1" ht="90" customHeight="1" x14ac:dyDescent="0.25">
      <c r="A339" s="315">
        <f t="shared" si="19"/>
        <v>331</v>
      </c>
      <c r="B339" s="61" t="s">
        <v>67</v>
      </c>
      <c r="C339" s="61">
        <v>2023</v>
      </c>
      <c r="D339" s="61" t="s">
        <v>68</v>
      </c>
      <c r="E339" s="61"/>
      <c r="F339" s="61" t="s">
        <v>1510</v>
      </c>
      <c r="G339" s="62" t="s">
        <v>1511</v>
      </c>
      <c r="H339" s="310"/>
      <c r="I339" s="46" t="s">
        <v>1512</v>
      </c>
      <c r="J339" s="64" t="s">
        <v>1513</v>
      </c>
      <c r="K339" s="63" t="s">
        <v>73</v>
      </c>
      <c r="L339" s="87" t="s">
        <v>102</v>
      </c>
      <c r="M339" s="86" t="s">
        <v>1514</v>
      </c>
      <c r="N339" s="87" t="s">
        <v>104</v>
      </c>
      <c r="O339" s="87">
        <v>9</v>
      </c>
      <c r="P339" s="88">
        <v>46113</v>
      </c>
      <c r="Q339" s="88">
        <v>46387</v>
      </c>
      <c r="R339" s="89">
        <f t="shared" si="18"/>
        <v>40.5</v>
      </c>
      <c r="S339" s="87" t="s">
        <v>105</v>
      </c>
      <c r="T339" s="90"/>
      <c r="U339" s="105">
        <f>+IFERROR(VLOOKUP($L339,ACTIVIDADES!$B$9:$X$493,10,0),"")</f>
        <v>1</v>
      </c>
      <c r="V339" s="199" t="str">
        <f>+IFERROR(VLOOKUP($L339,ACTIVIDADES!$B$9:$X$493,11,0)," ")</f>
        <v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v>
      </c>
      <c r="W339" s="227" t="str">
        <f>+IFERROR(VLOOKUP($L339,ACTIVIDADES!$B$9:$X$493,12,0),"")</f>
        <v>https://dnbc.gov.co/transparencia-y-acceso-a-la-informacion-publica/</v>
      </c>
      <c r="X339" s="173">
        <f>+IFERROR(VLOOKUP($L339,ACTIVIDADES!$B$9:$X$493,13,0),"")</f>
        <v>46153</v>
      </c>
      <c r="Y339" s="202" t="str">
        <f>+IFERROR(VLOOKUP($L339,ACTIVIDADES!$B$9:$X$493,14,0),"")</f>
        <v>Se adjunta pabtallazo de pagina web donde se evidencia la creación del portal de transparencia</v>
      </c>
      <c r="Z339" s="174">
        <f>+IFERROR(VLOOKUP($L339,ACTIVIDADES!$B$9:$X$493,15,0),"")</f>
        <v>1</v>
      </c>
      <c r="AA339" s="165" t="str">
        <f>+IFERROR(VLOOKUP($L339,ACTIVIDADES!$B$9:$X$493,16,0),"")</f>
        <v>CUMPLIDO</v>
      </c>
      <c r="AB339" s="138">
        <v>46157</v>
      </c>
      <c r="AC339" s="174">
        <v>0</v>
      </c>
      <c r="AD339" s="176" t="s">
        <v>107</v>
      </c>
      <c r="AE339" s="105" t="s">
        <v>108</v>
      </c>
      <c r="AF339" s="105" t="s">
        <v>81</v>
      </c>
      <c r="AG339" s="105" t="s">
        <v>85</v>
      </c>
      <c r="AH339" s="105" t="s">
        <v>123</v>
      </c>
      <c r="AI339" s="33"/>
      <c r="AJ339" s="33"/>
      <c r="AK339" s="34"/>
      <c r="AL339" s="33"/>
      <c r="AM339" s="34"/>
      <c r="AN339" s="35"/>
      <c r="AO339" s="36"/>
      <c r="AP339" s="37"/>
      <c r="AQ339" s="33"/>
      <c r="AR339" s="38"/>
      <c r="AS339" s="39"/>
      <c r="AT339" s="40"/>
      <c r="AU339" s="48"/>
      <c r="AV339" s="49"/>
      <c r="AW339" s="41"/>
      <c r="AX339" s="47"/>
      <c r="AY339" s="33"/>
      <c r="AZ339" s="33"/>
      <c r="BA339" s="34"/>
      <c r="BB339" s="33"/>
      <c r="BC339" s="34"/>
      <c r="BD339" s="35"/>
      <c r="BE339" s="36"/>
      <c r="BF339" s="37"/>
      <c r="BG339" s="33"/>
      <c r="BH339" s="38"/>
      <c r="BI339" s="39"/>
      <c r="BJ339" s="40"/>
      <c r="BK339" s="48"/>
      <c r="BL339" s="49"/>
      <c r="BM339" s="41"/>
      <c r="BN339" s="47"/>
      <c r="BO339" s="33"/>
      <c r="BP339" s="33"/>
      <c r="BQ339" s="34"/>
      <c r="BR339" s="33"/>
      <c r="BS339" s="34"/>
      <c r="BT339" s="35"/>
      <c r="BU339" s="36"/>
      <c r="BV339" s="37"/>
      <c r="BW339" s="33"/>
      <c r="BX339" s="38"/>
      <c r="BY339" s="39"/>
      <c r="BZ339" s="40"/>
      <c r="CA339" s="48"/>
      <c r="CB339" s="49"/>
      <c r="CC339" s="41"/>
      <c r="CD339" s="47"/>
    </row>
    <row r="340" spans="1:82" s="32" customFormat="1" ht="90" customHeight="1" x14ac:dyDescent="0.25">
      <c r="A340" s="315">
        <f t="shared" si="19"/>
        <v>332</v>
      </c>
      <c r="B340" s="61" t="s">
        <v>67</v>
      </c>
      <c r="C340" s="61">
        <v>2023</v>
      </c>
      <c r="D340" s="61" t="s">
        <v>68</v>
      </c>
      <c r="E340" s="61"/>
      <c r="F340" s="61" t="s">
        <v>1515</v>
      </c>
      <c r="G340" s="62" t="s">
        <v>1516</v>
      </c>
      <c r="H340" s="310"/>
      <c r="I340" s="46" t="s">
        <v>1517</v>
      </c>
      <c r="J340" s="64" t="s">
        <v>1518</v>
      </c>
      <c r="K340" s="63" t="s">
        <v>73</v>
      </c>
      <c r="L340" s="87" t="s">
        <v>430</v>
      </c>
      <c r="M340" s="86" t="s">
        <v>431</v>
      </c>
      <c r="N340" s="87" t="s">
        <v>402</v>
      </c>
      <c r="O340" s="87">
        <v>1</v>
      </c>
      <c r="P340" s="88">
        <v>46113</v>
      </c>
      <c r="Q340" s="88">
        <v>46387</v>
      </c>
      <c r="R340" s="89">
        <f t="shared" si="18"/>
        <v>40.5</v>
      </c>
      <c r="S340" s="87" t="s">
        <v>105</v>
      </c>
      <c r="T340" s="90" t="s">
        <v>432</v>
      </c>
      <c r="U340" s="105">
        <f>+IFERROR(VLOOKUP($L340,ACTIVIDADES!$B$9:$X$493,10,0),"")</f>
        <v>0</v>
      </c>
      <c r="V340" s="167" t="str">
        <f>+IFERROR(VLOOKUP($L340,ACTIVIDADES!$B$9:$X$493,11,0)," ")</f>
        <v xml:space="preserve">Se informa que esta en etapa de elaboración </v>
      </c>
      <c r="W340" s="227">
        <f>+IFERROR(VLOOKUP($L340,ACTIVIDADES!$B$9:$X$493,12,0),"")</f>
        <v>0</v>
      </c>
      <c r="X340" s="138">
        <f>+IFERROR(VLOOKUP($L340,ACTIVIDADES!$B$9:$X$493,13,0),"")</f>
        <v>46153</v>
      </c>
      <c r="Y340" s="164" t="str">
        <f>+IFERROR(VLOOKUP($L340,ACTIVIDADES!$B$9:$X$493,14,0),"")</f>
        <v>No ha dado inicio a la ejecución</v>
      </c>
      <c r="Z340" s="105">
        <f>+IFERROR(VLOOKUP($L340,ACTIVIDADES!$B$9:$X$493,15,0),"")</f>
        <v>0</v>
      </c>
      <c r="AA340" s="165" t="str">
        <f>+IFERROR(VLOOKUP($L340,ACTIVIDADES!$B$9:$X$493,16,0),"")</f>
        <v>EJECUCIÓN</v>
      </c>
      <c r="AB340" s="138">
        <v>46157</v>
      </c>
      <c r="AC340" s="105">
        <v>0</v>
      </c>
      <c r="AD340" s="105" t="s">
        <v>93</v>
      </c>
      <c r="AE340" s="179" t="s">
        <v>83</v>
      </c>
      <c r="AF340" s="105" t="s">
        <v>81</v>
      </c>
      <c r="AG340" s="105" t="s">
        <v>81</v>
      </c>
      <c r="AH340" s="105" t="s">
        <v>81</v>
      </c>
      <c r="AI340" s="33"/>
      <c r="AJ340" s="33"/>
      <c r="AK340" s="34"/>
      <c r="AL340" s="33"/>
      <c r="AM340" s="34"/>
      <c r="AN340" s="35"/>
      <c r="AO340" s="36"/>
      <c r="AP340" s="37"/>
      <c r="AQ340" s="33"/>
      <c r="AR340" s="38"/>
      <c r="AS340" s="39"/>
      <c r="AT340" s="40"/>
      <c r="AU340" s="48"/>
      <c r="AV340" s="49"/>
      <c r="AW340" s="41"/>
      <c r="AX340" s="47"/>
      <c r="AY340" s="33"/>
      <c r="AZ340" s="33"/>
      <c r="BA340" s="34"/>
      <c r="BB340" s="33"/>
      <c r="BC340" s="34"/>
      <c r="BD340" s="35"/>
      <c r="BE340" s="36"/>
      <c r="BF340" s="37"/>
      <c r="BG340" s="33"/>
      <c r="BH340" s="38"/>
      <c r="BI340" s="39"/>
      <c r="BJ340" s="40"/>
      <c r="BK340" s="48"/>
      <c r="BL340" s="49"/>
      <c r="BM340" s="41"/>
      <c r="BN340" s="47"/>
      <c r="BO340" s="33"/>
      <c r="BP340" s="33"/>
      <c r="BQ340" s="34"/>
      <c r="BR340" s="33"/>
      <c r="BS340" s="34"/>
      <c r="BT340" s="35"/>
      <c r="BU340" s="36"/>
      <c r="BV340" s="37"/>
      <c r="BW340" s="33"/>
      <c r="BX340" s="38"/>
      <c r="BY340" s="39"/>
      <c r="BZ340" s="40"/>
      <c r="CA340" s="48"/>
      <c r="CB340" s="49"/>
      <c r="CC340" s="41"/>
      <c r="CD340" s="47"/>
    </row>
    <row r="341" spans="1:82" s="32" customFormat="1" ht="90" customHeight="1" x14ac:dyDescent="0.25">
      <c r="A341" s="315">
        <f t="shared" si="19"/>
        <v>333</v>
      </c>
      <c r="B341" s="61" t="s">
        <v>67</v>
      </c>
      <c r="C341" s="61">
        <v>2023</v>
      </c>
      <c r="D341" s="61" t="s">
        <v>68</v>
      </c>
      <c r="E341" s="61"/>
      <c r="F341" s="61" t="s">
        <v>1519</v>
      </c>
      <c r="G341" s="62" t="s">
        <v>1520</v>
      </c>
      <c r="H341" s="310"/>
      <c r="I341" s="46" t="s">
        <v>1521</v>
      </c>
      <c r="J341" s="64" t="s">
        <v>1522</v>
      </c>
      <c r="K341" s="63" t="s">
        <v>73</v>
      </c>
      <c r="L341" s="87" t="s">
        <v>430</v>
      </c>
      <c r="M341" s="86" t="s">
        <v>431</v>
      </c>
      <c r="N341" s="87" t="s">
        <v>402</v>
      </c>
      <c r="O341" s="87">
        <v>1</v>
      </c>
      <c r="P341" s="88">
        <v>46113</v>
      </c>
      <c r="Q341" s="88">
        <v>46387</v>
      </c>
      <c r="R341" s="89">
        <f t="shared" si="18"/>
        <v>40.5</v>
      </c>
      <c r="S341" s="87" t="s">
        <v>105</v>
      </c>
      <c r="T341" s="90" t="s">
        <v>432</v>
      </c>
      <c r="U341" s="105">
        <f>+IFERROR(VLOOKUP($L341,ACTIVIDADES!$B$9:$X$493,10,0),"")</f>
        <v>0</v>
      </c>
      <c r="V341" s="167" t="str">
        <f>+IFERROR(VLOOKUP($L341,ACTIVIDADES!$B$9:$X$493,11,0)," ")</f>
        <v xml:space="preserve">Se informa que esta en etapa de elaboración </v>
      </c>
      <c r="W341" s="227">
        <f>+IFERROR(VLOOKUP($L341,ACTIVIDADES!$B$9:$X$493,12,0),"")</f>
        <v>0</v>
      </c>
      <c r="X341" s="138">
        <f>+IFERROR(VLOOKUP($L341,ACTIVIDADES!$B$9:$X$493,13,0),"")</f>
        <v>46153</v>
      </c>
      <c r="Y341" s="164" t="str">
        <f>+IFERROR(VLOOKUP($L341,ACTIVIDADES!$B$9:$X$493,14,0),"")</f>
        <v>No ha dado inicio a la ejecución</v>
      </c>
      <c r="Z341" s="105">
        <f>+IFERROR(VLOOKUP($L341,ACTIVIDADES!$B$9:$X$493,15,0),"")</f>
        <v>0</v>
      </c>
      <c r="AA341" s="165" t="str">
        <f>+IFERROR(VLOOKUP($L341,ACTIVIDADES!$B$9:$X$493,16,0),"")</f>
        <v>EJECUCIÓN</v>
      </c>
      <c r="AB341" s="138">
        <v>46157</v>
      </c>
      <c r="AC341" s="105">
        <v>0</v>
      </c>
      <c r="AD341" s="105" t="s">
        <v>93</v>
      </c>
      <c r="AE341" s="179" t="s">
        <v>83</v>
      </c>
      <c r="AF341" s="105" t="s">
        <v>81</v>
      </c>
      <c r="AG341" s="105" t="s">
        <v>81</v>
      </c>
      <c r="AH341" s="105" t="s">
        <v>81</v>
      </c>
      <c r="AI341" s="33"/>
      <c r="AJ341" s="33"/>
      <c r="AK341" s="34"/>
      <c r="AL341" s="33"/>
      <c r="AM341" s="34"/>
      <c r="AN341" s="35"/>
      <c r="AO341" s="36"/>
      <c r="AP341" s="37"/>
      <c r="AQ341" s="33"/>
      <c r="AR341" s="38"/>
      <c r="AS341" s="39"/>
      <c r="AT341" s="40"/>
      <c r="AU341" s="48"/>
      <c r="AV341" s="49"/>
      <c r="AW341" s="41"/>
      <c r="AX341" s="47"/>
      <c r="AY341" s="33"/>
      <c r="AZ341" s="33"/>
      <c r="BA341" s="34"/>
      <c r="BB341" s="33"/>
      <c r="BC341" s="34"/>
      <c r="BD341" s="35"/>
      <c r="BE341" s="36"/>
      <c r="BF341" s="37"/>
      <c r="BG341" s="33"/>
      <c r="BH341" s="38"/>
      <c r="BI341" s="39"/>
      <c r="BJ341" s="40"/>
      <c r="BK341" s="48"/>
      <c r="BL341" s="49"/>
      <c r="BM341" s="41"/>
      <c r="BN341" s="47"/>
      <c r="BO341" s="33"/>
      <c r="BP341" s="33"/>
      <c r="BQ341" s="34"/>
      <c r="BR341" s="33"/>
      <c r="BS341" s="34"/>
      <c r="BT341" s="35"/>
      <c r="BU341" s="36"/>
      <c r="BV341" s="37"/>
      <c r="BW341" s="33"/>
      <c r="BX341" s="38"/>
      <c r="BY341" s="39"/>
      <c r="BZ341" s="40"/>
      <c r="CA341" s="48"/>
      <c r="CB341" s="49"/>
      <c r="CC341" s="41"/>
      <c r="CD341" s="47"/>
    </row>
    <row r="342" spans="1:82" s="32" customFormat="1" ht="90" customHeight="1" x14ac:dyDescent="0.25">
      <c r="A342" s="315">
        <f t="shared" si="19"/>
        <v>334</v>
      </c>
      <c r="B342" s="61" t="s">
        <v>67</v>
      </c>
      <c r="C342" s="61">
        <v>2023</v>
      </c>
      <c r="D342" s="61" t="s">
        <v>68</v>
      </c>
      <c r="E342" s="61"/>
      <c r="F342" s="61" t="s">
        <v>1523</v>
      </c>
      <c r="G342" s="62" t="s">
        <v>1524</v>
      </c>
      <c r="H342" s="310"/>
      <c r="I342" s="46" t="s">
        <v>1521</v>
      </c>
      <c r="J342" s="64" t="s">
        <v>1522</v>
      </c>
      <c r="K342" s="63" t="s">
        <v>73</v>
      </c>
      <c r="L342" s="87" t="s">
        <v>430</v>
      </c>
      <c r="M342" s="86" t="s">
        <v>431</v>
      </c>
      <c r="N342" s="87" t="s">
        <v>402</v>
      </c>
      <c r="O342" s="87">
        <v>1</v>
      </c>
      <c r="P342" s="88">
        <v>46113</v>
      </c>
      <c r="Q342" s="88">
        <v>46387</v>
      </c>
      <c r="R342" s="89">
        <f t="shared" si="18"/>
        <v>40.5</v>
      </c>
      <c r="S342" s="87" t="s">
        <v>105</v>
      </c>
      <c r="T342" s="90" t="s">
        <v>432</v>
      </c>
      <c r="U342" s="105">
        <f>+IFERROR(VLOOKUP($L342,ACTIVIDADES!$B$9:$X$493,10,0),"")</f>
        <v>0</v>
      </c>
      <c r="V342" s="167" t="str">
        <f>+IFERROR(VLOOKUP($L342,ACTIVIDADES!$B$9:$X$493,11,0)," ")</f>
        <v xml:space="preserve">Se informa que esta en etapa de elaboración </v>
      </c>
      <c r="W342" s="227">
        <f>+IFERROR(VLOOKUP($L342,ACTIVIDADES!$B$9:$X$493,12,0),"")</f>
        <v>0</v>
      </c>
      <c r="X342" s="138">
        <f>+IFERROR(VLOOKUP($L342,ACTIVIDADES!$B$9:$X$493,13,0),"")</f>
        <v>46153</v>
      </c>
      <c r="Y342" s="164" t="str">
        <f>+IFERROR(VLOOKUP($L342,ACTIVIDADES!$B$9:$X$493,14,0),"")</f>
        <v>No ha dado inicio a la ejecución</v>
      </c>
      <c r="Z342" s="105">
        <f>+IFERROR(VLOOKUP($L342,ACTIVIDADES!$B$9:$X$493,15,0),"")</f>
        <v>0</v>
      </c>
      <c r="AA342" s="165" t="str">
        <f>+IFERROR(VLOOKUP($L342,ACTIVIDADES!$B$9:$X$493,16,0),"")</f>
        <v>EJECUCIÓN</v>
      </c>
      <c r="AB342" s="138">
        <v>46157</v>
      </c>
      <c r="AC342" s="105">
        <v>0</v>
      </c>
      <c r="AD342" s="105" t="s">
        <v>93</v>
      </c>
      <c r="AE342" s="179" t="s">
        <v>83</v>
      </c>
      <c r="AF342" s="105" t="s">
        <v>81</v>
      </c>
      <c r="AG342" s="105" t="s">
        <v>81</v>
      </c>
      <c r="AH342" s="105" t="s">
        <v>81</v>
      </c>
      <c r="AI342" s="33"/>
      <c r="AJ342" s="33"/>
      <c r="AK342" s="34"/>
      <c r="AL342" s="33"/>
      <c r="AM342" s="34"/>
      <c r="AN342" s="35"/>
      <c r="AO342" s="36"/>
      <c r="AP342" s="37"/>
      <c r="AQ342" s="33"/>
      <c r="AR342" s="38"/>
      <c r="AS342" s="39"/>
      <c r="AT342" s="40"/>
      <c r="AU342" s="48"/>
      <c r="AV342" s="49"/>
      <c r="AW342" s="41"/>
      <c r="AX342" s="47"/>
      <c r="AY342" s="33"/>
      <c r="AZ342" s="33"/>
      <c r="BA342" s="34"/>
      <c r="BB342" s="33"/>
      <c r="BC342" s="34"/>
      <c r="BD342" s="35"/>
      <c r="BE342" s="36"/>
      <c r="BF342" s="37"/>
      <c r="BG342" s="33"/>
      <c r="BH342" s="38"/>
      <c r="BI342" s="39"/>
      <c r="BJ342" s="40"/>
      <c r="BK342" s="48"/>
      <c r="BL342" s="49"/>
      <c r="BM342" s="41"/>
      <c r="BN342" s="47"/>
      <c r="BO342" s="33"/>
      <c r="BP342" s="33"/>
      <c r="BQ342" s="34"/>
      <c r="BR342" s="33"/>
      <c r="BS342" s="34"/>
      <c r="BT342" s="35"/>
      <c r="BU342" s="36"/>
      <c r="BV342" s="37"/>
      <c r="BW342" s="33"/>
      <c r="BX342" s="38"/>
      <c r="BY342" s="39"/>
      <c r="BZ342" s="40"/>
      <c r="CA342" s="48"/>
      <c r="CB342" s="49"/>
      <c r="CC342" s="41"/>
      <c r="CD342" s="47"/>
    </row>
    <row r="343" spans="1:82" s="32" customFormat="1" ht="90" customHeight="1" x14ac:dyDescent="0.25">
      <c r="A343" s="315">
        <f t="shared" si="19"/>
        <v>335</v>
      </c>
      <c r="B343" s="61" t="s">
        <v>67</v>
      </c>
      <c r="C343" s="61">
        <v>2023</v>
      </c>
      <c r="D343" s="61" t="s">
        <v>68</v>
      </c>
      <c r="E343" s="61"/>
      <c r="F343" s="61" t="s">
        <v>1525</v>
      </c>
      <c r="G343" s="62" t="s">
        <v>1526</v>
      </c>
      <c r="H343" s="310"/>
      <c r="I343" s="46" t="s">
        <v>1527</v>
      </c>
      <c r="J343" s="64" t="s">
        <v>1528</v>
      </c>
      <c r="K343" s="63" t="s">
        <v>73</v>
      </c>
      <c r="L343" s="87" t="s">
        <v>430</v>
      </c>
      <c r="M343" s="86" t="s">
        <v>431</v>
      </c>
      <c r="N343" s="87" t="s">
        <v>402</v>
      </c>
      <c r="O343" s="87">
        <v>1</v>
      </c>
      <c r="P343" s="88">
        <v>46113</v>
      </c>
      <c r="Q343" s="88">
        <v>46387</v>
      </c>
      <c r="R343" s="89">
        <f t="shared" si="18"/>
        <v>40.5</v>
      </c>
      <c r="S343" s="87" t="s">
        <v>105</v>
      </c>
      <c r="T343" s="90" t="s">
        <v>432</v>
      </c>
      <c r="U343" s="105">
        <f>+IFERROR(VLOOKUP($L343,ACTIVIDADES!$B$9:$X$493,10,0),"")</f>
        <v>0</v>
      </c>
      <c r="V343" s="167" t="str">
        <f>+IFERROR(VLOOKUP($L343,ACTIVIDADES!$B$9:$X$493,11,0)," ")</f>
        <v xml:space="preserve">Se informa que esta en etapa de elaboración </v>
      </c>
      <c r="W343" s="227">
        <f>+IFERROR(VLOOKUP($L343,ACTIVIDADES!$B$9:$X$493,12,0),"")</f>
        <v>0</v>
      </c>
      <c r="X343" s="138">
        <f>+IFERROR(VLOOKUP($L343,ACTIVIDADES!$B$9:$X$493,13,0),"")</f>
        <v>46153</v>
      </c>
      <c r="Y343" s="164" t="str">
        <f>+IFERROR(VLOOKUP($L343,ACTIVIDADES!$B$9:$X$493,14,0),"")</f>
        <v>No ha dado inicio a la ejecución</v>
      </c>
      <c r="Z343" s="105">
        <f>+IFERROR(VLOOKUP($L343,ACTIVIDADES!$B$9:$X$493,15,0),"")</f>
        <v>0</v>
      </c>
      <c r="AA343" s="165" t="str">
        <f>+IFERROR(VLOOKUP($L343,ACTIVIDADES!$B$9:$X$493,16,0),"")</f>
        <v>EJECUCIÓN</v>
      </c>
      <c r="AB343" s="138">
        <v>46157</v>
      </c>
      <c r="AC343" s="105">
        <v>0</v>
      </c>
      <c r="AD343" s="105" t="s">
        <v>93</v>
      </c>
      <c r="AE343" s="179" t="s">
        <v>83</v>
      </c>
      <c r="AF343" s="105" t="s">
        <v>81</v>
      </c>
      <c r="AG343" s="105" t="s">
        <v>81</v>
      </c>
      <c r="AH343" s="105" t="s">
        <v>81</v>
      </c>
      <c r="AI343" s="33"/>
      <c r="AJ343" s="33"/>
      <c r="AK343" s="34"/>
      <c r="AL343" s="33"/>
      <c r="AM343" s="34"/>
      <c r="AN343" s="35"/>
      <c r="AO343" s="36"/>
      <c r="AP343" s="37"/>
      <c r="AQ343" s="33"/>
      <c r="AR343" s="38"/>
      <c r="AS343" s="39"/>
      <c r="AT343" s="40"/>
      <c r="AU343" s="48"/>
      <c r="AV343" s="49"/>
      <c r="AW343" s="41"/>
      <c r="AX343" s="47"/>
      <c r="AY343" s="33"/>
      <c r="AZ343" s="33"/>
      <c r="BA343" s="34"/>
      <c r="BB343" s="33"/>
      <c r="BC343" s="34"/>
      <c r="BD343" s="35"/>
      <c r="BE343" s="36"/>
      <c r="BF343" s="37"/>
      <c r="BG343" s="33"/>
      <c r="BH343" s="38"/>
      <c r="BI343" s="39"/>
      <c r="BJ343" s="40"/>
      <c r="BK343" s="48"/>
      <c r="BL343" s="49"/>
      <c r="BM343" s="41"/>
      <c r="BN343" s="47"/>
      <c r="BO343" s="33"/>
      <c r="BP343" s="33"/>
      <c r="BQ343" s="34"/>
      <c r="BR343" s="33"/>
      <c r="BS343" s="34"/>
      <c r="BT343" s="35"/>
      <c r="BU343" s="36"/>
      <c r="BV343" s="37"/>
      <c r="BW343" s="33"/>
      <c r="BX343" s="38"/>
      <c r="BY343" s="39"/>
      <c r="BZ343" s="40"/>
      <c r="CA343" s="48"/>
      <c r="CB343" s="49"/>
      <c r="CC343" s="41"/>
      <c r="CD343" s="47"/>
    </row>
    <row r="344" spans="1:82" s="32" customFormat="1" ht="90" customHeight="1" x14ac:dyDescent="0.25">
      <c r="A344" s="315">
        <f t="shared" si="19"/>
        <v>336</v>
      </c>
      <c r="B344" s="61" t="s">
        <v>67</v>
      </c>
      <c r="C344" s="61">
        <v>2023</v>
      </c>
      <c r="D344" s="61" t="s">
        <v>68</v>
      </c>
      <c r="E344" s="61"/>
      <c r="F344" s="61" t="s">
        <v>1529</v>
      </c>
      <c r="G344" s="62" t="s">
        <v>1530</v>
      </c>
      <c r="H344" s="310"/>
      <c r="I344" s="46" t="s">
        <v>1531</v>
      </c>
      <c r="J344" s="64" t="s">
        <v>1532</v>
      </c>
      <c r="K344" s="63" t="s">
        <v>73</v>
      </c>
      <c r="L344" s="87" t="s">
        <v>430</v>
      </c>
      <c r="M344" s="86" t="s">
        <v>431</v>
      </c>
      <c r="N344" s="87" t="s">
        <v>402</v>
      </c>
      <c r="O344" s="87">
        <v>1</v>
      </c>
      <c r="P344" s="88">
        <v>46113</v>
      </c>
      <c r="Q344" s="88">
        <v>46387</v>
      </c>
      <c r="R344" s="89">
        <f t="shared" si="18"/>
        <v>40.5</v>
      </c>
      <c r="S344" s="87" t="s">
        <v>105</v>
      </c>
      <c r="T344" s="90" t="s">
        <v>432</v>
      </c>
      <c r="U344" s="105">
        <f>+IFERROR(VLOOKUP($L344,ACTIVIDADES!$B$9:$X$493,10,0),"")</f>
        <v>0</v>
      </c>
      <c r="V344" s="167" t="str">
        <f>+IFERROR(VLOOKUP($L344,ACTIVIDADES!$B$9:$X$493,11,0)," ")</f>
        <v xml:space="preserve">Se informa que esta en etapa de elaboración </v>
      </c>
      <c r="W344" s="227">
        <f>+IFERROR(VLOOKUP($L344,ACTIVIDADES!$B$9:$X$493,12,0),"")</f>
        <v>0</v>
      </c>
      <c r="X344" s="138">
        <f>+IFERROR(VLOOKUP($L344,ACTIVIDADES!$B$9:$X$493,13,0),"")</f>
        <v>46153</v>
      </c>
      <c r="Y344" s="164" t="str">
        <f>+IFERROR(VLOOKUP($L344,ACTIVIDADES!$B$9:$X$493,14,0),"")</f>
        <v>No ha dado inicio a la ejecución</v>
      </c>
      <c r="Z344" s="105">
        <f>+IFERROR(VLOOKUP($L344,ACTIVIDADES!$B$9:$X$493,15,0),"")</f>
        <v>0</v>
      </c>
      <c r="AA344" s="165" t="str">
        <f>+IFERROR(VLOOKUP($L344,ACTIVIDADES!$B$9:$X$493,16,0),"")</f>
        <v>EJECUCIÓN</v>
      </c>
      <c r="AB344" s="138">
        <v>46157</v>
      </c>
      <c r="AC344" s="105">
        <v>0</v>
      </c>
      <c r="AD344" s="105" t="s">
        <v>93</v>
      </c>
      <c r="AE344" s="179" t="s">
        <v>83</v>
      </c>
      <c r="AF344" s="105" t="s">
        <v>81</v>
      </c>
      <c r="AG344" s="105" t="s">
        <v>81</v>
      </c>
      <c r="AH344" s="105" t="s">
        <v>81</v>
      </c>
      <c r="AI344" s="33"/>
      <c r="AJ344" s="33"/>
      <c r="AK344" s="34"/>
      <c r="AL344" s="33"/>
      <c r="AM344" s="34"/>
      <c r="AN344" s="35"/>
      <c r="AO344" s="36"/>
      <c r="AP344" s="37"/>
      <c r="AQ344" s="33"/>
      <c r="AR344" s="38"/>
      <c r="AS344" s="39"/>
      <c r="AT344" s="40"/>
      <c r="AU344" s="48"/>
      <c r="AV344" s="49"/>
      <c r="AW344" s="41"/>
      <c r="AX344" s="47"/>
      <c r="AY344" s="33"/>
      <c r="AZ344" s="33"/>
      <c r="BA344" s="34"/>
      <c r="BB344" s="33"/>
      <c r="BC344" s="34"/>
      <c r="BD344" s="35"/>
      <c r="BE344" s="36"/>
      <c r="BF344" s="37"/>
      <c r="BG344" s="33"/>
      <c r="BH344" s="38"/>
      <c r="BI344" s="39"/>
      <c r="BJ344" s="40"/>
      <c r="BK344" s="48"/>
      <c r="BL344" s="49"/>
      <c r="BM344" s="41"/>
      <c r="BN344" s="47"/>
      <c r="BO344" s="33"/>
      <c r="BP344" s="33"/>
      <c r="BQ344" s="34"/>
      <c r="BR344" s="33"/>
      <c r="BS344" s="34"/>
      <c r="BT344" s="35"/>
      <c r="BU344" s="36"/>
      <c r="BV344" s="37"/>
      <c r="BW344" s="33"/>
      <c r="BX344" s="38"/>
      <c r="BY344" s="39"/>
      <c r="BZ344" s="40"/>
      <c r="CA344" s="48"/>
      <c r="CB344" s="49"/>
      <c r="CC344" s="41"/>
      <c r="CD344" s="47"/>
    </row>
    <row r="345" spans="1:82" s="32" customFormat="1" ht="90" customHeight="1" x14ac:dyDescent="0.25">
      <c r="A345" s="315">
        <f t="shared" si="19"/>
        <v>337</v>
      </c>
      <c r="B345" s="61" t="s">
        <v>67</v>
      </c>
      <c r="C345" s="61">
        <v>2023</v>
      </c>
      <c r="D345" s="61" t="s">
        <v>68</v>
      </c>
      <c r="E345" s="61"/>
      <c r="F345" s="61" t="s">
        <v>1533</v>
      </c>
      <c r="G345" s="62" t="s">
        <v>1534</v>
      </c>
      <c r="H345" s="310"/>
      <c r="I345" s="46" t="s">
        <v>1535</v>
      </c>
      <c r="J345" s="64" t="s">
        <v>1536</v>
      </c>
      <c r="K345" s="63" t="s">
        <v>73</v>
      </c>
      <c r="L345" s="87" t="s">
        <v>430</v>
      </c>
      <c r="M345" s="86" t="s">
        <v>431</v>
      </c>
      <c r="N345" s="87" t="s">
        <v>402</v>
      </c>
      <c r="O345" s="87">
        <v>1</v>
      </c>
      <c r="P345" s="88">
        <v>46113</v>
      </c>
      <c r="Q345" s="88">
        <v>46387</v>
      </c>
      <c r="R345" s="89">
        <f t="shared" si="18"/>
        <v>40.5</v>
      </c>
      <c r="S345" s="87" t="s">
        <v>105</v>
      </c>
      <c r="T345" s="90" t="s">
        <v>432</v>
      </c>
      <c r="U345" s="105">
        <f>+IFERROR(VLOOKUP($L345,ACTIVIDADES!$B$9:$X$493,10,0),"")</f>
        <v>0</v>
      </c>
      <c r="V345" s="167" t="str">
        <f>+IFERROR(VLOOKUP($L345,ACTIVIDADES!$B$9:$X$493,11,0)," ")</f>
        <v xml:space="preserve">Se informa que esta en etapa de elaboración </v>
      </c>
      <c r="W345" s="227">
        <f>+IFERROR(VLOOKUP($L345,ACTIVIDADES!$B$9:$X$493,12,0),"")</f>
        <v>0</v>
      </c>
      <c r="X345" s="138">
        <f>+IFERROR(VLOOKUP($L345,ACTIVIDADES!$B$9:$X$493,13,0),"")</f>
        <v>46153</v>
      </c>
      <c r="Y345" s="164" t="str">
        <f>+IFERROR(VLOOKUP($L345,ACTIVIDADES!$B$9:$X$493,14,0),"")</f>
        <v>No ha dado inicio a la ejecución</v>
      </c>
      <c r="Z345" s="105">
        <f>+IFERROR(VLOOKUP($L345,ACTIVIDADES!$B$9:$X$493,15,0),"")</f>
        <v>0</v>
      </c>
      <c r="AA345" s="165" t="str">
        <f>+IFERROR(VLOOKUP($L345,ACTIVIDADES!$B$9:$X$493,16,0),"")</f>
        <v>EJECUCIÓN</v>
      </c>
      <c r="AB345" s="138">
        <v>46157</v>
      </c>
      <c r="AC345" s="105">
        <v>0</v>
      </c>
      <c r="AD345" s="105" t="s">
        <v>93</v>
      </c>
      <c r="AE345" s="179" t="s">
        <v>83</v>
      </c>
      <c r="AF345" s="105" t="s">
        <v>81</v>
      </c>
      <c r="AG345" s="105" t="s">
        <v>81</v>
      </c>
      <c r="AH345" s="105" t="s">
        <v>81</v>
      </c>
      <c r="AI345" s="33"/>
      <c r="AJ345" s="33"/>
      <c r="AK345" s="34"/>
      <c r="AL345" s="33"/>
      <c r="AM345" s="34"/>
      <c r="AN345" s="35"/>
      <c r="AO345" s="36"/>
      <c r="AP345" s="37"/>
      <c r="AQ345" s="33"/>
      <c r="AR345" s="38"/>
      <c r="AS345" s="39"/>
      <c r="AT345" s="40"/>
      <c r="AU345" s="48"/>
      <c r="AV345" s="49"/>
      <c r="AW345" s="41"/>
      <c r="AX345" s="47"/>
      <c r="AY345" s="33"/>
      <c r="AZ345" s="33"/>
      <c r="BA345" s="34"/>
      <c r="BB345" s="33"/>
      <c r="BC345" s="34"/>
      <c r="BD345" s="35"/>
      <c r="BE345" s="36"/>
      <c r="BF345" s="37"/>
      <c r="BG345" s="33"/>
      <c r="BH345" s="38"/>
      <c r="BI345" s="39"/>
      <c r="BJ345" s="40"/>
      <c r="BK345" s="48"/>
      <c r="BL345" s="49"/>
      <c r="BM345" s="41"/>
      <c r="BN345" s="47"/>
      <c r="BO345" s="33"/>
      <c r="BP345" s="33"/>
      <c r="BQ345" s="34"/>
      <c r="BR345" s="33"/>
      <c r="BS345" s="34"/>
      <c r="BT345" s="35"/>
      <c r="BU345" s="36"/>
      <c r="BV345" s="37"/>
      <c r="BW345" s="33"/>
      <c r="BX345" s="38"/>
      <c r="BY345" s="39"/>
      <c r="BZ345" s="40"/>
      <c r="CA345" s="48"/>
      <c r="CB345" s="49"/>
      <c r="CC345" s="41"/>
      <c r="CD345" s="47"/>
    </row>
    <row r="346" spans="1:82" s="32" customFormat="1" ht="90" customHeight="1" x14ac:dyDescent="0.25">
      <c r="A346" s="315">
        <f t="shared" si="19"/>
        <v>338</v>
      </c>
      <c r="B346" s="61" t="s">
        <v>67</v>
      </c>
      <c r="C346" s="61">
        <v>2023</v>
      </c>
      <c r="D346" s="61" t="s">
        <v>68</v>
      </c>
      <c r="E346" s="61"/>
      <c r="F346" s="61" t="s">
        <v>1537</v>
      </c>
      <c r="G346" s="62" t="s">
        <v>1538</v>
      </c>
      <c r="H346" s="310"/>
      <c r="I346" s="46" t="s">
        <v>1539</v>
      </c>
      <c r="J346" s="64" t="s">
        <v>1540</v>
      </c>
      <c r="K346" s="63" t="s">
        <v>73</v>
      </c>
      <c r="L346" s="87" t="s">
        <v>430</v>
      </c>
      <c r="M346" s="86" t="s">
        <v>431</v>
      </c>
      <c r="N346" s="87" t="s">
        <v>402</v>
      </c>
      <c r="O346" s="87">
        <v>1</v>
      </c>
      <c r="P346" s="88">
        <v>46113</v>
      </c>
      <c r="Q346" s="88">
        <v>46387</v>
      </c>
      <c r="R346" s="89">
        <f t="shared" si="18"/>
        <v>40.5</v>
      </c>
      <c r="S346" s="87" t="s">
        <v>105</v>
      </c>
      <c r="T346" s="90" t="s">
        <v>432</v>
      </c>
      <c r="U346" s="105">
        <f>+IFERROR(VLOOKUP($L346,ACTIVIDADES!$B$9:$X$493,10,0),"")</f>
        <v>0</v>
      </c>
      <c r="V346" s="167" t="str">
        <f>+IFERROR(VLOOKUP($L346,ACTIVIDADES!$B$9:$X$493,11,0)," ")</f>
        <v xml:space="preserve">Se informa que esta en etapa de elaboración </v>
      </c>
      <c r="W346" s="227">
        <f>+IFERROR(VLOOKUP($L346,ACTIVIDADES!$B$9:$X$493,12,0),"")</f>
        <v>0</v>
      </c>
      <c r="X346" s="138">
        <f>+IFERROR(VLOOKUP($L346,ACTIVIDADES!$B$9:$X$493,13,0),"")</f>
        <v>46153</v>
      </c>
      <c r="Y346" s="164" t="str">
        <f>+IFERROR(VLOOKUP($L346,ACTIVIDADES!$B$9:$X$493,14,0),"")</f>
        <v>No ha dado inicio a la ejecución</v>
      </c>
      <c r="Z346" s="105">
        <f>+IFERROR(VLOOKUP($L346,ACTIVIDADES!$B$9:$X$493,15,0),"")</f>
        <v>0</v>
      </c>
      <c r="AA346" s="165" t="str">
        <f>+IFERROR(VLOOKUP($L346,ACTIVIDADES!$B$9:$X$493,16,0),"")</f>
        <v>EJECUCIÓN</v>
      </c>
      <c r="AB346" s="138">
        <v>46157</v>
      </c>
      <c r="AC346" s="105">
        <v>0</v>
      </c>
      <c r="AD346" s="105" t="s">
        <v>93</v>
      </c>
      <c r="AE346" s="179" t="s">
        <v>83</v>
      </c>
      <c r="AF346" s="105" t="s">
        <v>81</v>
      </c>
      <c r="AG346" s="105" t="s">
        <v>81</v>
      </c>
      <c r="AH346" s="105" t="s">
        <v>81</v>
      </c>
      <c r="AI346" s="33"/>
      <c r="AJ346" s="33"/>
      <c r="AK346" s="34"/>
      <c r="AL346" s="33"/>
      <c r="AM346" s="34"/>
      <c r="AN346" s="35"/>
      <c r="AO346" s="36"/>
      <c r="AP346" s="37"/>
      <c r="AQ346" s="33"/>
      <c r="AR346" s="38"/>
      <c r="AS346" s="39"/>
      <c r="AT346" s="40"/>
      <c r="AU346" s="48"/>
      <c r="AV346" s="49"/>
      <c r="AW346" s="41"/>
      <c r="AX346" s="47"/>
      <c r="AY346" s="33"/>
      <c r="AZ346" s="33"/>
      <c r="BA346" s="34"/>
      <c r="BB346" s="33"/>
      <c r="BC346" s="34"/>
      <c r="BD346" s="35"/>
      <c r="BE346" s="36"/>
      <c r="BF346" s="37"/>
      <c r="BG346" s="33"/>
      <c r="BH346" s="38"/>
      <c r="BI346" s="39"/>
      <c r="BJ346" s="40"/>
      <c r="BK346" s="48"/>
      <c r="BL346" s="49"/>
      <c r="BM346" s="41"/>
      <c r="BN346" s="47"/>
      <c r="BO346" s="33"/>
      <c r="BP346" s="33"/>
      <c r="BQ346" s="34"/>
      <c r="BR346" s="33"/>
      <c r="BS346" s="34"/>
      <c r="BT346" s="35"/>
      <c r="BU346" s="36"/>
      <c r="BV346" s="37"/>
      <c r="BW346" s="33"/>
      <c r="BX346" s="38"/>
      <c r="BY346" s="39"/>
      <c r="BZ346" s="40"/>
      <c r="CA346" s="48"/>
      <c r="CB346" s="49"/>
      <c r="CC346" s="41"/>
      <c r="CD346" s="47"/>
    </row>
    <row r="347" spans="1:82" s="32" customFormat="1" ht="90" customHeight="1" x14ac:dyDescent="0.25">
      <c r="A347" s="315">
        <f t="shared" si="19"/>
        <v>339</v>
      </c>
      <c r="B347" s="61" t="s">
        <v>67</v>
      </c>
      <c r="C347" s="61">
        <v>2023</v>
      </c>
      <c r="D347" s="61" t="s">
        <v>68</v>
      </c>
      <c r="E347" s="61"/>
      <c r="F347" s="61" t="s">
        <v>1541</v>
      </c>
      <c r="G347" s="62" t="s">
        <v>1542</v>
      </c>
      <c r="H347" s="310"/>
      <c r="I347" s="46" t="s">
        <v>1543</v>
      </c>
      <c r="J347" s="64" t="s">
        <v>1544</v>
      </c>
      <c r="K347" s="63" t="s">
        <v>73</v>
      </c>
      <c r="L347" s="87" t="s">
        <v>1545</v>
      </c>
      <c r="M347" s="86" t="s">
        <v>1546</v>
      </c>
      <c r="N347" s="87" t="s">
        <v>1547</v>
      </c>
      <c r="O347" s="87">
        <v>1</v>
      </c>
      <c r="P347" s="88">
        <v>45139</v>
      </c>
      <c r="Q347" s="88">
        <v>45260</v>
      </c>
      <c r="R347" s="89">
        <f t="shared" si="18"/>
        <v>17.849999999999998</v>
      </c>
      <c r="S347" s="87" t="s">
        <v>105</v>
      </c>
      <c r="T347" s="90" t="s">
        <v>1548</v>
      </c>
      <c r="U347" s="105">
        <f>+IFERROR(VLOOKUP($L347,ACTIVIDADES!$B$9:$X$493,10,0),"")</f>
        <v>0</v>
      </c>
      <c r="V347" s="167">
        <f>+IFERROR(VLOOKUP($L347,ACTIVIDADES!$B$9:$X$493,11,0)," ")</f>
        <v>0</v>
      </c>
      <c r="W347" s="227">
        <f>+IFERROR(VLOOKUP($L347,ACTIVIDADES!$B$9:$X$493,12,0),"")</f>
        <v>0</v>
      </c>
      <c r="X347" s="138">
        <f>+IFERROR(VLOOKUP($L347,ACTIVIDADES!$B$9:$X$493,13,0),"")</f>
        <v>46153</v>
      </c>
      <c r="Y347" s="164" t="str">
        <f>+IFERROR(VLOOKUP($L347,ACTIVIDADES!$B$9:$X$493,14,0),"")</f>
        <v>Sin avance en la actividad</v>
      </c>
      <c r="Z347" s="105">
        <f>+IFERROR(VLOOKUP($L347,ACTIVIDADES!$B$9:$X$493,15,0),"")</f>
        <v>0</v>
      </c>
      <c r="AA347" s="165" t="str">
        <f>+IFERROR(VLOOKUP($L347,ACTIVIDADES!$B$9:$X$493,16,0),"")</f>
        <v>EJECUCIÓN</v>
      </c>
      <c r="AB347" s="138">
        <v>46157</v>
      </c>
      <c r="AC347" s="105">
        <v>0</v>
      </c>
      <c r="AD347" s="105" t="s">
        <v>93</v>
      </c>
      <c r="AE347" s="105" t="s">
        <v>118</v>
      </c>
      <c r="AF347" s="105" t="s">
        <v>81</v>
      </c>
      <c r="AG347" s="105" t="s">
        <v>81</v>
      </c>
      <c r="AH347" s="105" t="s">
        <v>81</v>
      </c>
      <c r="AI347" s="33"/>
      <c r="AJ347" s="33"/>
      <c r="AK347" s="34"/>
      <c r="AL347" s="33"/>
      <c r="AM347" s="34"/>
      <c r="AN347" s="35"/>
      <c r="AO347" s="36"/>
      <c r="AP347" s="37"/>
      <c r="AQ347" s="33"/>
      <c r="AR347" s="38"/>
      <c r="AS347" s="39"/>
      <c r="AT347" s="40"/>
      <c r="AU347" s="48"/>
      <c r="AV347" s="49"/>
      <c r="AW347" s="41"/>
      <c r="AX347" s="47"/>
      <c r="AY347" s="33"/>
      <c r="AZ347" s="33"/>
      <c r="BA347" s="34"/>
      <c r="BB347" s="33"/>
      <c r="BC347" s="34"/>
      <c r="BD347" s="35"/>
      <c r="BE347" s="36"/>
      <c r="BF347" s="37"/>
      <c r="BG347" s="33"/>
      <c r="BH347" s="38"/>
      <c r="BI347" s="39"/>
      <c r="BJ347" s="40"/>
      <c r="BK347" s="48"/>
      <c r="BL347" s="49"/>
      <c r="BM347" s="41"/>
      <c r="BN347" s="47"/>
      <c r="BO347" s="33"/>
      <c r="BP347" s="33"/>
      <c r="BQ347" s="34"/>
      <c r="BR347" s="33"/>
      <c r="BS347" s="34"/>
      <c r="BT347" s="35"/>
      <c r="BU347" s="36"/>
      <c r="BV347" s="37"/>
      <c r="BW347" s="33"/>
      <c r="BX347" s="38"/>
      <c r="BY347" s="39"/>
      <c r="BZ347" s="40"/>
      <c r="CA347" s="48"/>
      <c r="CB347" s="49"/>
      <c r="CC347" s="41"/>
      <c r="CD347" s="47"/>
    </row>
    <row r="348" spans="1:82" s="32" customFormat="1" ht="90" customHeight="1" x14ac:dyDescent="0.25">
      <c r="A348" s="315">
        <f t="shared" si="19"/>
        <v>340</v>
      </c>
      <c r="B348" s="61" t="s">
        <v>67</v>
      </c>
      <c r="C348" s="61">
        <v>2023</v>
      </c>
      <c r="D348" s="61" t="s">
        <v>68</v>
      </c>
      <c r="E348" s="61"/>
      <c r="F348" s="61" t="s">
        <v>1549</v>
      </c>
      <c r="G348" s="62" t="s">
        <v>1550</v>
      </c>
      <c r="H348" s="310"/>
      <c r="I348" s="46" t="s">
        <v>1551</v>
      </c>
      <c r="J348" s="64" t="s">
        <v>1552</v>
      </c>
      <c r="K348" s="63" t="s">
        <v>73</v>
      </c>
      <c r="L348" s="87" t="s">
        <v>1553</v>
      </c>
      <c r="M348" s="86" t="s">
        <v>1554</v>
      </c>
      <c r="N348" s="87" t="s">
        <v>1555</v>
      </c>
      <c r="O348" s="87">
        <v>1</v>
      </c>
      <c r="P348" s="88">
        <v>45139</v>
      </c>
      <c r="Q348" s="88">
        <v>45260</v>
      </c>
      <c r="R348" s="89">
        <f t="shared" si="18"/>
        <v>17.849999999999998</v>
      </c>
      <c r="S348" s="87" t="s">
        <v>105</v>
      </c>
      <c r="T348" s="90"/>
      <c r="U348" s="105">
        <f>+IFERROR(VLOOKUP($L348,ACTIVIDADES!$B$9:$X$493,10,0),"")</f>
        <v>0</v>
      </c>
      <c r="V348" s="167" t="str">
        <f>+IFERROR(VLOOKUP($L348,ACTIVIDADES!$B$9:$X$493,11,0)," ")</f>
        <v>El indicador no ha sido cumplido; se trabaja en la definición y actualización de la actividad de seguimiento dentro del Procedimiento de Gestión Contractual.</v>
      </c>
      <c r="W348" s="227">
        <f>+IFERROR(VLOOKUP($L348,ACTIVIDADES!$B$9:$X$493,12,0),"")</f>
        <v>0</v>
      </c>
      <c r="X348" s="138">
        <f>+IFERROR(VLOOKUP($L348,ACTIVIDADES!$B$9:$X$493,13,0),"")</f>
        <v>46153</v>
      </c>
      <c r="Y348" s="164" t="str">
        <f>+IFERROR(VLOOKUP($L348,ACTIVIDADES!$B$9:$X$493,14,0),"")</f>
        <v>Sin avance en la actividad</v>
      </c>
      <c r="Z348" s="105">
        <f>+IFERROR(VLOOKUP($L348,ACTIVIDADES!$B$9:$X$493,15,0),"")</f>
        <v>0</v>
      </c>
      <c r="AA348" s="165" t="str">
        <f>+IFERROR(VLOOKUP($L348,ACTIVIDADES!$B$9:$X$493,16,0),"")</f>
        <v>VENCIDO</v>
      </c>
      <c r="AB348" s="138">
        <v>46157</v>
      </c>
      <c r="AC348" s="105">
        <v>0</v>
      </c>
      <c r="AD348" s="105" t="s">
        <v>93</v>
      </c>
      <c r="AE348" s="105" t="s">
        <v>118</v>
      </c>
      <c r="AF348" s="105" t="s">
        <v>81</v>
      </c>
      <c r="AG348" s="105" t="s">
        <v>81</v>
      </c>
      <c r="AH348" s="105" t="s">
        <v>81</v>
      </c>
      <c r="AI348" s="33"/>
      <c r="AJ348" s="33"/>
      <c r="AK348" s="34"/>
      <c r="AL348" s="33"/>
      <c r="AM348" s="34"/>
      <c r="AN348" s="35"/>
      <c r="AO348" s="36"/>
      <c r="AP348" s="37"/>
      <c r="AQ348" s="33"/>
      <c r="AR348" s="38"/>
      <c r="AS348" s="39"/>
      <c r="AT348" s="40"/>
      <c r="AU348" s="48"/>
      <c r="AV348" s="49"/>
      <c r="AW348" s="41"/>
      <c r="AX348" s="47"/>
      <c r="AY348" s="33"/>
      <c r="AZ348" s="33"/>
      <c r="BA348" s="34"/>
      <c r="BB348" s="33"/>
      <c r="BC348" s="34"/>
      <c r="BD348" s="35"/>
      <c r="BE348" s="36"/>
      <c r="BF348" s="37"/>
      <c r="BG348" s="33"/>
      <c r="BH348" s="38"/>
      <c r="BI348" s="39"/>
      <c r="BJ348" s="40"/>
      <c r="BK348" s="48"/>
      <c r="BL348" s="49"/>
      <c r="BM348" s="41"/>
      <c r="BN348" s="47"/>
      <c r="BO348" s="33"/>
      <c r="BP348" s="33"/>
      <c r="BQ348" s="34"/>
      <c r="BR348" s="33"/>
      <c r="BS348" s="34"/>
      <c r="BT348" s="35"/>
      <c r="BU348" s="36"/>
      <c r="BV348" s="37"/>
      <c r="BW348" s="33"/>
      <c r="BX348" s="38"/>
      <c r="BY348" s="39"/>
      <c r="BZ348" s="40"/>
      <c r="CA348" s="48"/>
      <c r="CB348" s="49"/>
      <c r="CC348" s="41"/>
      <c r="CD348" s="47"/>
    </row>
    <row r="349" spans="1:82" s="32" customFormat="1" ht="90" customHeight="1" x14ac:dyDescent="0.25">
      <c r="A349" s="315">
        <f t="shared" si="19"/>
        <v>341</v>
      </c>
      <c r="B349" s="61" t="s">
        <v>67</v>
      </c>
      <c r="C349" s="61">
        <v>2023</v>
      </c>
      <c r="D349" s="61" t="s">
        <v>68</v>
      </c>
      <c r="E349" s="61"/>
      <c r="F349" s="61" t="s">
        <v>1556</v>
      </c>
      <c r="G349" s="62" t="s">
        <v>1557</v>
      </c>
      <c r="H349" s="310"/>
      <c r="I349" s="46" t="s">
        <v>1558</v>
      </c>
      <c r="J349" s="64" t="s">
        <v>1559</v>
      </c>
      <c r="K349" s="63" t="s">
        <v>73</v>
      </c>
      <c r="L349" s="87" t="s">
        <v>244</v>
      </c>
      <c r="M349" s="86" t="s">
        <v>245</v>
      </c>
      <c r="N349" s="87" t="s">
        <v>246</v>
      </c>
      <c r="O349" s="87">
        <v>4</v>
      </c>
      <c r="P349" s="88">
        <v>46023</v>
      </c>
      <c r="Q349" s="88">
        <v>46387</v>
      </c>
      <c r="R349" s="89">
        <f t="shared" si="18"/>
        <v>54</v>
      </c>
      <c r="S349" s="87" t="s">
        <v>105</v>
      </c>
      <c r="T349" s="90"/>
      <c r="U349" s="105">
        <f>+IFERROR(VLOOKUP($L349,ACTIVIDADES!$B$9:$X$493,10,0),"")</f>
        <v>0</v>
      </c>
      <c r="V349" s="167" t="str">
        <f>+IFERROR(VLOOKUP($L349,ACTIVIDADES!$B$9:$X$493,11,0)," ")</f>
        <v xml:space="preserve">Se informa que esta en etapa de elaboración </v>
      </c>
      <c r="W349" s="227">
        <f>+IFERROR(VLOOKUP($L349,ACTIVIDADES!$B$9:$X$493,12,0),"")</f>
        <v>0</v>
      </c>
      <c r="X349" s="138">
        <f>+IFERROR(VLOOKUP($L349,ACTIVIDADES!$B$9:$X$493,13,0),"")</f>
        <v>46153</v>
      </c>
      <c r="Y349" s="164" t="str">
        <f>+IFERROR(VLOOKUP($L349,ACTIVIDADES!$B$9:$X$493,14,0),"")</f>
        <v>No ha dado inicio a la ejecución</v>
      </c>
      <c r="Z349" s="105">
        <f>+IFERROR(VLOOKUP($L349,ACTIVIDADES!$B$9:$X$493,15,0),"")</f>
        <v>0</v>
      </c>
      <c r="AA349" s="165" t="str">
        <f>+IFERROR(VLOOKUP($L349,ACTIVIDADES!$B$9:$X$493,16,0),"")</f>
        <v>EJECUCIÓN</v>
      </c>
      <c r="AB349" s="138">
        <v>46157</v>
      </c>
      <c r="AC349" s="105">
        <v>0</v>
      </c>
      <c r="AD349" s="105" t="s">
        <v>93</v>
      </c>
      <c r="AE349" s="179" t="s">
        <v>83</v>
      </c>
      <c r="AF349" s="105" t="s">
        <v>81</v>
      </c>
      <c r="AG349" s="105" t="s">
        <v>81</v>
      </c>
      <c r="AH349" s="105" t="s">
        <v>81</v>
      </c>
      <c r="AI349" s="33"/>
      <c r="AJ349" s="33"/>
      <c r="AK349" s="34"/>
      <c r="AL349" s="33"/>
      <c r="AM349" s="34"/>
      <c r="AN349" s="35"/>
      <c r="AO349" s="36"/>
      <c r="AP349" s="37"/>
      <c r="AQ349" s="33"/>
      <c r="AR349" s="38"/>
      <c r="AS349" s="39"/>
      <c r="AT349" s="40"/>
      <c r="AU349" s="48"/>
      <c r="AV349" s="49"/>
      <c r="AW349" s="41"/>
      <c r="AX349" s="47"/>
      <c r="AY349" s="33"/>
      <c r="AZ349" s="33"/>
      <c r="BA349" s="34"/>
      <c r="BB349" s="33"/>
      <c r="BC349" s="34"/>
      <c r="BD349" s="35"/>
      <c r="BE349" s="36"/>
      <c r="BF349" s="37"/>
      <c r="BG349" s="33"/>
      <c r="BH349" s="38"/>
      <c r="BI349" s="39"/>
      <c r="BJ349" s="40"/>
      <c r="BK349" s="48"/>
      <c r="BL349" s="49"/>
      <c r="BM349" s="41"/>
      <c r="BN349" s="47"/>
      <c r="BO349" s="33"/>
      <c r="BP349" s="33"/>
      <c r="BQ349" s="34"/>
      <c r="BR349" s="33"/>
      <c r="BS349" s="34"/>
      <c r="BT349" s="35"/>
      <c r="BU349" s="36"/>
      <c r="BV349" s="37"/>
      <c r="BW349" s="33"/>
      <c r="BX349" s="38"/>
      <c r="BY349" s="39"/>
      <c r="BZ349" s="40"/>
      <c r="CA349" s="48"/>
      <c r="CB349" s="49"/>
      <c r="CC349" s="41"/>
      <c r="CD349" s="47"/>
    </row>
    <row r="350" spans="1:82" s="32" customFormat="1" ht="90" customHeight="1" x14ac:dyDescent="0.25">
      <c r="A350" s="315">
        <f t="shared" si="19"/>
        <v>342</v>
      </c>
      <c r="B350" s="61" t="s">
        <v>67</v>
      </c>
      <c r="C350" s="61">
        <v>2023</v>
      </c>
      <c r="D350" s="61" t="s">
        <v>68</v>
      </c>
      <c r="E350" s="61"/>
      <c r="F350" s="61" t="s">
        <v>1560</v>
      </c>
      <c r="G350" s="62" t="s">
        <v>1561</v>
      </c>
      <c r="H350" s="310"/>
      <c r="I350" s="46" t="s">
        <v>1562</v>
      </c>
      <c r="J350" s="64" t="s">
        <v>1563</v>
      </c>
      <c r="K350" s="63" t="s">
        <v>73</v>
      </c>
      <c r="L350" s="87" t="s">
        <v>430</v>
      </c>
      <c r="M350" s="86" t="s">
        <v>431</v>
      </c>
      <c r="N350" s="87" t="s">
        <v>402</v>
      </c>
      <c r="O350" s="87">
        <v>1</v>
      </c>
      <c r="P350" s="88">
        <v>46113</v>
      </c>
      <c r="Q350" s="88">
        <v>46387</v>
      </c>
      <c r="R350" s="89">
        <f t="shared" si="18"/>
        <v>40.5</v>
      </c>
      <c r="S350" s="87" t="s">
        <v>105</v>
      </c>
      <c r="T350" s="90" t="s">
        <v>432</v>
      </c>
      <c r="U350" s="105">
        <f>+IFERROR(VLOOKUP($L350,ACTIVIDADES!$B$9:$X$493,10,0),"")</f>
        <v>0</v>
      </c>
      <c r="V350" s="167" t="str">
        <f>+IFERROR(VLOOKUP($L350,ACTIVIDADES!$B$9:$X$493,11,0)," ")</f>
        <v xml:space="preserve">Se informa que esta en etapa de elaboración </v>
      </c>
      <c r="W350" s="227">
        <f>+IFERROR(VLOOKUP($L350,ACTIVIDADES!$B$9:$X$493,12,0),"")</f>
        <v>0</v>
      </c>
      <c r="X350" s="138">
        <f>+IFERROR(VLOOKUP($L350,ACTIVIDADES!$B$9:$X$493,13,0),"")</f>
        <v>46153</v>
      </c>
      <c r="Y350" s="164" t="str">
        <f>+IFERROR(VLOOKUP($L350,ACTIVIDADES!$B$9:$X$493,14,0),"")</f>
        <v>No ha dado inicio a la ejecución</v>
      </c>
      <c r="Z350" s="105">
        <f>+IFERROR(VLOOKUP($L350,ACTIVIDADES!$B$9:$X$493,15,0),"")</f>
        <v>0</v>
      </c>
      <c r="AA350" s="165" t="str">
        <f>+IFERROR(VLOOKUP($L350,ACTIVIDADES!$B$9:$X$493,16,0),"")</f>
        <v>EJECUCIÓN</v>
      </c>
      <c r="AB350" s="138">
        <v>46157</v>
      </c>
      <c r="AC350" s="105">
        <v>0</v>
      </c>
      <c r="AD350" s="105" t="s">
        <v>93</v>
      </c>
      <c r="AE350" s="179" t="s">
        <v>83</v>
      </c>
      <c r="AF350" s="105" t="s">
        <v>81</v>
      </c>
      <c r="AG350" s="105" t="s">
        <v>81</v>
      </c>
      <c r="AH350" s="105" t="s">
        <v>81</v>
      </c>
      <c r="AI350" s="33"/>
      <c r="AJ350" s="33"/>
      <c r="AK350" s="34"/>
      <c r="AL350" s="33"/>
      <c r="AM350" s="34"/>
      <c r="AN350" s="35"/>
      <c r="AO350" s="36"/>
      <c r="AP350" s="37"/>
      <c r="AQ350" s="33"/>
      <c r="AR350" s="38"/>
      <c r="AS350" s="39"/>
      <c r="AT350" s="40"/>
      <c r="AU350" s="48"/>
      <c r="AV350" s="49"/>
      <c r="AW350" s="41"/>
      <c r="AX350" s="47"/>
      <c r="AY350" s="33"/>
      <c r="AZ350" s="33"/>
      <c r="BA350" s="34"/>
      <c r="BB350" s="33"/>
      <c r="BC350" s="34"/>
      <c r="BD350" s="35"/>
      <c r="BE350" s="36"/>
      <c r="BF350" s="37"/>
      <c r="BG350" s="33"/>
      <c r="BH350" s="38"/>
      <c r="BI350" s="39"/>
      <c r="BJ350" s="40"/>
      <c r="BK350" s="48"/>
      <c r="BL350" s="49"/>
      <c r="BM350" s="41"/>
      <c r="BN350" s="47"/>
      <c r="BO350" s="33"/>
      <c r="BP350" s="33"/>
      <c r="BQ350" s="34"/>
      <c r="BR350" s="33"/>
      <c r="BS350" s="34"/>
      <c r="BT350" s="35"/>
      <c r="BU350" s="36"/>
      <c r="BV350" s="37"/>
      <c r="BW350" s="33"/>
      <c r="BX350" s="38"/>
      <c r="BY350" s="39"/>
      <c r="BZ350" s="40"/>
      <c r="CA350" s="48"/>
      <c r="CB350" s="49"/>
      <c r="CC350" s="41"/>
      <c r="CD350" s="47"/>
    </row>
    <row r="351" spans="1:82" s="32" customFormat="1" ht="90" customHeight="1" x14ac:dyDescent="0.25">
      <c r="A351" s="315">
        <f t="shared" si="19"/>
        <v>343</v>
      </c>
      <c r="B351" s="61" t="s">
        <v>67</v>
      </c>
      <c r="C351" s="61">
        <v>2023</v>
      </c>
      <c r="D351" s="61" t="s">
        <v>68</v>
      </c>
      <c r="E351" s="61"/>
      <c r="F351" s="61" t="s">
        <v>1564</v>
      </c>
      <c r="G351" s="62" t="s">
        <v>1565</v>
      </c>
      <c r="H351" s="310"/>
      <c r="I351" s="46" t="s">
        <v>1566</v>
      </c>
      <c r="J351" s="64" t="s">
        <v>1567</v>
      </c>
      <c r="K351" s="63" t="s">
        <v>73</v>
      </c>
      <c r="L351" s="87" t="s">
        <v>430</v>
      </c>
      <c r="M351" s="86" t="s">
        <v>431</v>
      </c>
      <c r="N351" s="87" t="s">
        <v>402</v>
      </c>
      <c r="O351" s="87">
        <v>1</v>
      </c>
      <c r="P351" s="88">
        <v>46113</v>
      </c>
      <c r="Q351" s="88">
        <v>46387</v>
      </c>
      <c r="R351" s="89">
        <f t="shared" si="18"/>
        <v>40.5</v>
      </c>
      <c r="S351" s="87" t="s">
        <v>105</v>
      </c>
      <c r="T351" s="90" t="s">
        <v>432</v>
      </c>
      <c r="U351" s="105">
        <f>+IFERROR(VLOOKUP($L351,ACTIVIDADES!$B$9:$X$493,10,0),"")</f>
        <v>0</v>
      </c>
      <c r="V351" s="167" t="str">
        <f>+IFERROR(VLOOKUP($L351,ACTIVIDADES!$B$9:$X$493,11,0)," ")</f>
        <v xml:space="preserve">Se informa que esta en etapa de elaboración </v>
      </c>
      <c r="W351" s="227">
        <f>+IFERROR(VLOOKUP($L351,ACTIVIDADES!$B$9:$X$493,12,0),"")</f>
        <v>0</v>
      </c>
      <c r="X351" s="138">
        <f>+IFERROR(VLOOKUP($L351,ACTIVIDADES!$B$9:$X$493,13,0),"")</f>
        <v>46153</v>
      </c>
      <c r="Y351" s="164" t="str">
        <f>+IFERROR(VLOOKUP($L351,ACTIVIDADES!$B$9:$X$493,14,0),"")</f>
        <v>No ha dado inicio a la ejecución</v>
      </c>
      <c r="Z351" s="105">
        <f>+IFERROR(VLOOKUP($L351,ACTIVIDADES!$B$9:$X$493,15,0),"")</f>
        <v>0</v>
      </c>
      <c r="AA351" s="165" t="str">
        <f>+IFERROR(VLOOKUP($L351,ACTIVIDADES!$B$9:$X$493,16,0),"")</f>
        <v>EJECUCIÓN</v>
      </c>
      <c r="AB351" s="138">
        <v>46157</v>
      </c>
      <c r="AC351" s="105">
        <v>0</v>
      </c>
      <c r="AD351" s="105" t="s">
        <v>93</v>
      </c>
      <c r="AE351" s="179" t="s">
        <v>83</v>
      </c>
      <c r="AF351" s="105" t="s">
        <v>81</v>
      </c>
      <c r="AG351" s="105" t="s">
        <v>81</v>
      </c>
      <c r="AH351" s="105" t="s">
        <v>81</v>
      </c>
      <c r="AI351" s="33"/>
      <c r="AJ351" s="33"/>
      <c r="AK351" s="34"/>
      <c r="AL351" s="33"/>
      <c r="AM351" s="34"/>
      <c r="AN351" s="35"/>
      <c r="AO351" s="36"/>
      <c r="AP351" s="37"/>
      <c r="AQ351" s="33"/>
      <c r="AR351" s="38"/>
      <c r="AS351" s="39"/>
      <c r="AT351" s="40"/>
      <c r="AU351" s="48"/>
      <c r="AV351" s="49"/>
      <c r="AW351" s="41"/>
      <c r="AX351" s="47"/>
      <c r="AY351" s="33"/>
      <c r="AZ351" s="33"/>
      <c r="BA351" s="34"/>
      <c r="BB351" s="33"/>
      <c r="BC351" s="34"/>
      <c r="BD351" s="35"/>
      <c r="BE351" s="36"/>
      <c r="BF351" s="37"/>
      <c r="BG351" s="33"/>
      <c r="BH351" s="38"/>
      <c r="BI351" s="39"/>
      <c r="BJ351" s="40"/>
      <c r="BK351" s="48"/>
      <c r="BL351" s="49"/>
      <c r="BM351" s="41"/>
      <c r="BN351" s="47"/>
      <c r="BO351" s="33"/>
      <c r="BP351" s="33"/>
      <c r="BQ351" s="34"/>
      <c r="BR351" s="33"/>
      <c r="BS351" s="34"/>
      <c r="BT351" s="35"/>
      <c r="BU351" s="36"/>
      <c r="BV351" s="37"/>
      <c r="BW351" s="33"/>
      <c r="BX351" s="38"/>
      <c r="BY351" s="39"/>
      <c r="BZ351" s="40"/>
      <c r="CA351" s="48"/>
      <c r="CB351" s="49"/>
      <c r="CC351" s="41"/>
      <c r="CD351" s="47"/>
    </row>
    <row r="352" spans="1:82" s="32" customFormat="1" ht="90" customHeight="1" x14ac:dyDescent="0.25">
      <c r="A352" s="315">
        <f t="shared" si="19"/>
        <v>344</v>
      </c>
      <c r="B352" s="61" t="s">
        <v>67</v>
      </c>
      <c r="C352" s="61">
        <v>2023</v>
      </c>
      <c r="D352" s="61" t="s">
        <v>68</v>
      </c>
      <c r="E352" s="61"/>
      <c r="F352" s="61" t="s">
        <v>1568</v>
      </c>
      <c r="G352" s="62" t="s">
        <v>1569</v>
      </c>
      <c r="H352" s="310"/>
      <c r="I352" s="46" t="s">
        <v>1570</v>
      </c>
      <c r="J352" s="64" t="s">
        <v>1571</v>
      </c>
      <c r="K352" s="63" t="s">
        <v>73</v>
      </c>
      <c r="L352" s="87" t="s">
        <v>430</v>
      </c>
      <c r="M352" s="86" t="s">
        <v>431</v>
      </c>
      <c r="N352" s="87" t="s">
        <v>402</v>
      </c>
      <c r="O352" s="87">
        <v>1</v>
      </c>
      <c r="P352" s="88">
        <v>46113</v>
      </c>
      <c r="Q352" s="88">
        <v>46387</v>
      </c>
      <c r="R352" s="89">
        <f t="shared" si="18"/>
        <v>40.5</v>
      </c>
      <c r="S352" s="87" t="s">
        <v>105</v>
      </c>
      <c r="T352" s="90" t="s">
        <v>432</v>
      </c>
      <c r="U352" s="105">
        <f>+IFERROR(VLOOKUP($L352,ACTIVIDADES!$B$9:$X$493,10,0),"")</f>
        <v>0</v>
      </c>
      <c r="V352" s="167" t="str">
        <f>+IFERROR(VLOOKUP($L352,ACTIVIDADES!$B$9:$X$493,11,0)," ")</f>
        <v xml:space="preserve">Se informa que esta en etapa de elaboración </v>
      </c>
      <c r="W352" s="227">
        <f>+IFERROR(VLOOKUP($L352,ACTIVIDADES!$B$9:$X$493,12,0),"")</f>
        <v>0</v>
      </c>
      <c r="X352" s="138">
        <f>+IFERROR(VLOOKUP($L352,ACTIVIDADES!$B$9:$X$493,13,0),"")</f>
        <v>46153</v>
      </c>
      <c r="Y352" s="164" t="str">
        <f>+IFERROR(VLOOKUP($L352,ACTIVIDADES!$B$9:$X$493,14,0),"")</f>
        <v>No ha dado inicio a la ejecución</v>
      </c>
      <c r="Z352" s="105">
        <f>+IFERROR(VLOOKUP($L352,ACTIVIDADES!$B$9:$X$493,15,0),"")</f>
        <v>0</v>
      </c>
      <c r="AA352" s="165" t="str">
        <f>+IFERROR(VLOOKUP($L352,ACTIVIDADES!$B$9:$X$493,16,0),"")</f>
        <v>EJECUCIÓN</v>
      </c>
      <c r="AB352" s="138">
        <v>46157</v>
      </c>
      <c r="AC352" s="105">
        <v>0</v>
      </c>
      <c r="AD352" s="105" t="s">
        <v>93</v>
      </c>
      <c r="AE352" s="179" t="s">
        <v>83</v>
      </c>
      <c r="AF352" s="105" t="s">
        <v>81</v>
      </c>
      <c r="AG352" s="105" t="s">
        <v>81</v>
      </c>
      <c r="AH352" s="105" t="s">
        <v>81</v>
      </c>
      <c r="AI352" s="33"/>
      <c r="AJ352" s="33"/>
      <c r="AK352" s="34"/>
      <c r="AL352" s="33"/>
      <c r="AM352" s="34"/>
      <c r="AN352" s="35"/>
      <c r="AO352" s="36"/>
      <c r="AP352" s="37"/>
      <c r="AQ352" s="33"/>
      <c r="AR352" s="38"/>
      <c r="AS352" s="39"/>
      <c r="AT352" s="40"/>
      <c r="AU352" s="48"/>
      <c r="AV352" s="49"/>
      <c r="AW352" s="41"/>
      <c r="AX352" s="47"/>
      <c r="AY352" s="33"/>
      <c r="AZ352" s="33"/>
      <c r="BA352" s="34"/>
      <c r="BB352" s="33"/>
      <c r="BC352" s="34"/>
      <c r="BD352" s="35"/>
      <c r="BE352" s="36"/>
      <c r="BF352" s="37"/>
      <c r="BG352" s="33"/>
      <c r="BH352" s="38"/>
      <c r="BI352" s="39"/>
      <c r="BJ352" s="40"/>
      <c r="BK352" s="48"/>
      <c r="BL352" s="49"/>
      <c r="BM352" s="41"/>
      <c r="BN352" s="47"/>
      <c r="BO352" s="33"/>
      <c r="BP352" s="33"/>
      <c r="BQ352" s="34"/>
      <c r="BR352" s="33"/>
      <c r="BS352" s="34"/>
      <c r="BT352" s="35"/>
      <c r="BU352" s="36"/>
      <c r="BV352" s="37"/>
      <c r="BW352" s="33"/>
      <c r="BX352" s="38"/>
      <c r="BY352" s="39"/>
      <c r="BZ352" s="40"/>
      <c r="CA352" s="48"/>
      <c r="CB352" s="49"/>
      <c r="CC352" s="41"/>
      <c r="CD352" s="47"/>
    </row>
    <row r="353" spans="1:82" s="32" customFormat="1" ht="90" customHeight="1" x14ac:dyDescent="0.25">
      <c r="A353" s="315">
        <f t="shared" si="19"/>
        <v>345</v>
      </c>
      <c r="B353" s="61" t="s">
        <v>67</v>
      </c>
      <c r="C353" s="61">
        <v>2023</v>
      </c>
      <c r="D353" s="61" t="s">
        <v>68</v>
      </c>
      <c r="E353" s="61"/>
      <c r="F353" s="61" t="s">
        <v>1572</v>
      </c>
      <c r="G353" s="62" t="s">
        <v>1573</v>
      </c>
      <c r="H353" s="310"/>
      <c r="I353" s="46" t="s">
        <v>1574</v>
      </c>
      <c r="J353" s="64" t="s">
        <v>1571</v>
      </c>
      <c r="K353" s="63" t="s">
        <v>73</v>
      </c>
      <c r="L353" s="87" t="s">
        <v>430</v>
      </c>
      <c r="M353" s="86" t="s">
        <v>431</v>
      </c>
      <c r="N353" s="87" t="s">
        <v>402</v>
      </c>
      <c r="O353" s="87">
        <v>1</v>
      </c>
      <c r="P353" s="88">
        <v>46113</v>
      </c>
      <c r="Q353" s="88">
        <v>46387</v>
      </c>
      <c r="R353" s="89">
        <f t="shared" si="18"/>
        <v>40.5</v>
      </c>
      <c r="S353" s="87" t="s">
        <v>105</v>
      </c>
      <c r="T353" s="90" t="s">
        <v>432</v>
      </c>
      <c r="U353" s="105">
        <f>+IFERROR(VLOOKUP($L353,ACTIVIDADES!$B$9:$X$493,10,0),"")</f>
        <v>0</v>
      </c>
      <c r="V353" s="167" t="str">
        <f>+IFERROR(VLOOKUP($L353,ACTIVIDADES!$B$9:$X$493,11,0)," ")</f>
        <v xml:space="preserve">Se informa que esta en etapa de elaboración </v>
      </c>
      <c r="W353" s="227">
        <f>+IFERROR(VLOOKUP($L353,ACTIVIDADES!$B$9:$X$493,12,0),"")</f>
        <v>0</v>
      </c>
      <c r="X353" s="138">
        <f>+IFERROR(VLOOKUP($L353,ACTIVIDADES!$B$9:$X$493,13,0),"")</f>
        <v>46153</v>
      </c>
      <c r="Y353" s="164" t="str">
        <f>+IFERROR(VLOOKUP($L353,ACTIVIDADES!$B$9:$X$493,14,0),"")</f>
        <v>No ha dado inicio a la ejecución</v>
      </c>
      <c r="Z353" s="105">
        <f>+IFERROR(VLOOKUP($L353,ACTIVIDADES!$B$9:$X$493,15,0),"")</f>
        <v>0</v>
      </c>
      <c r="AA353" s="165" t="str">
        <f>+IFERROR(VLOOKUP($L353,ACTIVIDADES!$B$9:$X$493,16,0),"")</f>
        <v>EJECUCIÓN</v>
      </c>
      <c r="AB353" s="138">
        <v>46157</v>
      </c>
      <c r="AC353" s="105">
        <v>0</v>
      </c>
      <c r="AD353" s="105" t="s">
        <v>93</v>
      </c>
      <c r="AE353" s="179" t="s">
        <v>83</v>
      </c>
      <c r="AF353" s="105" t="s">
        <v>81</v>
      </c>
      <c r="AG353" s="105" t="s">
        <v>81</v>
      </c>
      <c r="AH353" s="105" t="s">
        <v>81</v>
      </c>
      <c r="AI353" s="33"/>
      <c r="AJ353" s="33"/>
      <c r="AK353" s="34"/>
      <c r="AL353" s="33"/>
      <c r="AM353" s="34"/>
      <c r="AN353" s="35"/>
      <c r="AO353" s="36"/>
      <c r="AP353" s="37"/>
      <c r="AQ353" s="33"/>
      <c r="AR353" s="38"/>
      <c r="AS353" s="39"/>
      <c r="AT353" s="40"/>
      <c r="AU353" s="48"/>
      <c r="AV353" s="49"/>
      <c r="AW353" s="41"/>
      <c r="AX353" s="47"/>
      <c r="AY353" s="33"/>
      <c r="AZ353" s="33"/>
      <c r="BA353" s="34"/>
      <c r="BB353" s="33"/>
      <c r="BC353" s="34"/>
      <c r="BD353" s="35"/>
      <c r="BE353" s="36"/>
      <c r="BF353" s="37"/>
      <c r="BG353" s="33"/>
      <c r="BH353" s="38"/>
      <c r="BI353" s="39"/>
      <c r="BJ353" s="40"/>
      <c r="BK353" s="48"/>
      <c r="BL353" s="49"/>
      <c r="BM353" s="41"/>
      <c r="BN353" s="47"/>
      <c r="BO353" s="33"/>
      <c r="BP353" s="33"/>
      <c r="BQ353" s="34"/>
      <c r="BR353" s="33"/>
      <c r="BS353" s="34"/>
      <c r="BT353" s="35"/>
      <c r="BU353" s="36"/>
      <c r="BV353" s="37"/>
      <c r="BW353" s="33"/>
      <c r="BX353" s="38"/>
      <c r="BY353" s="39"/>
      <c r="BZ353" s="40"/>
      <c r="CA353" s="48"/>
      <c r="CB353" s="49"/>
      <c r="CC353" s="41"/>
      <c r="CD353" s="47"/>
    </row>
    <row r="354" spans="1:82" s="32" customFormat="1" ht="90" customHeight="1" x14ac:dyDescent="0.25">
      <c r="A354" s="315">
        <f t="shared" si="19"/>
        <v>346</v>
      </c>
      <c r="B354" s="61" t="s">
        <v>67</v>
      </c>
      <c r="C354" s="61">
        <v>2023</v>
      </c>
      <c r="D354" s="61" t="s">
        <v>68</v>
      </c>
      <c r="E354" s="61"/>
      <c r="F354" s="61" t="s">
        <v>1575</v>
      </c>
      <c r="G354" s="62" t="s">
        <v>1576</v>
      </c>
      <c r="H354" s="310"/>
      <c r="I354" s="46" t="s">
        <v>1577</v>
      </c>
      <c r="J354" s="64" t="s">
        <v>1578</v>
      </c>
      <c r="K354" s="63" t="s">
        <v>73</v>
      </c>
      <c r="L354" s="87" t="s">
        <v>102</v>
      </c>
      <c r="M354" s="86" t="s">
        <v>103</v>
      </c>
      <c r="N354" s="87" t="s">
        <v>104</v>
      </c>
      <c r="O354" s="87">
        <v>9</v>
      </c>
      <c r="P354" s="88">
        <v>46113</v>
      </c>
      <c r="Q354" s="88">
        <v>46387</v>
      </c>
      <c r="R354" s="89">
        <f t="shared" si="18"/>
        <v>40.5</v>
      </c>
      <c r="S354" s="87" t="s">
        <v>105</v>
      </c>
      <c r="T354" s="90"/>
      <c r="U354" s="105">
        <f>+IFERROR(VLOOKUP($L354,ACTIVIDADES!$B$9:$X$493,10,0),"")</f>
        <v>1</v>
      </c>
      <c r="V354" s="199" t="str">
        <f>+IFERROR(VLOOKUP($L354,ACTIVIDADES!$B$9:$X$493,11,0)," ")</f>
        <v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v>
      </c>
      <c r="W354" s="227" t="str">
        <f>+IFERROR(VLOOKUP($L354,ACTIVIDADES!$B$9:$X$493,12,0),"")</f>
        <v>https://dnbc.gov.co/transparencia-y-acceso-a-la-informacion-publica/</v>
      </c>
      <c r="X354" s="173">
        <f>+IFERROR(VLOOKUP($L354,ACTIVIDADES!$B$9:$X$493,13,0),"")</f>
        <v>46153</v>
      </c>
      <c r="Y354" s="202" t="str">
        <f>+IFERROR(VLOOKUP($L354,ACTIVIDADES!$B$9:$X$493,14,0),"")</f>
        <v>Se adjunta pabtallazo de pagina web donde se evidencia la creación del portal de transparencia</v>
      </c>
      <c r="Z354" s="174">
        <f>+IFERROR(VLOOKUP($L354,ACTIVIDADES!$B$9:$X$493,15,0),"")</f>
        <v>1</v>
      </c>
      <c r="AA354" s="165" t="str">
        <f>+IFERROR(VLOOKUP($L354,ACTIVIDADES!$B$9:$X$493,16,0),"")</f>
        <v>CUMPLIDO</v>
      </c>
      <c r="AB354" s="138">
        <v>46157</v>
      </c>
      <c r="AC354" s="174">
        <v>0</v>
      </c>
      <c r="AD354" s="176" t="s">
        <v>107</v>
      </c>
      <c r="AE354" s="105" t="s">
        <v>108</v>
      </c>
      <c r="AF354" s="105" t="s">
        <v>81</v>
      </c>
      <c r="AG354" s="105" t="s">
        <v>85</v>
      </c>
      <c r="AH354" s="105" t="s">
        <v>123</v>
      </c>
      <c r="AI354" s="33"/>
      <c r="AJ354" s="33"/>
      <c r="AK354" s="34"/>
      <c r="AL354" s="33"/>
      <c r="AM354" s="34"/>
      <c r="AN354" s="35"/>
      <c r="AO354" s="36"/>
      <c r="AP354" s="37"/>
      <c r="AQ354" s="33"/>
      <c r="AR354" s="38"/>
      <c r="AS354" s="39"/>
      <c r="AT354" s="40"/>
      <c r="AU354" s="48"/>
      <c r="AV354" s="49"/>
      <c r="AW354" s="41"/>
      <c r="AX354" s="47"/>
      <c r="AY354" s="33"/>
      <c r="AZ354" s="33"/>
      <c r="BA354" s="34"/>
      <c r="BB354" s="33"/>
      <c r="BC354" s="34"/>
      <c r="BD354" s="35"/>
      <c r="BE354" s="36"/>
      <c r="BF354" s="37"/>
      <c r="BG354" s="33"/>
      <c r="BH354" s="38"/>
      <c r="BI354" s="39"/>
      <c r="BJ354" s="40"/>
      <c r="BK354" s="48"/>
      <c r="BL354" s="49"/>
      <c r="BM354" s="41"/>
      <c r="BN354" s="47"/>
      <c r="BO354" s="33"/>
      <c r="BP354" s="33"/>
      <c r="BQ354" s="34"/>
      <c r="BR354" s="33"/>
      <c r="BS354" s="34"/>
      <c r="BT354" s="35"/>
      <c r="BU354" s="36"/>
      <c r="BV354" s="37"/>
      <c r="BW354" s="33"/>
      <c r="BX354" s="38"/>
      <c r="BY354" s="39"/>
      <c r="BZ354" s="40"/>
      <c r="CA354" s="48"/>
      <c r="CB354" s="49"/>
      <c r="CC354" s="41"/>
      <c r="CD354" s="47"/>
    </row>
    <row r="355" spans="1:82" s="32" customFormat="1" ht="90" customHeight="1" x14ac:dyDescent="0.25">
      <c r="A355" s="315">
        <f t="shared" si="19"/>
        <v>347</v>
      </c>
      <c r="B355" s="61" t="s">
        <v>67</v>
      </c>
      <c r="C355" s="61">
        <v>2023</v>
      </c>
      <c r="D355" s="61" t="s">
        <v>68</v>
      </c>
      <c r="E355" s="61"/>
      <c r="F355" s="61" t="s">
        <v>1579</v>
      </c>
      <c r="G355" s="62" t="s">
        <v>1580</v>
      </c>
      <c r="H355" s="310"/>
      <c r="I355" s="46" t="s">
        <v>1581</v>
      </c>
      <c r="J355" s="64" t="s">
        <v>1582</v>
      </c>
      <c r="K355" s="63" t="s">
        <v>73</v>
      </c>
      <c r="L355" s="87" t="s">
        <v>430</v>
      </c>
      <c r="M355" s="86" t="s">
        <v>431</v>
      </c>
      <c r="N355" s="87" t="s">
        <v>402</v>
      </c>
      <c r="O355" s="87">
        <v>1</v>
      </c>
      <c r="P355" s="88">
        <v>46113</v>
      </c>
      <c r="Q355" s="88">
        <v>46387</v>
      </c>
      <c r="R355" s="89">
        <f t="shared" si="18"/>
        <v>40.5</v>
      </c>
      <c r="S355" s="87" t="s">
        <v>105</v>
      </c>
      <c r="T355" s="90"/>
      <c r="U355" s="105">
        <f>+IFERROR(VLOOKUP($L355,ACTIVIDADES!$B$9:$X$493,10,0),"")</f>
        <v>0</v>
      </c>
      <c r="V355" s="167" t="str">
        <f>+IFERROR(VLOOKUP($L355,ACTIVIDADES!$B$9:$X$493,11,0)," ")</f>
        <v xml:space="preserve">Se informa que esta en etapa de elaboración </v>
      </c>
      <c r="W355" s="227">
        <f>+IFERROR(VLOOKUP($L355,ACTIVIDADES!$B$9:$X$493,12,0),"")</f>
        <v>0</v>
      </c>
      <c r="X355" s="138">
        <f>+IFERROR(VLOOKUP($L355,ACTIVIDADES!$B$9:$X$493,13,0),"")</f>
        <v>46153</v>
      </c>
      <c r="Y355" s="164" t="str">
        <f>+IFERROR(VLOOKUP($L355,ACTIVIDADES!$B$9:$X$493,14,0),"")</f>
        <v>No ha dado inicio a la ejecución</v>
      </c>
      <c r="Z355" s="105">
        <f>+IFERROR(VLOOKUP($L355,ACTIVIDADES!$B$9:$X$493,15,0),"")</f>
        <v>0</v>
      </c>
      <c r="AA355" s="165" t="str">
        <f>+IFERROR(VLOOKUP($L355,ACTIVIDADES!$B$9:$X$493,16,0),"")</f>
        <v>EJECUCIÓN</v>
      </c>
      <c r="AB355" s="138">
        <v>46157</v>
      </c>
      <c r="AC355" s="105">
        <v>0</v>
      </c>
      <c r="AD355" s="105" t="s">
        <v>93</v>
      </c>
      <c r="AE355" s="179" t="s">
        <v>83</v>
      </c>
      <c r="AF355" s="105" t="s">
        <v>81</v>
      </c>
      <c r="AG355" s="105" t="s">
        <v>81</v>
      </c>
      <c r="AH355" s="105" t="s">
        <v>81</v>
      </c>
      <c r="AI355" s="33"/>
      <c r="AJ355" s="33"/>
      <c r="AK355" s="34"/>
      <c r="AL355" s="33"/>
      <c r="AM355" s="34"/>
      <c r="AN355" s="35"/>
      <c r="AO355" s="36"/>
      <c r="AP355" s="37"/>
      <c r="AQ355" s="33"/>
      <c r="AR355" s="38"/>
      <c r="AS355" s="39"/>
      <c r="AT355" s="40"/>
      <c r="AU355" s="48"/>
      <c r="AV355" s="49"/>
      <c r="AW355" s="41"/>
      <c r="AX355" s="47"/>
      <c r="AY355" s="33"/>
      <c r="AZ355" s="33"/>
      <c r="BA355" s="34"/>
      <c r="BB355" s="33"/>
      <c r="BC355" s="34"/>
      <c r="BD355" s="35"/>
      <c r="BE355" s="36"/>
      <c r="BF355" s="37"/>
      <c r="BG355" s="33"/>
      <c r="BH355" s="38"/>
      <c r="BI355" s="39"/>
      <c r="BJ355" s="40"/>
      <c r="BK355" s="48"/>
      <c r="BL355" s="49"/>
      <c r="BM355" s="41"/>
      <c r="BN355" s="47"/>
      <c r="BO355" s="33"/>
      <c r="BP355" s="33"/>
      <c r="BQ355" s="34"/>
      <c r="BR355" s="33"/>
      <c r="BS355" s="34"/>
      <c r="BT355" s="35"/>
      <c r="BU355" s="36"/>
      <c r="BV355" s="37"/>
      <c r="BW355" s="33"/>
      <c r="BX355" s="38"/>
      <c r="BY355" s="39"/>
      <c r="BZ355" s="40"/>
      <c r="CA355" s="48"/>
      <c r="CB355" s="49"/>
      <c r="CC355" s="41"/>
      <c r="CD355" s="47"/>
    </row>
    <row r="356" spans="1:82" s="32" customFormat="1" ht="90" customHeight="1" x14ac:dyDescent="0.25">
      <c r="A356" s="315">
        <f t="shared" si="19"/>
        <v>348</v>
      </c>
      <c r="B356" s="61" t="s">
        <v>67</v>
      </c>
      <c r="C356" s="61">
        <v>2023</v>
      </c>
      <c r="D356" s="61" t="s">
        <v>68</v>
      </c>
      <c r="E356" s="61"/>
      <c r="F356" s="61" t="s">
        <v>1583</v>
      </c>
      <c r="G356" s="62" t="s">
        <v>1584</v>
      </c>
      <c r="H356" s="310"/>
      <c r="I356" s="46" t="s">
        <v>1585</v>
      </c>
      <c r="J356" s="64" t="s">
        <v>1586</v>
      </c>
      <c r="K356" s="63" t="s">
        <v>73</v>
      </c>
      <c r="L356" s="87" t="s">
        <v>1587</v>
      </c>
      <c r="M356" s="86" t="s">
        <v>1588</v>
      </c>
      <c r="N356" s="87" t="s">
        <v>1589</v>
      </c>
      <c r="O356" s="87">
        <v>1</v>
      </c>
      <c r="P356" s="88">
        <v>46113</v>
      </c>
      <c r="Q356" s="88">
        <v>46387</v>
      </c>
      <c r="R356" s="89">
        <f t="shared" si="18"/>
        <v>40.5</v>
      </c>
      <c r="S356" s="87" t="s">
        <v>105</v>
      </c>
      <c r="T356" s="90"/>
      <c r="U356" s="105">
        <f>+IFERROR(VLOOKUP($L356,ACTIVIDADES!$B$9:$X$493,10,0),"")</f>
        <v>0</v>
      </c>
      <c r="V356" s="167" t="str">
        <f>+IFERROR(VLOOKUP($L356,ACTIVIDADES!$B$9:$X$493,11,0)," ")</f>
        <v>Actividad en proceso; el Manual de Supervisión se encuentra en actualización para incorporar los requisitos y actividades necesarias para el seguimiento contractual, la gestión de pagos y su registro en la plataforma SECOP II.</v>
      </c>
      <c r="W356" s="227">
        <f>+IFERROR(VLOOKUP($L356,ACTIVIDADES!$B$9:$X$493,12,0),"")</f>
        <v>0</v>
      </c>
      <c r="X356" s="138">
        <f>+IFERROR(VLOOKUP($L356,ACTIVIDADES!$B$9:$X$493,13,0),"")</f>
        <v>46153</v>
      </c>
      <c r="Y356" s="164" t="str">
        <f>+IFERROR(VLOOKUP($L356,ACTIVIDADES!$B$9:$X$493,14,0),"")</f>
        <v>Sin avance en la actividad</v>
      </c>
      <c r="Z356" s="105">
        <f>+IFERROR(VLOOKUP($L356,ACTIVIDADES!$B$9:$X$493,15,0),"")</f>
        <v>0</v>
      </c>
      <c r="AA356" s="165" t="str">
        <f>+IFERROR(VLOOKUP($L356,ACTIVIDADES!$B$9:$X$493,16,0),"")</f>
        <v>EJECUCIÓN</v>
      </c>
      <c r="AB356" s="138">
        <v>46157</v>
      </c>
      <c r="AC356" s="105">
        <v>0</v>
      </c>
      <c r="AD356" s="105" t="s">
        <v>93</v>
      </c>
      <c r="AE356" s="179" t="s">
        <v>83</v>
      </c>
      <c r="AF356" s="105" t="s">
        <v>81</v>
      </c>
      <c r="AG356" s="105" t="s">
        <v>81</v>
      </c>
      <c r="AH356" s="105" t="s">
        <v>81</v>
      </c>
      <c r="AI356" s="33"/>
      <c r="AJ356" s="33"/>
      <c r="AK356" s="34"/>
      <c r="AL356" s="33"/>
      <c r="AM356" s="34"/>
      <c r="AN356" s="35"/>
      <c r="AO356" s="36"/>
      <c r="AP356" s="37"/>
      <c r="AQ356" s="33"/>
      <c r="AR356" s="38"/>
      <c r="AS356" s="39"/>
      <c r="AT356" s="40"/>
      <c r="AU356" s="48"/>
      <c r="AV356" s="49"/>
      <c r="AW356" s="41"/>
      <c r="AX356" s="47"/>
      <c r="AY356" s="33"/>
      <c r="AZ356" s="33"/>
      <c r="BA356" s="34"/>
      <c r="BB356" s="33"/>
      <c r="BC356" s="34"/>
      <c r="BD356" s="35"/>
      <c r="BE356" s="36"/>
      <c r="BF356" s="37"/>
      <c r="BG356" s="33"/>
      <c r="BH356" s="38"/>
      <c r="BI356" s="39"/>
      <c r="BJ356" s="40"/>
      <c r="BK356" s="48"/>
      <c r="BL356" s="49"/>
      <c r="BM356" s="41"/>
      <c r="BN356" s="47"/>
      <c r="BO356" s="33"/>
      <c r="BP356" s="33"/>
      <c r="BQ356" s="34"/>
      <c r="BR356" s="33"/>
      <c r="BS356" s="34"/>
      <c r="BT356" s="35"/>
      <c r="BU356" s="36"/>
      <c r="BV356" s="37"/>
      <c r="BW356" s="33"/>
      <c r="BX356" s="38"/>
      <c r="BY356" s="39"/>
      <c r="BZ356" s="40"/>
      <c r="CA356" s="48"/>
      <c r="CB356" s="49"/>
      <c r="CC356" s="41"/>
      <c r="CD356" s="47"/>
    </row>
    <row r="357" spans="1:82" s="32" customFormat="1" ht="90" customHeight="1" x14ac:dyDescent="0.25">
      <c r="A357" s="315">
        <f t="shared" si="19"/>
        <v>349</v>
      </c>
      <c r="B357" s="61" t="s">
        <v>67</v>
      </c>
      <c r="C357" s="61">
        <v>2023</v>
      </c>
      <c r="D357" s="61" t="s">
        <v>68</v>
      </c>
      <c r="E357" s="61"/>
      <c r="F357" s="61" t="s">
        <v>1590</v>
      </c>
      <c r="G357" s="62" t="s">
        <v>1591</v>
      </c>
      <c r="H357" s="310"/>
      <c r="I357" s="46" t="s">
        <v>1585</v>
      </c>
      <c r="J357" s="64" t="s">
        <v>1586</v>
      </c>
      <c r="K357" s="63" t="s">
        <v>73</v>
      </c>
      <c r="L357" s="87" t="s">
        <v>1587</v>
      </c>
      <c r="M357" s="86" t="s">
        <v>1588</v>
      </c>
      <c r="N357" s="87" t="s">
        <v>1589</v>
      </c>
      <c r="O357" s="87">
        <v>1</v>
      </c>
      <c r="P357" s="88">
        <v>46113</v>
      </c>
      <c r="Q357" s="88">
        <v>46387</v>
      </c>
      <c r="R357" s="89">
        <f t="shared" si="18"/>
        <v>40.5</v>
      </c>
      <c r="S357" s="87" t="s">
        <v>105</v>
      </c>
      <c r="T357" s="90"/>
      <c r="U357" s="105">
        <f>+IFERROR(VLOOKUP($L357,ACTIVIDADES!$B$9:$X$493,10,0),"")</f>
        <v>0</v>
      </c>
      <c r="V357" s="167" t="str">
        <f>+IFERROR(VLOOKUP($L357,ACTIVIDADES!$B$9:$X$493,11,0)," ")</f>
        <v>Actividad en proceso; el Manual de Supervisión se encuentra en actualización para incorporar los requisitos y actividades necesarias para el seguimiento contractual, la gestión de pagos y su registro en la plataforma SECOP II.</v>
      </c>
      <c r="W357" s="227">
        <f>+IFERROR(VLOOKUP($L357,ACTIVIDADES!$B$9:$X$493,12,0),"")</f>
        <v>0</v>
      </c>
      <c r="X357" s="138">
        <f>+IFERROR(VLOOKUP($L357,ACTIVIDADES!$B$9:$X$493,13,0),"")</f>
        <v>46153</v>
      </c>
      <c r="Y357" s="164" t="str">
        <f>+IFERROR(VLOOKUP($L357,ACTIVIDADES!$B$9:$X$493,14,0),"")</f>
        <v>Sin avance en la actividad</v>
      </c>
      <c r="Z357" s="105">
        <f>+IFERROR(VLOOKUP($L357,ACTIVIDADES!$B$9:$X$493,15,0),"")</f>
        <v>0</v>
      </c>
      <c r="AA357" s="165" t="str">
        <f>+IFERROR(VLOOKUP($L357,ACTIVIDADES!$B$9:$X$493,16,0),"")</f>
        <v>EJECUCIÓN</v>
      </c>
      <c r="AB357" s="138">
        <v>46157</v>
      </c>
      <c r="AC357" s="105">
        <v>0</v>
      </c>
      <c r="AD357" s="105" t="s">
        <v>93</v>
      </c>
      <c r="AE357" s="179" t="s">
        <v>83</v>
      </c>
      <c r="AF357" s="105" t="s">
        <v>81</v>
      </c>
      <c r="AG357" s="105" t="s">
        <v>81</v>
      </c>
      <c r="AH357" s="105" t="s">
        <v>81</v>
      </c>
      <c r="AI357" s="33"/>
      <c r="AJ357" s="33"/>
      <c r="AK357" s="34"/>
      <c r="AL357" s="33"/>
      <c r="AM357" s="34"/>
      <c r="AN357" s="35"/>
      <c r="AO357" s="36"/>
      <c r="AP357" s="37"/>
      <c r="AQ357" s="33"/>
      <c r="AR357" s="38"/>
      <c r="AS357" s="39"/>
      <c r="AT357" s="40"/>
      <c r="AU357" s="48"/>
      <c r="AV357" s="49"/>
      <c r="AW357" s="41"/>
      <c r="AX357" s="47"/>
      <c r="AY357" s="33"/>
      <c r="AZ357" s="33"/>
      <c r="BA357" s="34"/>
      <c r="BB357" s="33"/>
      <c r="BC357" s="34"/>
      <c r="BD357" s="35"/>
      <c r="BE357" s="36"/>
      <c r="BF357" s="37"/>
      <c r="BG357" s="33"/>
      <c r="BH357" s="38"/>
      <c r="BI357" s="39"/>
      <c r="BJ357" s="40"/>
      <c r="BK357" s="48"/>
      <c r="BL357" s="49"/>
      <c r="BM357" s="41"/>
      <c r="BN357" s="47"/>
      <c r="BO357" s="33"/>
      <c r="BP357" s="33"/>
      <c r="BQ357" s="34"/>
      <c r="BR357" s="33"/>
      <c r="BS357" s="34"/>
      <c r="BT357" s="35"/>
      <c r="BU357" s="36"/>
      <c r="BV357" s="37"/>
      <c r="BW357" s="33"/>
      <c r="BX357" s="38"/>
      <c r="BY357" s="39"/>
      <c r="BZ357" s="40"/>
      <c r="CA357" s="48"/>
      <c r="CB357" s="49"/>
      <c r="CC357" s="41"/>
      <c r="CD357" s="47"/>
    </row>
    <row r="358" spans="1:82" s="32" customFormat="1" ht="90" customHeight="1" x14ac:dyDescent="0.25">
      <c r="A358" s="315">
        <f t="shared" si="19"/>
        <v>350</v>
      </c>
      <c r="B358" s="61" t="s">
        <v>67</v>
      </c>
      <c r="C358" s="61">
        <v>2023</v>
      </c>
      <c r="D358" s="61" t="s">
        <v>68</v>
      </c>
      <c r="E358" s="61"/>
      <c r="F358" s="61" t="s">
        <v>1592</v>
      </c>
      <c r="G358" s="62" t="s">
        <v>1593</v>
      </c>
      <c r="H358" s="310"/>
      <c r="I358" s="46" t="s">
        <v>1594</v>
      </c>
      <c r="J358" s="64" t="s">
        <v>1595</v>
      </c>
      <c r="K358" s="63" t="s">
        <v>73</v>
      </c>
      <c r="L358" s="87" t="s">
        <v>244</v>
      </c>
      <c r="M358" s="86" t="s">
        <v>245</v>
      </c>
      <c r="N358" s="87" t="s">
        <v>246</v>
      </c>
      <c r="O358" s="87">
        <v>4</v>
      </c>
      <c r="P358" s="88">
        <v>46023</v>
      </c>
      <c r="Q358" s="88">
        <v>46387</v>
      </c>
      <c r="R358" s="89">
        <f t="shared" si="18"/>
        <v>54</v>
      </c>
      <c r="S358" s="87" t="s">
        <v>105</v>
      </c>
      <c r="T358" s="90"/>
      <c r="U358" s="105">
        <f>+IFERROR(VLOOKUP($L358,ACTIVIDADES!$B$9:$X$493,10,0),"")</f>
        <v>0</v>
      </c>
      <c r="V358" s="167" t="str">
        <f>+IFERROR(VLOOKUP($L358,ACTIVIDADES!$B$9:$X$493,11,0)," ")</f>
        <v xml:space="preserve">Se informa que esta en etapa de elaboración </v>
      </c>
      <c r="W358" s="227">
        <f>+IFERROR(VLOOKUP($L358,ACTIVIDADES!$B$9:$X$493,12,0),"")</f>
        <v>0</v>
      </c>
      <c r="X358" s="138">
        <f>+IFERROR(VLOOKUP($L358,ACTIVIDADES!$B$9:$X$493,13,0),"")</f>
        <v>46153</v>
      </c>
      <c r="Y358" s="164" t="str">
        <f>+IFERROR(VLOOKUP($L358,ACTIVIDADES!$B$9:$X$493,14,0),"")</f>
        <v>No ha dado inicio a la ejecución</v>
      </c>
      <c r="Z358" s="105">
        <f>+IFERROR(VLOOKUP($L358,ACTIVIDADES!$B$9:$X$493,15,0),"")</f>
        <v>0</v>
      </c>
      <c r="AA358" s="165" t="str">
        <f>+IFERROR(VLOOKUP($L358,ACTIVIDADES!$B$9:$X$493,16,0),"")</f>
        <v>EJECUCIÓN</v>
      </c>
      <c r="AB358" s="138">
        <v>46157</v>
      </c>
      <c r="AC358" s="105">
        <v>0</v>
      </c>
      <c r="AD358" s="105" t="s">
        <v>93</v>
      </c>
      <c r="AE358" s="179" t="s">
        <v>83</v>
      </c>
      <c r="AF358" s="105" t="s">
        <v>81</v>
      </c>
      <c r="AG358" s="105" t="s">
        <v>81</v>
      </c>
      <c r="AH358" s="105" t="s">
        <v>81</v>
      </c>
      <c r="AI358" s="33"/>
      <c r="AJ358" s="33"/>
      <c r="AK358" s="34"/>
      <c r="AL358" s="33"/>
      <c r="AM358" s="34"/>
      <c r="AN358" s="35"/>
      <c r="AO358" s="36"/>
      <c r="AP358" s="37"/>
      <c r="AQ358" s="33"/>
      <c r="AR358" s="38"/>
      <c r="AS358" s="39"/>
      <c r="AT358" s="40"/>
      <c r="AU358" s="48"/>
      <c r="AV358" s="49"/>
      <c r="AW358" s="41"/>
      <c r="AX358" s="47"/>
      <c r="AY358" s="33"/>
      <c r="AZ358" s="33"/>
      <c r="BA358" s="34"/>
      <c r="BB358" s="33"/>
      <c r="BC358" s="34"/>
      <c r="BD358" s="35"/>
      <c r="BE358" s="36"/>
      <c r="BF358" s="37"/>
      <c r="BG358" s="33"/>
      <c r="BH358" s="38"/>
      <c r="BI358" s="39"/>
      <c r="BJ358" s="40"/>
      <c r="BK358" s="48"/>
      <c r="BL358" s="49"/>
      <c r="BM358" s="41"/>
      <c r="BN358" s="47"/>
      <c r="BO358" s="33"/>
      <c r="BP358" s="33"/>
      <c r="BQ358" s="34"/>
      <c r="BR358" s="33"/>
      <c r="BS358" s="34"/>
      <c r="BT358" s="35"/>
      <c r="BU358" s="36"/>
      <c r="BV358" s="37"/>
      <c r="BW358" s="33"/>
      <c r="BX358" s="38"/>
      <c r="BY358" s="39"/>
      <c r="BZ358" s="40"/>
      <c r="CA358" s="48"/>
      <c r="CB358" s="49"/>
      <c r="CC358" s="41"/>
      <c r="CD358" s="47"/>
    </row>
    <row r="359" spans="1:82" s="32" customFormat="1" ht="90" customHeight="1" x14ac:dyDescent="0.25">
      <c r="A359" s="315">
        <f t="shared" si="19"/>
        <v>351</v>
      </c>
      <c r="B359" s="61" t="s">
        <v>67</v>
      </c>
      <c r="C359" s="61">
        <v>2023</v>
      </c>
      <c r="D359" s="61" t="s">
        <v>68</v>
      </c>
      <c r="E359" s="61"/>
      <c r="F359" s="61" t="s">
        <v>1596</v>
      </c>
      <c r="G359" s="62" t="s">
        <v>1597</v>
      </c>
      <c r="H359" s="310"/>
      <c r="I359" s="314" t="s">
        <v>1598</v>
      </c>
      <c r="J359" s="79" t="s">
        <v>1599</v>
      </c>
      <c r="K359" s="63" t="s">
        <v>73</v>
      </c>
      <c r="L359" s="87" t="s">
        <v>1600</v>
      </c>
      <c r="M359" s="86" t="s">
        <v>1601</v>
      </c>
      <c r="N359" s="87" t="s">
        <v>1602</v>
      </c>
      <c r="O359" s="87">
        <v>1</v>
      </c>
      <c r="P359" s="88">
        <v>46023</v>
      </c>
      <c r="Q359" s="88">
        <v>46387</v>
      </c>
      <c r="R359" s="89">
        <f t="shared" si="18"/>
        <v>54</v>
      </c>
      <c r="S359" s="87" t="s">
        <v>105</v>
      </c>
      <c r="T359" s="90"/>
      <c r="U359" s="105">
        <f>+IFERROR(VLOOKUP($L359,ACTIVIDADES!$B$9:$X$493,10,0),"")</f>
        <v>1</v>
      </c>
      <c r="V359" s="167" t="str">
        <f>+IFERROR(VLOOKUP($L359,ACTIVIDADES!$B$9:$X$493,11,0)," ")</f>
        <v xml:space="preserve">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
</v>
      </c>
      <c r="W359" s="227" t="str">
        <f>+IFERROR(VLOOKUP($L359,ACTIVIDADES!$B$9:$X$493,12,0),"")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v>
      </c>
      <c r="X359" s="138">
        <f>+IFERROR(VLOOKUP($L359,ACTIVIDADES!$B$9:$X$493,13,0),"")</f>
        <v>46153</v>
      </c>
      <c r="Y359" s="164" t="str">
        <f>+IFERROR(VLOOKUP($L359,ACTIVIDADES!$B$9:$X$493,14,0),"")</f>
        <v>Se incluye pantallazo del repositorio de información</v>
      </c>
      <c r="Z359" s="105">
        <f>+IFERROR(VLOOKUP($L359,ACTIVIDADES!$B$9:$X$493,15,0),"")</f>
        <v>1</v>
      </c>
      <c r="AA359" s="165" t="str">
        <f>+IFERROR(VLOOKUP($L359,ACTIVIDADES!$B$9:$X$493,16,0),"")</f>
        <v>CUMPLIDO</v>
      </c>
      <c r="AB359" s="138">
        <v>46157</v>
      </c>
      <c r="AC359" s="170">
        <v>1</v>
      </c>
      <c r="AD359" s="176" t="s">
        <v>1603</v>
      </c>
      <c r="AE359" s="105" t="s">
        <v>80</v>
      </c>
      <c r="AF359" s="105" t="s">
        <v>81</v>
      </c>
      <c r="AG359" s="105" t="s">
        <v>85</v>
      </c>
      <c r="AH359" s="105" t="s">
        <v>123</v>
      </c>
      <c r="AI359" s="33"/>
      <c r="AJ359" s="33"/>
      <c r="AK359" s="34"/>
      <c r="AL359" s="33"/>
      <c r="AM359" s="34"/>
      <c r="AN359" s="35"/>
      <c r="AO359" s="36"/>
      <c r="AP359" s="37"/>
      <c r="AQ359" s="33"/>
      <c r="AR359" s="38"/>
      <c r="AS359" s="39"/>
      <c r="AT359" s="40"/>
      <c r="AU359" s="48"/>
      <c r="AV359" s="49"/>
      <c r="AW359" s="41"/>
      <c r="AX359" s="47"/>
      <c r="AY359" s="33"/>
      <c r="AZ359" s="33"/>
      <c r="BA359" s="34"/>
      <c r="BB359" s="33"/>
      <c r="BC359" s="34"/>
      <c r="BD359" s="35"/>
      <c r="BE359" s="36"/>
      <c r="BF359" s="37"/>
      <c r="BG359" s="33"/>
      <c r="BH359" s="38"/>
      <c r="BI359" s="39"/>
      <c r="BJ359" s="40"/>
      <c r="BK359" s="48"/>
      <c r="BL359" s="49"/>
      <c r="BM359" s="41"/>
      <c r="BN359" s="47"/>
      <c r="BO359" s="33"/>
      <c r="BP359" s="33"/>
      <c r="BQ359" s="34"/>
      <c r="BR359" s="33"/>
      <c r="BS359" s="34"/>
      <c r="BT359" s="35"/>
      <c r="BU359" s="36"/>
      <c r="BV359" s="37"/>
      <c r="BW359" s="33"/>
      <c r="BX359" s="38"/>
      <c r="BY359" s="39"/>
      <c r="BZ359" s="40"/>
      <c r="CA359" s="48"/>
      <c r="CB359" s="49"/>
      <c r="CC359" s="41"/>
      <c r="CD359" s="47"/>
    </row>
    <row r="360" spans="1:82" s="32" customFormat="1" ht="90" customHeight="1" x14ac:dyDescent="0.25">
      <c r="A360" s="315">
        <f t="shared" si="19"/>
        <v>352</v>
      </c>
      <c r="B360" s="61" t="s">
        <v>67</v>
      </c>
      <c r="C360" s="61">
        <v>2023</v>
      </c>
      <c r="D360" s="61" t="s">
        <v>68</v>
      </c>
      <c r="E360" s="61"/>
      <c r="F360" s="61" t="s">
        <v>1604</v>
      </c>
      <c r="G360" s="62" t="s">
        <v>1605</v>
      </c>
      <c r="H360" s="310"/>
      <c r="I360" s="46" t="s">
        <v>1606</v>
      </c>
      <c r="J360" s="64" t="s">
        <v>1607</v>
      </c>
      <c r="K360" s="63" t="s">
        <v>73</v>
      </c>
      <c r="L360" s="87" t="s">
        <v>1608</v>
      </c>
      <c r="M360" s="86" t="s">
        <v>1609</v>
      </c>
      <c r="N360" s="87" t="s">
        <v>1610</v>
      </c>
      <c r="O360" s="87">
        <v>1</v>
      </c>
      <c r="P360" s="88">
        <v>45139</v>
      </c>
      <c r="Q360" s="88">
        <v>45260</v>
      </c>
      <c r="R360" s="89">
        <f t="shared" si="18"/>
        <v>17.849999999999998</v>
      </c>
      <c r="S360" s="87" t="s">
        <v>105</v>
      </c>
      <c r="T360" s="90"/>
      <c r="U360" s="105">
        <f>+IFERROR(VLOOKUP($L360,ACTIVIDADES!$B$9:$X$493,10,0),"")</f>
        <v>1</v>
      </c>
      <c r="V360" s="167" t="str">
        <f>+IFERROR(VLOOKUP($L360,ACTIVIDADES!$B$9:$X$493,11,0)," ")</f>
        <v xml:space="preserve">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
</v>
      </c>
      <c r="W360" s="227" t="str">
        <f>+IFERROR(VLOOKUP($L360,ACTIVIDADES!$B$9:$X$493,12,0),"")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v>
      </c>
      <c r="X360" s="138">
        <f>+IFERROR(VLOOKUP($L360,ACTIVIDADES!$B$9:$X$493,13,0),"")</f>
        <v>46153</v>
      </c>
      <c r="Y360" s="164" t="str">
        <f>+IFERROR(VLOOKUP($L360,ACTIVIDADES!$B$9:$X$493,14,0),"")</f>
        <v>Se remiten memorandos de designación de supervisión de la vigencia 2026</v>
      </c>
      <c r="Z360" s="105">
        <f>+IFERROR(VLOOKUP($L360,ACTIVIDADES!$B$9:$X$493,15,0),"")</f>
        <v>1</v>
      </c>
      <c r="AA360" s="165" t="str">
        <f>+IFERROR(VLOOKUP($L360,ACTIVIDADES!$B$9:$X$493,16,0),"")</f>
        <v>CUMPLIDO</v>
      </c>
      <c r="AB360" s="138">
        <v>46157</v>
      </c>
      <c r="AC360" s="174">
        <v>1</v>
      </c>
      <c r="AD360" s="181" t="s">
        <v>1611</v>
      </c>
      <c r="AE360" s="105" t="s">
        <v>80</v>
      </c>
      <c r="AF360" s="105" t="s">
        <v>81</v>
      </c>
      <c r="AG360" s="105" t="s">
        <v>85</v>
      </c>
      <c r="AH360" s="105" t="s">
        <v>123</v>
      </c>
      <c r="AI360" s="33"/>
      <c r="AJ360" s="33"/>
      <c r="AK360" s="34"/>
      <c r="AL360" s="33"/>
      <c r="AM360" s="34"/>
      <c r="AN360" s="35"/>
      <c r="AO360" s="36"/>
      <c r="AP360" s="37"/>
      <c r="AQ360" s="33"/>
      <c r="AR360" s="38"/>
      <c r="AS360" s="39"/>
      <c r="AT360" s="40"/>
      <c r="AU360" s="48"/>
      <c r="AV360" s="49"/>
      <c r="AW360" s="41"/>
      <c r="AX360" s="47"/>
      <c r="AY360" s="33"/>
      <c r="AZ360" s="33"/>
      <c r="BA360" s="34"/>
      <c r="BB360" s="33"/>
      <c r="BC360" s="34"/>
      <c r="BD360" s="35"/>
      <c r="BE360" s="36"/>
      <c r="BF360" s="37"/>
      <c r="BG360" s="33"/>
      <c r="BH360" s="38"/>
      <c r="BI360" s="39"/>
      <c r="BJ360" s="40"/>
      <c r="BK360" s="48"/>
      <c r="BL360" s="49"/>
      <c r="BM360" s="41"/>
      <c r="BN360" s="47"/>
      <c r="BO360" s="33"/>
      <c r="BP360" s="33"/>
      <c r="BQ360" s="34"/>
      <c r="BR360" s="33"/>
      <c r="BS360" s="34"/>
      <c r="BT360" s="35"/>
      <c r="BU360" s="36"/>
      <c r="BV360" s="37"/>
      <c r="BW360" s="33"/>
      <c r="BX360" s="38"/>
      <c r="BY360" s="39"/>
      <c r="BZ360" s="40"/>
      <c r="CA360" s="48"/>
      <c r="CB360" s="49"/>
      <c r="CC360" s="41"/>
      <c r="CD360" s="47"/>
    </row>
    <row r="361" spans="1:82" s="32" customFormat="1" ht="90" customHeight="1" x14ac:dyDescent="0.25">
      <c r="A361" s="315">
        <f t="shared" si="19"/>
        <v>353</v>
      </c>
      <c r="B361" s="61" t="s">
        <v>67</v>
      </c>
      <c r="C361" s="61">
        <v>2023</v>
      </c>
      <c r="D361" s="61" t="s">
        <v>68</v>
      </c>
      <c r="E361" s="61"/>
      <c r="F361" s="61" t="s">
        <v>1612</v>
      </c>
      <c r="G361" s="62" t="s">
        <v>1613</v>
      </c>
      <c r="H361" s="310"/>
      <c r="I361" s="46" t="s">
        <v>1614</v>
      </c>
      <c r="J361" s="64" t="s">
        <v>1615</v>
      </c>
      <c r="K361" s="63" t="s">
        <v>73</v>
      </c>
      <c r="L361" s="87" t="s">
        <v>1616</v>
      </c>
      <c r="M361" s="86" t="s">
        <v>1617</v>
      </c>
      <c r="N361" s="87" t="s">
        <v>1618</v>
      </c>
      <c r="O361" s="87">
        <v>1</v>
      </c>
      <c r="P361" s="88">
        <v>45139</v>
      </c>
      <c r="Q361" s="88">
        <v>45260</v>
      </c>
      <c r="R361" s="89">
        <f t="shared" si="18"/>
        <v>17.849999999999998</v>
      </c>
      <c r="S361" s="87" t="s">
        <v>105</v>
      </c>
      <c r="T361" s="90"/>
      <c r="U361" s="105">
        <f>+IFERROR(VLOOKUP($L361,ACTIVIDADES!$B$9:$X$493,10,0),"")</f>
        <v>1</v>
      </c>
      <c r="V361" s="167" t="str">
        <f>+IFERROR(VLOOKUP($L361,ACTIVIDADES!$B$9:$X$493,11,0)," ")</f>
        <v xml:space="preserve">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v>
      </c>
      <c r="W361" s="227">
        <f>+IFERROR(VLOOKUP($L361,ACTIVIDADES!$B$9:$X$493,12,0),"")</f>
        <v>0</v>
      </c>
      <c r="X361" s="138">
        <f>+IFERROR(VLOOKUP($L361,ACTIVIDADES!$B$9:$X$493,13,0),"")</f>
        <v>46153</v>
      </c>
      <c r="Y361" s="164" t="str">
        <f>+IFERROR(VLOOKUP($L361,ACTIVIDADES!$B$9:$X$493,14,0),"")</f>
        <v>Se remite base de datos de contratos, pero no anexan evidencias de su publicación</v>
      </c>
      <c r="Z361" s="105">
        <f>+IFERROR(VLOOKUP($L361,ACTIVIDADES!$B$9:$X$493,15,0),"")</f>
        <v>0</v>
      </c>
      <c r="AA361" s="165" t="str">
        <f>+IFERROR(VLOOKUP($L361,ACTIVIDADES!$B$9:$X$493,16,0),"")</f>
        <v>VENCIDO</v>
      </c>
      <c r="AB361" s="138">
        <v>46157</v>
      </c>
      <c r="AC361" s="105">
        <v>0</v>
      </c>
      <c r="AD361" s="105" t="s">
        <v>93</v>
      </c>
      <c r="AE361" s="105" t="s">
        <v>118</v>
      </c>
      <c r="AF361" s="105" t="s">
        <v>81</v>
      </c>
      <c r="AG361" s="105" t="s">
        <v>81</v>
      </c>
      <c r="AH361" s="105" t="s">
        <v>81</v>
      </c>
      <c r="AI361" s="33"/>
      <c r="AJ361" s="33"/>
      <c r="AK361" s="34"/>
      <c r="AL361" s="33"/>
      <c r="AM361" s="34"/>
      <c r="AN361" s="35"/>
      <c r="AO361" s="36"/>
      <c r="AP361" s="37"/>
      <c r="AQ361" s="33"/>
      <c r="AR361" s="38"/>
      <c r="AS361" s="39"/>
      <c r="AT361" s="40"/>
      <c r="AU361" s="48"/>
      <c r="AV361" s="49"/>
      <c r="AW361" s="41"/>
      <c r="AX361" s="47"/>
      <c r="AY361" s="33"/>
      <c r="AZ361" s="33"/>
      <c r="BA361" s="34"/>
      <c r="BB361" s="33"/>
      <c r="BC361" s="34"/>
      <c r="BD361" s="35"/>
      <c r="BE361" s="36"/>
      <c r="BF361" s="37"/>
      <c r="BG361" s="33"/>
      <c r="BH361" s="38"/>
      <c r="BI361" s="39"/>
      <c r="BJ361" s="40"/>
      <c r="BK361" s="48"/>
      <c r="BL361" s="49"/>
      <c r="BM361" s="41"/>
      <c r="BN361" s="47"/>
      <c r="BO361" s="33"/>
      <c r="BP361" s="33"/>
      <c r="BQ361" s="34"/>
      <c r="BR361" s="33"/>
      <c r="BS361" s="34"/>
      <c r="BT361" s="35"/>
      <c r="BU361" s="36"/>
      <c r="BV361" s="37"/>
      <c r="BW361" s="33"/>
      <c r="BX361" s="38"/>
      <c r="BY361" s="39"/>
      <c r="BZ361" s="40"/>
      <c r="CA361" s="48"/>
      <c r="CB361" s="49"/>
      <c r="CC361" s="41"/>
      <c r="CD361" s="47"/>
    </row>
    <row r="362" spans="1:82" s="32" customFormat="1" ht="90" customHeight="1" x14ac:dyDescent="0.25">
      <c r="A362" s="315">
        <f t="shared" si="19"/>
        <v>354</v>
      </c>
      <c r="B362" s="61" t="s">
        <v>67</v>
      </c>
      <c r="C362" s="61">
        <v>2023</v>
      </c>
      <c r="D362" s="61" t="s">
        <v>68</v>
      </c>
      <c r="E362" s="61"/>
      <c r="F362" s="61" t="s">
        <v>1619</v>
      </c>
      <c r="G362" s="62" t="s">
        <v>1620</v>
      </c>
      <c r="H362" s="310"/>
      <c r="I362" s="46" t="s">
        <v>1521</v>
      </c>
      <c r="J362" s="64" t="s">
        <v>1522</v>
      </c>
      <c r="K362" s="63" t="s">
        <v>73</v>
      </c>
      <c r="L362" s="87" t="s">
        <v>430</v>
      </c>
      <c r="M362" s="86" t="s">
        <v>1621</v>
      </c>
      <c r="N362" s="87" t="s">
        <v>402</v>
      </c>
      <c r="O362" s="87">
        <v>1</v>
      </c>
      <c r="P362" s="88">
        <v>46113</v>
      </c>
      <c r="Q362" s="88">
        <v>46387</v>
      </c>
      <c r="R362" s="89">
        <f t="shared" si="18"/>
        <v>40.5</v>
      </c>
      <c r="S362" s="87" t="s">
        <v>105</v>
      </c>
      <c r="T362" s="90"/>
      <c r="U362" s="105">
        <f>+IFERROR(VLOOKUP($L362,ACTIVIDADES!$B$9:$X$493,10,0),"")</f>
        <v>0</v>
      </c>
      <c r="V362" s="167" t="str">
        <f>+IFERROR(VLOOKUP($L362,ACTIVIDADES!$B$9:$X$493,11,0)," ")</f>
        <v xml:space="preserve">Se informa que esta en etapa de elaboración </v>
      </c>
      <c r="W362" s="227">
        <f>+IFERROR(VLOOKUP($L362,ACTIVIDADES!$B$9:$X$493,12,0),"")</f>
        <v>0</v>
      </c>
      <c r="X362" s="138">
        <f>+IFERROR(VLOOKUP($L362,ACTIVIDADES!$B$9:$X$493,13,0),"")</f>
        <v>46153</v>
      </c>
      <c r="Y362" s="164" t="str">
        <f>+IFERROR(VLOOKUP($L362,ACTIVIDADES!$B$9:$X$493,14,0),"")</f>
        <v>No ha dado inicio a la ejecución</v>
      </c>
      <c r="Z362" s="105">
        <f>+IFERROR(VLOOKUP($L362,ACTIVIDADES!$B$9:$X$493,15,0),"")</f>
        <v>0</v>
      </c>
      <c r="AA362" s="165" t="str">
        <f>+IFERROR(VLOOKUP($L362,ACTIVIDADES!$B$9:$X$493,16,0),"")</f>
        <v>EJECUCIÓN</v>
      </c>
      <c r="AB362" s="138">
        <v>46157</v>
      </c>
      <c r="AC362" s="105">
        <v>0</v>
      </c>
      <c r="AD362" s="105" t="s">
        <v>93</v>
      </c>
      <c r="AE362" s="179" t="s">
        <v>83</v>
      </c>
      <c r="AF362" s="105" t="s">
        <v>81</v>
      </c>
      <c r="AG362" s="105" t="s">
        <v>81</v>
      </c>
      <c r="AH362" s="105" t="s">
        <v>81</v>
      </c>
      <c r="AI362" s="33"/>
      <c r="AJ362" s="33"/>
      <c r="AK362" s="34"/>
      <c r="AL362" s="33"/>
      <c r="AM362" s="34"/>
      <c r="AN362" s="35"/>
      <c r="AO362" s="36"/>
      <c r="AP362" s="37"/>
      <c r="AQ362" s="33"/>
      <c r="AR362" s="38"/>
      <c r="AS362" s="39"/>
      <c r="AT362" s="40"/>
      <c r="AU362" s="48"/>
      <c r="AV362" s="49"/>
      <c r="AW362" s="41"/>
      <c r="AX362" s="47"/>
      <c r="AY362" s="33"/>
      <c r="AZ362" s="33"/>
      <c r="BA362" s="34"/>
      <c r="BB362" s="33"/>
      <c r="BC362" s="34"/>
      <c r="BD362" s="35"/>
      <c r="BE362" s="36"/>
      <c r="BF362" s="37"/>
      <c r="BG362" s="33"/>
      <c r="BH362" s="38"/>
      <c r="BI362" s="39"/>
      <c r="BJ362" s="40"/>
      <c r="BK362" s="48"/>
      <c r="BL362" s="49"/>
      <c r="BM362" s="41"/>
      <c r="BN362" s="47"/>
      <c r="BO362" s="33"/>
      <c r="BP362" s="33"/>
      <c r="BQ362" s="34"/>
      <c r="BR362" s="33"/>
      <c r="BS362" s="34"/>
      <c r="BT362" s="35"/>
      <c r="BU362" s="36"/>
      <c r="BV362" s="37"/>
      <c r="BW362" s="33"/>
      <c r="BX362" s="38"/>
      <c r="BY362" s="39"/>
      <c r="BZ362" s="40"/>
      <c r="CA362" s="48"/>
      <c r="CB362" s="49"/>
      <c r="CC362" s="41"/>
      <c r="CD362" s="47"/>
    </row>
    <row r="363" spans="1:82" s="32" customFormat="1" ht="90" customHeight="1" x14ac:dyDescent="0.25">
      <c r="A363" s="315">
        <f t="shared" si="19"/>
        <v>355</v>
      </c>
      <c r="B363" s="61" t="s">
        <v>67</v>
      </c>
      <c r="C363" s="61">
        <v>2023</v>
      </c>
      <c r="D363" s="61" t="s">
        <v>68</v>
      </c>
      <c r="E363" s="61"/>
      <c r="F363" s="61" t="s">
        <v>1622</v>
      </c>
      <c r="G363" s="62" t="s">
        <v>1623</v>
      </c>
      <c r="H363" s="310"/>
      <c r="I363" s="46" t="s">
        <v>1624</v>
      </c>
      <c r="J363" s="64" t="s">
        <v>1571</v>
      </c>
      <c r="K363" s="63" t="s">
        <v>73</v>
      </c>
      <c r="L363" s="87" t="s">
        <v>430</v>
      </c>
      <c r="M363" s="86" t="s">
        <v>1621</v>
      </c>
      <c r="N363" s="87" t="s">
        <v>402</v>
      </c>
      <c r="O363" s="87">
        <v>1</v>
      </c>
      <c r="P363" s="88">
        <v>46113</v>
      </c>
      <c r="Q363" s="88">
        <v>46387</v>
      </c>
      <c r="R363" s="89">
        <f t="shared" si="18"/>
        <v>40.5</v>
      </c>
      <c r="S363" s="87" t="s">
        <v>105</v>
      </c>
      <c r="T363" s="90"/>
      <c r="U363" s="105">
        <f>+IFERROR(VLOOKUP($L363,ACTIVIDADES!$B$9:$X$493,10,0),"")</f>
        <v>0</v>
      </c>
      <c r="V363" s="167" t="str">
        <f>+IFERROR(VLOOKUP($L363,ACTIVIDADES!$B$9:$X$493,11,0)," ")</f>
        <v xml:space="preserve">Se informa que esta en etapa de elaboración </v>
      </c>
      <c r="W363" s="227">
        <f>+IFERROR(VLOOKUP($L363,ACTIVIDADES!$B$9:$X$493,12,0),"")</f>
        <v>0</v>
      </c>
      <c r="X363" s="138">
        <f>+IFERROR(VLOOKUP($L363,ACTIVIDADES!$B$9:$X$493,13,0),"")</f>
        <v>46153</v>
      </c>
      <c r="Y363" s="164" t="str">
        <f>+IFERROR(VLOOKUP($L363,ACTIVIDADES!$B$9:$X$493,14,0),"")</f>
        <v>No ha dado inicio a la ejecución</v>
      </c>
      <c r="Z363" s="105">
        <f>+IFERROR(VLOOKUP($L363,ACTIVIDADES!$B$9:$X$493,15,0),"")</f>
        <v>0</v>
      </c>
      <c r="AA363" s="165" t="str">
        <f>+IFERROR(VLOOKUP($L363,ACTIVIDADES!$B$9:$X$493,16,0),"")</f>
        <v>EJECUCIÓN</v>
      </c>
      <c r="AB363" s="138">
        <v>46157</v>
      </c>
      <c r="AC363" s="105">
        <v>0</v>
      </c>
      <c r="AD363" s="105" t="s">
        <v>93</v>
      </c>
      <c r="AE363" s="179" t="s">
        <v>83</v>
      </c>
      <c r="AF363" s="105" t="s">
        <v>81</v>
      </c>
      <c r="AG363" s="105" t="s">
        <v>81</v>
      </c>
      <c r="AH363" s="105" t="s">
        <v>81</v>
      </c>
      <c r="AI363" s="33"/>
      <c r="AJ363" s="33"/>
      <c r="AK363" s="34"/>
      <c r="AL363" s="33"/>
      <c r="AM363" s="34"/>
      <c r="AN363" s="35"/>
      <c r="AO363" s="36"/>
      <c r="AP363" s="37"/>
      <c r="AQ363" s="33"/>
      <c r="AR363" s="38"/>
      <c r="AS363" s="39"/>
      <c r="AT363" s="40"/>
      <c r="AU363" s="48"/>
      <c r="AV363" s="49"/>
      <c r="AW363" s="41"/>
      <c r="AX363" s="47"/>
      <c r="AY363" s="33"/>
      <c r="AZ363" s="33"/>
      <c r="BA363" s="34"/>
      <c r="BB363" s="33"/>
      <c r="BC363" s="34"/>
      <c r="BD363" s="35"/>
      <c r="BE363" s="36"/>
      <c r="BF363" s="37"/>
      <c r="BG363" s="33"/>
      <c r="BH363" s="38"/>
      <c r="BI363" s="39"/>
      <c r="BJ363" s="40"/>
      <c r="BK363" s="48"/>
      <c r="BL363" s="49"/>
      <c r="BM363" s="41"/>
      <c r="BN363" s="47"/>
      <c r="BO363" s="33"/>
      <c r="BP363" s="33"/>
      <c r="BQ363" s="34"/>
      <c r="BR363" s="33"/>
      <c r="BS363" s="34"/>
      <c r="BT363" s="35"/>
      <c r="BU363" s="36"/>
      <c r="BV363" s="37"/>
      <c r="BW363" s="33"/>
      <c r="BX363" s="38"/>
      <c r="BY363" s="39"/>
      <c r="BZ363" s="40"/>
      <c r="CA363" s="48"/>
      <c r="CB363" s="49"/>
      <c r="CC363" s="41"/>
      <c r="CD363" s="47"/>
    </row>
    <row r="364" spans="1:82" s="32" customFormat="1" ht="90" customHeight="1" x14ac:dyDescent="0.25">
      <c r="A364" s="315">
        <f t="shared" si="19"/>
        <v>356</v>
      </c>
      <c r="B364" s="61" t="s">
        <v>67</v>
      </c>
      <c r="C364" s="61">
        <v>2023</v>
      </c>
      <c r="D364" s="61" t="s">
        <v>68</v>
      </c>
      <c r="E364" s="61"/>
      <c r="F364" s="61" t="s">
        <v>1625</v>
      </c>
      <c r="G364" s="62" t="s">
        <v>1626</v>
      </c>
      <c r="H364" s="310"/>
      <c r="I364" s="46" t="s">
        <v>1627</v>
      </c>
      <c r="J364" s="64" t="s">
        <v>1628</v>
      </c>
      <c r="K364" s="63" t="s">
        <v>73</v>
      </c>
      <c r="L364" s="87" t="s">
        <v>430</v>
      </c>
      <c r="M364" s="86" t="s">
        <v>1621</v>
      </c>
      <c r="N364" s="87" t="s">
        <v>402</v>
      </c>
      <c r="O364" s="87">
        <v>1</v>
      </c>
      <c r="P364" s="88">
        <v>46113</v>
      </c>
      <c r="Q364" s="88">
        <v>46387</v>
      </c>
      <c r="R364" s="89">
        <f t="shared" si="18"/>
        <v>40.5</v>
      </c>
      <c r="S364" s="87" t="s">
        <v>105</v>
      </c>
      <c r="T364" s="90"/>
      <c r="U364" s="105">
        <f>+IFERROR(VLOOKUP($L364,ACTIVIDADES!$B$9:$X$493,10,0),"")</f>
        <v>0</v>
      </c>
      <c r="V364" s="167" t="str">
        <f>+IFERROR(VLOOKUP($L364,ACTIVIDADES!$B$9:$X$493,11,0)," ")</f>
        <v xml:space="preserve">Se informa que esta en etapa de elaboración </v>
      </c>
      <c r="W364" s="227">
        <f>+IFERROR(VLOOKUP($L364,ACTIVIDADES!$B$9:$X$493,12,0),"")</f>
        <v>0</v>
      </c>
      <c r="X364" s="138">
        <f>+IFERROR(VLOOKUP($L364,ACTIVIDADES!$B$9:$X$493,13,0),"")</f>
        <v>46153</v>
      </c>
      <c r="Y364" s="164" t="str">
        <f>+IFERROR(VLOOKUP($L364,ACTIVIDADES!$B$9:$X$493,14,0),"")</f>
        <v>No ha dado inicio a la ejecución</v>
      </c>
      <c r="Z364" s="105">
        <f>+IFERROR(VLOOKUP($L364,ACTIVIDADES!$B$9:$X$493,15,0),"")</f>
        <v>0</v>
      </c>
      <c r="AA364" s="165" t="str">
        <f>+IFERROR(VLOOKUP($L364,ACTIVIDADES!$B$9:$X$493,16,0),"")</f>
        <v>EJECUCIÓN</v>
      </c>
      <c r="AB364" s="138">
        <v>46157</v>
      </c>
      <c r="AC364" s="105">
        <v>0</v>
      </c>
      <c r="AD364" s="105" t="s">
        <v>93</v>
      </c>
      <c r="AE364" s="179" t="s">
        <v>83</v>
      </c>
      <c r="AF364" s="105" t="s">
        <v>81</v>
      </c>
      <c r="AG364" s="105" t="s">
        <v>81</v>
      </c>
      <c r="AH364" s="105" t="s">
        <v>81</v>
      </c>
      <c r="AI364" s="33"/>
      <c r="AJ364" s="33"/>
      <c r="AK364" s="34"/>
      <c r="AL364" s="33"/>
      <c r="AM364" s="34"/>
      <c r="AN364" s="35"/>
      <c r="AO364" s="36"/>
      <c r="AP364" s="37"/>
      <c r="AQ364" s="33"/>
      <c r="AR364" s="38"/>
      <c r="AS364" s="39"/>
      <c r="AT364" s="40"/>
      <c r="AU364" s="48"/>
      <c r="AV364" s="49"/>
      <c r="AW364" s="41"/>
      <c r="AX364" s="47"/>
      <c r="AY364" s="33"/>
      <c r="AZ364" s="33"/>
      <c r="BA364" s="34"/>
      <c r="BB364" s="33"/>
      <c r="BC364" s="34"/>
      <c r="BD364" s="35"/>
      <c r="BE364" s="36"/>
      <c r="BF364" s="37"/>
      <c r="BG364" s="33"/>
      <c r="BH364" s="38"/>
      <c r="BI364" s="39"/>
      <c r="BJ364" s="40"/>
      <c r="BK364" s="48"/>
      <c r="BL364" s="49"/>
      <c r="BM364" s="41"/>
      <c r="BN364" s="47"/>
      <c r="BO364" s="33"/>
      <c r="BP364" s="33"/>
      <c r="BQ364" s="34"/>
      <c r="BR364" s="33"/>
      <c r="BS364" s="34"/>
      <c r="BT364" s="35"/>
      <c r="BU364" s="36"/>
      <c r="BV364" s="37"/>
      <c r="BW364" s="33"/>
      <c r="BX364" s="38"/>
      <c r="BY364" s="39"/>
      <c r="BZ364" s="40"/>
      <c r="CA364" s="48"/>
      <c r="CB364" s="49"/>
      <c r="CC364" s="41"/>
      <c r="CD364" s="47"/>
    </row>
    <row r="365" spans="1:82" s="32" customFormat="1" ht="90" customHeight="1" x14ac:dyDescent="0.25">
      <c r="A365" s="315">
        <f t="shared" si="19"/>
        <v>357</v>
      </c>
      <c r="B365" s="61" t="s">
        <v>67</v>
      </c>
      <c r="C365" s="61">
        <v>2023</v>
      </c>
      <c r="D365" s="61" t="s">
        <v>68</v>
      </c>
      <c r="E365" s="61"/>
      <c r="F365" s="61" t="s">
        <v>1629</v>
      </c>
      <c r="G365" s="62" t="s">
        <v>1630</v>
      </c>
      <c r="H365" s="310"/>
      <c r="I365" s="46" t="s">
        <v>1624</v>
      </c>
      <c r="J365" s="64" t="s">
        <v>1571</v>
      </c>
      <c r="K365" s="63" t="s">
        <v>73</v>
      </c>
      <c r="L365" s="87" t="s">
        <v>430</v>
      </c>
      <c r="M365" s="86" t="s">
        <v>1621</v>
      </c>
      <c r="N365" s="87" t="s">
        <v>402</v>
      </c>
      <c r="O365" s="87">
        <v>1</v>
      </c>
      <c r="P365" s="88">
        <v>46113</v>
      </c>
      <c r="Q365" s="88">
        <v>46387</v>
      </c>
      <c r="R365" s="89">
        <f t="shared" si="18"/>
        <v>40.5</v>
      </c>
      <c r="S365" s="87" t="s">
        <v>105</v>
      </c>
      <c r="T365" s="90"/>
      <c r="U365" s="105">
        <f>+IFERROR(VLOOKUP($L365,ACTIVIDADES!$B$9:$X$493,10,0),"")</f>
        <v>0</v>
      </c>
      <c r="V365" s="167" t="str">
        <f>+IFERROR(VLOOKUP($L365,ACTIVIDADES!$B$9:$X$493,11,0)," ")</f>
        <v xml:space="preserve">Se informa que esta en etapa de elaboración </v>
      </c>
      <c r="W365" s="227">
        <f>+IFERROR(VLOOKUP($L365,ACTIVIDADES!$B$9:$X$493,12,0),"")</f>
        <v>0</v>
      </c>
      <c r="X365" s="138">
        <f>+IFERROR(VLOOKUP($L365,ACTIVIDADES!$B$9:$X$493,13,0),"")</f>
        <v>46153</v>
      </c>
      <c r="Y365" s="164" t="str">
        <f>+IFERROR(VLOOKUP($L365,ACTIVIDADES!$B$9:$X$493,14,0),"")</f>
        <v>No ha dado inicio a la ejecución</v>
      </c>
      <c r="Z365" s="105">
        <f>+IFERROR(VLOOKUP($L365,ACTIVIDADES!$B$9:$X$493,15,0),"")</f>
        <v>0</v>
      </c>
      <c r="AA365" s="165" t="str">
        <f>+IFERROR(VLOOKUP($L365,ACTIVIDADES!$B$9:$X$493,16,0),"")</f>
        <v>EJECUCIÓN</v>
      </c>
      <c r="AB365" s="138">
        <v>46157</v>
      </c>
      <c r="AC365" s="105">
        <v>0</v>
      </c>
      <c r="AD365" s="105" t="s">
        <v>93</v>
      </c>
      <c r="AE365" s="179" t="s">
        <v>83</v>
      </c>
      <c r="AF365" s="105" t="s">
        <v>81</v>
      </c>
      <c r="AG365" s="105" t="s">
        <v>81</v>
      </c>
      <c r="AH365" s="105" t="s">
        <v>81</v>
      </c>
      <c r="AI365" s="33"/>
      <c r="AJ365" s="33"/>
      <c r="AK365" s="34"/>
      <c r="AL365" s="33"/>
      <c r="AM365" s="34"/>
      <c r="AN365" s="35"/>
      <c r="AO365" s="36"/>
      <c r="AP365" s="37"/>
      <c r="AQ365" s="33"/>
      <c r="AR365" s="38"/>
      <c r="AS365" s="39"/>
      <c r="AT365" s="40"/>
      <c r="AU365" s="48"/>
      <c r="AV365" s="49"/>
      <c r="AW365" s="41"/>
      <c r="AX365" s="47"/>
      <c r="AY365" s="33"/>
      <c r="AZ365" s="33"/>
      <c r="BA365" s="34"/>
      <c r="BB365" s="33"/>
      <c r="BC365" s="34"/>
      <c r="BD365" s="35"/>
      <c r="BE365" s="36"/>
      <c r="BF365" s="37"/>
      <c r="BG365" s="33"/>
      <c r="BH365" s="38"/>
      <c r="BI365" s="39"/>
      <c r="BJ365" s="40"/>
      <c r="BK365" s="48"/>
      <c r="BL365" s="49"/>
      <c r="BM365" s="41"/>
      <c r="BN365" s="47"/>
      <c r="BO365" s="33"/>
      <c r="BP365" s="33"/>
      <c r="BQ365" s="34"/>
      <c r="BR365" s="33"/>
      <c r="BS365" s="34"/>
      <c r="BT365" s="35"/>
      <c r="BU365" s="36"/>
      <c r="BV365" s="37"/>
      <c r="BW365" s="33"/>
      <c r="BX365" s="38"/>
      <c r="BY365" s="39"/>
      <c r="BZ365" s="40"/>
      <c r="CA365" s="48"/>
      <c r="CB365" s="49"/>
      <c r="CC365" s="41"/>
      <c r="CD365" s="47"/>
    </row>
    <row r="366" spans="1:82" s="32" customFormat="1" ht="90" customHeight="1" x14ac:dyDescent="0.25">
      <c r="A366" s="315">
        <f t="shared" si="19"/>
        <v>358</v>
      </c>
      <c r="B366" s="61" t="s">
        <v>67</v>
      </c>
      <c r="C366" s="61">
        <v>2023</v>
      </c>
      <c r="D366" s="61" t="s">
        <v>68</v>
      </c>
      <c r="E366" s="61"/>
      <c r="F366" s="61" t="s">
        <v>1631</v>
      </c>
      <c r="G366" s="62" t="s">
        <v>1632</v>
      </c>
      <c r="H366" s="310"/>
      <c r="I366" s="46" t="s">
        <v>1624</v>
      </c>
      <c r="J366" s="64" t="s">
        <v>1571</v>
      </c>
      <c r="K366" s="63" t="s">
        <v>73</v>
      </c>
      <c r="L366" s="87" t="s">
        <v>430</v>
      </c>
      <c r="M366" s="86" t="s">
        <v>1621</v>
      </c>
      <c r="N366" s="87" t="s">
        <v>402</v>
      </c>
      <c r="O366" s="87">
        <v>1</v>
      </c>
      <c r="P366" s="88">
        <v>46113</v>
      </c>
      <c r="Q366" s="88">
        <v>46387</v>
      </c>
      <c r="R366" s="89">
        <f t="shared" si="18"/>
        <v>40.5</v>
      </c>
      <c r="S366" s="87" t="s">
        <v>105</v>
      </c>
      <c r="T366" s="90"/>
      <c r="U366" s="105">
        <f>+IFERROR(VLOOKUP($L366,ACTIVIDADES!$B$9:$X$493,10,0),"")</f>
        <v>0</v>
      </c>
      <c r="V366" s="167" t="str">
        <f>+IFERROR(VLOOKUP($L366,ACTIVIDADES!$B$9:$X$493,11,0)," ")</f>
        <v xml:space="preserve">Se informa que esta en etapa de elaboración </v>
      </c>
      <c r="W366" s="227">
        <f>+IFERROR(VLOOKUP($L366,ACTIVIDADES!$B$9:$X$493,12,0),"")</f>
        <v>0</v>
      </c>
      <c r="X366" s="138">
        <f>+IFERROR(VLOOKUP($L366,ACTIVIDADES!$B$9:$X$493,13,0),"")</f>
        <v>46153</v>
      </c>
      <c r="Y366" s="164" t="str">
        <f>+IFERROR(VLOOKUP($L366,ACTIVIDADES!$B$9:$X$493,14,0),"")</f>
        <v>No ha dado inicio a la ejecución</v>
      </c>
      <c r="Z366" s="105">
        <f>+IFERROR(VLOOKUP($L366,ACTIVIDADES!$B$9:$X$493,15,0),"")</f>
        <v>0</v>
      </c>
      <c r="AA366" s="165" t="str">
        <f>+IFERROR(VLOOKUP($L366,ACTIVIDADES!$B$9:$X$493,16,0),"")</f>
        <v>EJECUCIÓN</v>
      </c>
      <c r="AB366" s="138">
        <v>46157</v>
      </c>
      <c r="AC366" s="105">
        <v>0</v>
      </c>
      <c r="AD366" s="105" t="s">
        <v>93</v>
      </c>
      <c r="AE366" s="179" t="s">
        <v>83</v>
      </c>
      <c r="AF366" s="105" t="s">
        <v>81</v>
      </c>
      <c r="AG366" s="105" t="s">
        <v>81</v>
      </c>
      <c r="AH366" s="105" t="s">
        <v>81</v>
      </c>
      <c r="AI366" s="33"/>
      <c r="AJ366" s="33"/>
      <c r="AK366" s="34"/>
      <c r="AL366" s="33"/>
      <c r="AM366" s="34"/>
      <c r="AN366" s="35"/>
      <c r="AO366" s="36"/>
      <c r="AP366" s="37"/>
      <c r="AQ366" s="33"/>
      <c r="AR366" s="38"/>
      <c r="AS366" s="39"/>
      <c r="AT366" s="40"/>
      <c r="AU366" s="48"/>
      <c r="AV366" s="49"/>
      <c r="AW366" s="41"/>
      <c r="AX366" s="47"/>
      <c r="AY366" s="33"/>
      <c r="AZ366" s="33"/>
      <c r="BA366" s="34"/>
      <c r="BB366" s="33"/>
      <c r="BC366" s="34"/>
      <c r="BD366" s="35"/>
      <c r="BE366" s="36"/>
      <c r="BF366" s="37"/>
      <c r="BG366" s="33"/>
      <c r="BH366" s="38"/>
      <c r="BI366" s="39"/>
      <c r="BJ366" s="40"/>
      <c r="BK366" s="48"/>
      <c r="BL366" s="49"/>
      <c r="BM366" s="41"/>
      <c r="BN366" s="47"/>
      <c r="BO366" s="33"/>
      <c r="BP366" s="33"/>
      <c r="BQ366" s="34"/>
      <c r="BR366" s="33"/>
      <c r="BS366" s="34"/>
      <c r="BT366" s="35"/>
      <c r="BU366" s="36"/>
      <c r="BV366" s="37"/>
      <c r="BW366" s="33"/>
      <c r="BX366" s="38"/>
      <c r="BY366" s="39"/>
      <c r="BZ366" s="40"/>
      <c r="CA366" s="48"/>
      <c r="CB366" s="49"/>
      <c r="CC366" s="41"/>
      <c r="CD366" s="47"/>
    </row>
    <row r="367" spans="1:82" s="32" customFormat="1" ht="90" customHeight="1" x14ac:dyDescent="0.25">
      <c r="A367" s="315">
        <f t="shared" si="19"/>
        <v>359</v>
      </c>
      <c r="B367" s="61" t="s">
        <v>67</v>
      </c>
      <c r="C367" s="61">
        <v>2023</v>
      </c>
      <c r="D367" s="61" t="s">
        <v>68</v>
      </c>
      <c r="E367" s="61"/>
      <c r="F367" s="61" t="s">
        <v>1633</v>
      </c>
      <c r="G367" s="62" t="s">
        <v>1634</v>
      </c>
      <c r="H367" s="310"/>
      <c r="I367" s="46" t="s">
        <v>1624</v>
      </c>
      <c r="J367" s="64" t="s">
        <v>1571</v>
      </c>
      <c r="K367" s="63" t="s">
        <v>73</v>
      </c>
      <c r="L367" s="87" t="s">
        <v>430</v>
      </c>
      <c r="M367" s="86" t="s">
        <v>1621</v>
      </c>
      <c r="N367" s="87" t="s">
        <v>402</v>
      </c>
      <c r="O367" s="87">
        <v>1</v>
      </c>
      <c r="P367" s="88">
        <v>46113</v>
      </c>
      <c r="Q367" s="88">
        <v>46387</v>
      </c>
      <c r="R367" s="89">
        <f t="shared" si="18"/>
        <v>40.5</v>
      </c>
      <c r="S367" s="87" t="s">
        <v>105</v>
      </c>
      <c r="T367" s="90"/>
      <c r="U367" s="105">
        <f>+IFERROR(VLOOKUP($L367,ACTIVIDADES!$B$9:$X$493,10,0),"")</f>
        <v>0</v>
      </c>
      <c r="V367" s="167" t="str">
        <f>+IFERROR(VLOOKUP($L367,ACTIVIDADES!$B$9:$X$493,11,0)," ")</f>
        <v xml:space="preserve">Se informa que esta en etapa de elaboración </v>
      </c>
      <c r="W367" s="227">
        <f>+IFERROR(VLOOKUP($L367,ACTIVIDADES!$B$9:$X$493,12,0),"")</f>
        <v>0</v>
      </c>
      <c r="X367" s="138">
        <f>+IFERROR(VLOOKUP($L367,ACTIVIDADES!$B$9:$X$493,13,0),"")</f>
        <v>46153</v>
      </c>
      <c r="Y367" s="164" t="str">
        <f>+IFERROR(VLOOKUP($L367,ACTIVIDADES!$B$9:$X$493,14,0),"")</f>
        <v>No ha dado inicio a la ejecución</v>
      </c>
      <c r="Z367" s="105">
        <f>+IFERROR(VLOOKUP($L367,ACTIVIDADES!$B$9:$X$493,15,0),"")</f>
        <v>0</v>
      </c>
      <c r="AA367" s="165" t="str">
        <f>+IFERROR(VLOOKUP($L367,ACTIVIDADES!$B$9:$X$493,16,0),"")</f>
        <v>EJECUCIÓN</v>
      </c>
      <c r="AB367" s="138">
        <v>46157</v>
      </c>
      <c r="AC367" s="105">
        <v>0</v>
      </c>
      <c r="AD367" s="105" t="s">
        <v>93</v>
      </c>
      <c r="AE367" s="179" t="s">
        <v>83</v>
      </c>
      <c r="AF367" s="105" t="s">
        <v>81</v>
      </c>
      <c r="AG367" s="105" t="s">
        <v>81</v>
      </c>
      <c r="AH367" s="105" t="s">
        <v>81</v>
      </c>
      <c r="AI367" s="33"/>
      <c r="AJ367" s="33"/>
      <c r="AK367" s="34"/>
      <c r="AL367" s="33"/>
      <c r="AM367" s="34"/>
      <c r="AN367" s="35"/>
      <c r="AO367" s="36"/>
      <c r="AP367" s="37"/>
      <c r="AQ367" s="33"/>
      <c r="AR367" s="38"/>
      <c r="AS367" s="39"/>
      <c r="AT367" s="40"/>
      <c r="AU367" s="48"/>
      <c r="AV367" s="49"/>
      <c r="AW367" s="41"/>
      <c r="AX367" s="47"/>
      <c r="AY367" s="33"/>
      <c r="AZ367" s="33"/>
      <c r="BA367" s="34"/>
      <c r="BB367" s="33"/>
      <c r="BC367" s="34"/>
      <c r="BD367" s="35"/>
      <c r="BE367" s="36"/>
      <c r="BF367" s="37"/>
      <c r="BG367" s="33"/>
      <c r="BH367" s="38"/>
      <c r="BI367" s="39"/>
      <c r="BJ367" s="40"/>
      <c r="BK367" s="48"/>
      <c r="BL367" s="49"/>
      <c r="BM367" s="41"/>
      <c r="BN367" s="47"/>
      <c r="BO367" s="33"/>
      <c r="BP367" s="33"/>
      <c r="BQ367" s="34"/>
      <c r="BR367" s="33"/>
      <c r="BS367" s="34"/>
      <c r="BT367" s="35"/>
      <c r="BU367" s="36"/>
      <c r="BV367" s="37"/>
      <c r="BW367" s="33"/>
      <c r="BX367" s="38"/>
      <c r="BY367" s="39"/>
      <c r="BZ367" s="40"/>
      <c r="CA367" s="48"/>
      <c r="CB367" s="49"/>
      <c r="CC367" s="41"/>
      <c r="CD367" s="47"/>
    </row>
    <row r="368" spans="1:82" s="32" customFormat="1" ht="90" customHeight="1" x14ac:dyDescent="0.25">
      <c r="A368" s="315">
        <f t="shared" si="19"/>
        <v>360</v>
      </c>
      <c r="B368" s="61" t="s">
        <v>67</v>
      </c>
      <c r="C368" s="61">
        <v>2023</v>
      </c>
      <c r="D368" s="61" t="s">
        <v>68</v>
      </c>
      <c r="E368" s="61"/>
      <c r="F368" s="61" t="s">
        <v>1635</v>
      </c>
      <c r="G368" s="62" t="s">
        <v>1636</v>
      </c>
      <c r="H368" s="310"/>
      <c r="I368" s="46" t="s">
        <v>1624</v>
      </c>
      <c r="J368" s="64" t="s">
        <v>1571</v>
      </c>
      <c r="K368" s="63" t="s">
        <v>73</v>
      </c>
      <c r="L368" s="87" t="s">
        <v>430</v>
      </c>
      <c r="M368" s="86" t="s">
        <v>1621</v>
      </c>
      <c r="N368" s="87" t="s">
        <v>402</v>
      </c>
      <c r="O368" s="87">
        <v>1</v>
      </c>
      <c r="P368" s="88">
        <v>46113</v>
      </c>
      <c r="Q368" s="88">
        <v>46387</v>
      </c>
      <c r="R368" s="89">
        <f t="shared" si="18"/>
        <v>40.5</v>
      </c>
      <c r="S368" s="87" t="s">
        <v>105</v>
      </c>
      <c r="T368" s="90"/>
      <c r="U368" s="105">
        <f>+IFERROR(VLOOKUP($L368,ACTIVIDADES!$B$9:$X$493,10,0),"")</f>
        <v>0</v>
      </c>
      <c r="V368" s="167" t="str">
        <f>+IFERROR(VLOOKUP($L368,ACTIVIDADES!$B$9:$X$493,11,0)," ")</f>
        <v xml:space="preserve">Se informa que esta en etapa de elaboración </v>
      </c>
      <c r="W368" s="227">
        <f>+IFERROR(VLOOKUP($L368,ACTIVIDADES!$B$9:$X$493,12,0),"")</f>
        <v>0</v>
      </c>
      <c r="X368" s="138">
        <f>+IFERROR(VLOOKUP($L368,ACTIVIDADES!$B$9:$X$493,13,0),"")</f>
        <v>46153</v>
      </c>
      <c r="Y368" s="164" t="str">
        <f>+IFERROR(VLOOKUP($L368,ACTIVIDADES!$B$9:$X$493,14,0),"")</f>
        <v>No ha dado inicio a la ejecución</v>
      </c>
      <c r="Z368" s="105">
        <f>+IFERROR(VLOOKUP($L368,ACTIVIDADES!$B$9:$X$493,15,0),"")</f>
        <v>0</v>
      </c>
      <c r="AA368" s="165" t="str">
        <f>+IFERROR(VLOOKUP($L368,ACTIVIDADES!$B$9:$X$493,16,0),"")</f>
        <v>EJECUCIÓN</v>
      </c>
      <c r="AB368" s="138">
        <v>46157</v>
      </c>
      <c r="AC368" s="105">
        <v>0</v>
      </c>
      <c r="AD368" s="105" t="s">
        <v>93</v>
      </c>
      <c r="AE368" s="179" t="s">
        <v>83</v>
      </c>
      <c r="AF368" s="105" t="s">
        <v>81</v>
      </c>
      <c r="AG368" s="105" t="s">
        <v>81</v>
      </c>
      <c r="AH368" s="105" t="s">
        <v>81</v>
      </c>
      <c r="AI368" s="33"/>
      <c r="AJ368" s="33"/>
      <c r="AK368" s="34"/>
      <c r="AL368" s="33"/>
      <c r="AM368" s="34"/>
      <c r="AN368" s="35"/>
      <c r="AO368" s="36"/>
      <c r="AP368" s="37"/>
      <c r="AQ368" s="33"/>
      <c r="AR368" s="38"/>
      <c r="AS368" s="39"/>
      <c r="AT368" s="40"/>
      <c r="AU368" s="48"/>
      <c r="AV368" s="49"/>
      <c r="AW368" s="41"/>
      <c r="AX368" s="47"/>
      <c r="AY368" s="33"/>
      <c r="AZ368" s="33"/>
      <c r="BA368" s="34"/>
      <c r="BB368" s="33"/>
      <c r="BC368" s="34"/>
      <c r="BD368" s="35"/>
      <c r="BE368" s="36"/>
      <c r="BF368" s="37"/>
      <c r="BG368" s="33"/>
      <c r="BH368" s="38"/>
      <c r="BI368" s="39"/>
      <c r="BJ368" s="40"/>
      <c r="BK368" s="48"/>
      <c r="BL368" s="49"/>
      <c r="BM368" s="41"/>
      <c r="BN368" s="47"/>
      <c r="BO368" s="33"/>
      <c r="BP368" s="33"/>
      <c r="BQ368" s="34"/>
      <c r="BR368" s="33"/>
      <c r="BS368" s="34"/>
      <c r="BT368" s="35"/>
      <c r="BU368" s="36"/>
      <c r="BV368" s="37"/>
      <c r="BW368" s="33"/>
      <c r="BX368" s="38"/>
      <c r="BY368" s="39"/>
      <c r="BZ368" s="40"/>
      <c r="CA368" s="48"/>
      <c r="CB368" s="49"/>
      <c r="CC368" s="41"/>
      <c r="CD368" s="47"/>
    </row>
    <row r="369" spans="1:82" s="32" customFormat="1" ht="90" customHeight="1" x14ac:dyDescent="0.25">
      <c r="A369" s="315">
        <f t="shared" si="19"/>
        <v>361</v>
      </c>
      <c r="B369" s="61" t="s">
        <v>67</v>
      </c>
      <c r="C369" s="61">
        <v>2023</v>
      </c>
      <c r="D369" s="61" t="s">
        <v>68</v>
      </c>
      <c r="E369" s="61"/>
      <c r="F369" s="61" t="s">
        <v>1637</v>
      </c>
      <c r="G369" s="62" t="s">
        <v>1638</v>
      </c>
      <c r="H369" s="310"/>
      <c r="I369" s="46" t="s">
        <v>1639</v>
      </c>
      <c r="J369" s="64" t="s">
        <v>1640</v>
      </c>
      <c r="K369" s="63" t="s">
        <v>73</v>
      </c>
      <c r="L369" s="87" t="s">
        <v>430</v>
      </c>
      <c r="M369" s="86" t="s">
        <v>1621</v>
      </c>
      <c r="N369" s="87" t="s">
        <v>402</v>
      </c>
      <c r="O369" s="87">
        <v>1</v>
      </c>
      <c r="P369" s="88">
        <v>46113</v>
      </c>
      <c r="Q369" s="88">
        <v>46387</v>
      </c>
      <c r="R369" s="89">
        <f t="shared" si="18"/>
        <v>40.5</v>
      </c>
      <c r="S369" s="87" t="s">
        <v>105</v>
      </c>
      <c r="T369" s="90"/>
      <c r="U369" s="105">
        <f>+IFERROR(VLOOKUP($L369,ACTIVIDADES!$B$9:$X$493,10,0),"")</f>
        <v>0</v>
      </c>
      <c r="V369" s="167" t="str">
        <f>+IFERROR(VLOOKUP($L369,ACTIVIDADES!$B$9:$X$493,11,0)," ")</f>
        <v xml:space="preserve">Se informa que esta en etapa de elaboración </v>
      </c>
      <c r="W369" s="227">
        <f>+IFERROR(VLOOKUP($L369,ACTIVIDADES!$B$9:$X$493,12,0),"")</f>
        <v>0</v>
      </c>
      <c r="X369" s="138">
        <f>+IFERROR(VLOOKUP($L369,ACTIVIDADES!$B$9:$X$493,13,0),"")</f>
        <v>46153</v>
      </c>
      <c r="Y369" s="164" t="str">
        <f>+IFERROR(VLOOKUP($L369,ACTIVIDADES!$B$9:$X$493,14,0),"")</f>
        <v>No ha dado inicio a la ejecución</v>
      </c>
      <c r="Z369" s="105">
        <f>+IFERROR(VLOOKUP($L369,ACTIVIDADES!$B$9:$X$493,15,0),"")</f>
        <v>0</v>
      </c>
      <c r="AA369" s="165" t="str">
        <f>+IFERROR(VLOOKUP($L369,ACTIVIDADES!$B$9:$X$493,16,0),"")</f>
        <v>EJECUCIÓN</v>
      </c>
      <c r="AB369" s="138">
        <v>46157</v>
      </c>
      <c r="AC369" s="105">
        <v>0</v>
      </c>
      <c r="AD369" s="105" t="s">
        <v>93</v>
      </c>
      <c r="AE369" s="179" t="s">
        <v>83</v>
      </c>
      <c r="AF369" s="105" t="s">
        <v>81</v>
      </c>
      <c r="AG369" s="105" t="s">
        <v>81</v>
      </c>
      <c r="AH369" s="105" t="s">
        <v>81</v>
      </c>
      <c r="AI369" s="33"/>
      <c r="AJ369" s="33"/>
      <c r="AK369" s="34"/>
      <c r="AL369" s="33"/>
      <c r="AM369" s="34"/>
      <c r="AN369" s="35"/>
      <c r="AO369" s="36"/>
      <c r="AP369" s="37"/>
      <c r="AQ369" s="33"/>
      <c r="AR369" s="38"/>
      <c r="AS369" s="39"/>
      <c r="AT369" s="40"/>
      <c r="AU369" s="48"/>
      <c r="AV369" s="49"/>
      <c r="AW369" s="41"/>
      <c r="AX369" s="47"/>
      <c r="AY369" s="33"/>
      <c r="AZ369" s="33"/>
      <c r="BA369" s="34"/>
      <c r="BB369" s="33"/>
      <c r="BC369" s="34"/>
      <c r="BD369" s="35"/>
      <c r="BE369" s="36"/>
      <c r="BF369" s="37"/>
      <c r="BG369" s="33"/>
      <c r="BH369" s="38"/>
      <c r="BI369" s="39"/>
      <c r="BJ369" s="40"/>
      <c r="BK369" s="48"/>
      <c r="BL369" s="49"/>
      <c r="BM369" s="41"/>
      <c r="BN369" s="47"/>
      <c r="BO369" s="33"/>
      <c r="BP369" s="33"/>
      <c r="BQ369" s="34"/>
      <c r="BR369" s="33"/>
      <c r="BS369" s="34"/>
      <c r="BT369" s="35"/>
      <c r="BU369" s="36"/>
      <c r="BV369" s="37"/>
      <c r="BW369" s="33"/>
      <c r="BX369" s="38"/>
      <c r="BY369" s="39"/>
      <c r="BZ369" s="40"/>
      <c r="CA369" s="48"/>
      <c r="CB369" s="49"/>
      <c r="CC369" s="41"/>
      <c r="CD369" s="47"/>
    </row>
    <row r="370" spans="1:82" s="32" customFormat="1" ht="90" customHeight="1" x14ac:dyDescent="0.25">
      <c r="A370" s="315">
        <f t="shared" si="19"/>
        <v>362</v>
      </c>
      <c r="B370" s="61" t="s">
        <v>67</v>
      </c>
      <c r="C370" s="61">
        <v>2023</v>
      </c>
      <c r="D370" s="61" t="s">
        <v>68</v>
      </c>
      <c r="E370" s="61"/>
      <c r="F370" s="61" t="s">
        <v>1641</v>
      </c>
      <c r="G370" s="62" t="s">
        <v>1642</v>
      </c>
      <c r="H370" s="310"/>
      <c r="I370" s="46" t="s">
        <v>1643</v>
      </c>
      <c r="J370" s="64" t="s">
        <v>1644</v>
      </c>
      <c r="K370" s="63" t="s">
        <v>73</v>
      </c>
      <c r="L370" s="87" t="s">
        <v>1645</v>
      </c>
      <c r="M370" s="86" t="s">
        <v>1646</v>
      </c>
      <c r="N370" s="87" t="s">
        <v>1647</v>
      </c>
      <c r="O370" s="87">
        <v>1</v>
      </c>
      <c r="P370" s="88">
        <v>45139</v>
      </c>
      <c r="Q370" s="88">
        <v>45260</v>
      </c>
      <c r="R370" s="89">
        <f t="shared" si="18"/>
        <v>17.849999999999998</v>
      </c>
      <c r="S370" s="87" t="s">
        <v>105</v>
      </c>
      <c r="T370" s="90"/>
      <c r="U370" s="105">
        <f>+IFERROR(VLOOKUP($L370,ACTIVIDADES!$B$9:$X$493,10,0),"")</f>
        <v>0</v>
      </c>
      <c r="V370" s="167" t="str">
        <f>+IFERROR(VLOOKUP($L370,ACTIVIDADES!$B$9:$X$493,11,0)," ")</f>
        <v xml:space="preserve">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
</v>
      </c>
      <c r="W370" s="227">
        <f>+IFERROR(VLOOKUP($L370,ACTIVIDADES!$B$9:$X$493,12,0),"")</f>
        <v>0</v>
      </c>
      <c r="X370" s="138">
        <f>+IFERROR(VLOOKUP($L370,ACTIVIDADES!$B$9:$X$493,13,0),"")</f>
        <v>46153</v>
      </c>
      <c r="Y370" s="164" t="str">
        <f>+IFERROR(VLOOKUP($L370,ACTIVIDADES!$B$9:$X$493,14,0),"")</f>
        <v>No se evidencian soportes de la actividad</v>
      </c>
      <c r="Z370" s="105">
        <f>+IFERROR(VLOOKUP($L370,ACTIVIDADES!$B$9:$X$493,15,0),"")</f>
        <v>0</v>
      </c>
      <c r="AA370" s="165" t="str">
        <f>+IFERROR(VLOOKUP($L370,ACTIVIDADES!$B$9:$X$493,16,0),"")</f>
        <v>EJECUCIÓN</v>
      </c>
      <c r="AB370" s="138">
        <v>46157</v>
      </c>
      <c r="AC370" s="105">
        <v>0</v>
      </c>
      <c r="AD370" s="105" t="s">
        <v>93</v>
      </c>
      <c r="AE370" s="105" t="s">
        <v>118</v>
      </c>
      <c r="AF370" s="105" t="s">
        <v>81</v>
      </c>
      <c r="AG370" s="105" t="s">
        <v>81</v>
      </c>
      <c r="AH370" s="105" t="s">
        <v>81</v>
      </c>
      <c r="AI370" s="33"/>
      <c r="AJ370" s="33"/>
      <c r="AK370" s="34"/>
      <c r="AL370" s="33"/>
      <c r="AM370" s="34"/>
      <c r="AN370" s="35"/>
      <c r="AO370" s="36"/>
      <c r="AP370" s="37"/>
      <c r="AQ370" s="33"/>
      <c r="AR370" s="38"/>
      <c r="AS370" s="39"/>
      <c r="AT370" s="40"/>
      <c r="AU370" s="48"/>
      <c r="AV370" s="49"/>
      <c r="AW370" s="41"/>
      <c r="AX370" s="47"/>
      <c r="AY370" s="33"/>
      <c r="AZ370" s="33"/>
      <c r="BA370" s="34"/>
      <c r="BB370" s="33"/>
      <c r="BC370" s="34"/>
      <c r="BD370" s="35"/>
      <c r="BE370" s="36"/>
      <c r="BF370" s="37"/>
      <c r="BG370" s="33"/>
      <c r="BH370" s="38"/>
      <c r="BI370" s="39"/>
      <c r="BJ370" s="40"/>
      <c r="BK370" s="48"/>
      <c r="BL370" s="49"/>
      <c r="BM370" s="41"/>
      <c r="BN370" s="47"/>
      <c r="BO370" s="33"/>
      <c r="BP370" s="33"/>
      <c r="BQ370" s="34"/>
      <c r="BR370" s="33"/>
      <c r="BS370" s="34"/>
      <c r="BT370" s="35"/>
      <c r="BU370" s="36"/>
      <c r="BV370" s="37"/>
      <c r="BW370" s="33"/>
      <c r="BX370" s="38"/>
      <c r="BY370" s="39"/>
      <c r="BZ370" s="40"/>
      <c r="CA370" s="48"/>
      <c r="CB370" s="49"/>
      <c r="CC370" s="41"/>
      <c r="CD370" s="47"/>
    </row>
    <row r="371" spans="1:82" s="32" customFormat="1" ht="90" customHeight="1" x14ac:dyDescent="0.25">
      <c r="A371" s="315">
        <f t="shared" si="19"/>
        <v>363</v>
      </c>
      <c r="B371" s="61" t="s">
        <v>67</v>
      </c>
      <c r="C371" s="61">
        <v>2023</v>
      </c>
      <c r="D371" s="61" t="s">
        <v>68</v>
      </c>
      <c r="E371" s="61"/>
      <c r="F371" s="61" t="s">
        <v>1648</v>
      </c>
      <c r="G371" s="62" t="s">
        <v>1649</v>
      </c>
      <c r="H371" s="310"/>
      <c r="I371" s="46" t="s">
        <v>1624</v>
      </c>
      <c r="J371" s="64" t="s">
        <v>1571</v>
      </c>
      <c r="K371" s="63" t="s">
        <v>73</v>
      </c>
      <c r="L371" s="87" t="s">
        <v>430</v>
      </c>
      <c r="M371" s="86" t="s">
        <v>1621</v>
      </c>
      <c r="N371" s="87" t="s">
        <v>402</v>
      </c>
      <c r="O371" s="87">
        <v>1</v>
      </c>
      <c r="P371" s="88">
        <v>46113</v>
      </c>
      <c r="Q371" s="88">
        <v>46387</v>
      </c>
      <c r="R371" s="89">
        <f t="shared" si="18"/>
        <v>40.5</v>
      </c>
      <c r="S371" s="87" t="s">
        <v>105</v>
      </c>
      <c r="T371" s="90"/>
      <c r="U371" s="105">
        <f>+IFERROR(VLOOKUP($L371,ACTIVIDADES!$B$9:$X$493,10,0),"")</f>
        <v>0</v>
      </c>
      <c r="V371" s="167" t="str">
        <f>+IFERROR(VLOOKUP($L371,ACTIVIDADES!$B$9:$X$493,11,0)," ")</f>
        <v xml:space="preserve">Se informa que esta en etapa de elaboración </v>
      </c>
      <c r="W371" s="227">
        <f>+IFERROR(VLOOKUP($L371,ACTIVIDADES!$B$9:$X$493,12,0),"")</f>
        <v>0</v>
      </c>
      <c r="X371" s="138">
        <f>+IFERROR(VLOOKUP($L371,ACTIVIDADES!$B$9:$X$493,13,0),"")</f>
        <v>46153</v>
      </c>
      <c r="Y371" s="164" t="str">
        <f>+IFERROR(VLOOKUP($L371,ACTIVIDADES!$B$9:$X$493,14,0),"")</f>
        <v>No ha dado inicio a la ejecución</v>
      </c>
      <c r="Z371" s="105">
        <f>+IFERROR(VLOOKUP($L371,ACTIVIDADES!$B$9:$X$493,15,0),"")</f>
        <v>0</v>
      </c>
      <c r="AA371" s="165" t="str">
        <f>+IFERROR(VLOOKUP($L371,ACTIVIDADES!$B$9:$X$493,16,0),"")</f>
        <v>EJECUCIÓN</v>
      </c>
      <c r="AB371" s="138">
        <v>46157</v>
      </c>
      <c r="AC371" s="105">
        <v>0</v>
      </c>
      <c r="AD371" s="105" t="s">
        <v>93</v>
      </c>
      <c r="AE371" s="179" t="s">
        <v>83</v>
      </c>
      <c r="AF371" s="105" t="s">
        <v>81</v>
      </c>
      <c r="AG371" s="105" t="s">
        <v>81</v>
      </c>
      <c r="AH371" s="105" t="s">
        <v>81</v>
      </c>
      <c r="AI371" s="33"/>
      <c r="AJ371" s="33"/>
      <c r="AK371" s="34"/>
      <c r="AL371" s="33"/>
      <c r="AM371" s="34"/>
      <c r="AN371" s="35"/>
      <c r="AO371" s="36"/>
      <c r="AP371" s="37"/>
      <c r="AQ371" s="33"/>
      <c r="AR371" s="38"/>
      <c r="AS371" s="39"/>
      <c r="AT371" s="40"/>
      <c r="AU371" s="48"/>
      <c r="AV371" s="49"/>
      <c r="AW371" s="41"/>
      <c r="AX371" s="47"/>
      <c r="AY371" s="33"/>
      <c r="AZ371" s="33"/>
      <c r="BA371" s="34"/>
      <c r="BB371" s="33"/>
      <c r="BC371" s="34"/>
      <c r="BD371" s="35"/>
      <c r="BE371" s="36"/>
      <c r="BF371" s="37"/>
      <c r="BG371" s="33"/>
      <c r="BH371" s="38"/>
      <c r="BI371" s="39"/>
      <c r="BJ371" s="40"/>
      <c r="BK371" s="48"/>
      <c r="BL371" s="49"/>
      <c r="BM371" s="41"/>
      <c r="BN371" s="47"/>
      <c r="BO371" s="33"/>
      <c r="BP371" s="33"/>
      <c r="BQ371" s="34"/>
      <c r="BR371" s="33"/>
      <c r="BS371" s="34"/>
      <c r="BT371" s="35"/>
      <c r="BU371" s="36"/>
      <c r="BV371" s="37"/>
      <c r="BW371" s="33"/>
      <c r="BX371" s="38"/>
      <c r="BY371" s="39"/>
      <c r="BZ371" s="40"/>
      <c r="CA371" s="48"/>
      <c r="CB371" s="49"/>
      <c r="CC371" s="41"/>
      <c r="CD371" s="47"/>
    </row>
    <row r="372" spans="1:82" s="32" customFormat="1" ht="90" customHeight="1" x14ac:dyDescent="0.25">
      <c r="A372" s="315">
        <f t="shared" si="19"/>
        <v>364</v>
      </c>
      <c r="B372" s="61" t="s">
        <v>67</v>
      </c>
      <c r="C372" s="61">
        <v>2023</v>
      </c>
      <c r="D372" s="61" t="s">
        <v>68</v>
      </c>
      <c r="E372" s="61"/>
      <c r="F372" s="61" t="s">
        <v>1650</v>
      </c>
      <c r="G372" s="62" t="s">
        <v>1651</v>
      </c>
      <c r="H372" s="310"/>
      <c r="I372" s="46" t="s">
        <v>1652</v>
      </c>
      <c r="J372" s="64" t="s">
        <v>1653</v>
      </c>
      <c r="K372" s="63" t="s">
        <v>73</v>
      </c>
      <c r="L372" s="87" t="s">
        <v>430</v>
      </c>
      <c r="M372" s="86" t="s">
        <v>1621</v>
      </c>
      <c r="N372" s="87" t="s">
        <v>402</v>
      </c>
      <c r="O372" s="87">
        <v>1</v>
      </c>
      <c r="P372" s="88">
        <v>46113</v>
      </c>
      <c r="Q372" s="88">
        <v>46387</v>
      </c>
      <c r="R372" s="89">
        <f t="shared" si="18"/>
        <v>40.5</v>
      </c>
      <c r="S372" s="87" t="s">
        <v>105</v>
      </c>
      <c r="T372" s="90"/>
      <c r="U372" s="105">
        <f>+IFERROR(VLOOKUP($L372,ACTIVIDADES!$B$9:$X$493,10,0),"")</f>
        <v>0</v>
      </c>
      <c r="V372" s="167" t="str">
        <f>+IFERROR(VLOOKUP($L372,ACTIVIDADES!$B$9:$X$493,11,0)," ")</f>
        <v xml:space="preserve">Se informa que esta en etapa de elaboración </v>
      </c>
      <c r="W372" s="227">
        <f>+IFERROR(VLOOKUP($L372,ACTIVIDADES!$B$9:$X$493,12,0),"")</f>
        <v>0</v>
      </c>
      <c r="X372" s="138">
        <f>+IFERROR(VLOOKUP($L372,ACTIVIDADES!$B$9:$X$493,13,0),"")</f>
        <v>46153</v>
      </c>
      <c r="Y372" s="164" t="str">
        <f>+IFERROR(VLOOKUP($L372,ACTIVIDADES!$B$9:$X$493,14,0),"")</f>
        <v>No ha dado inicio a la ejecución</v>
      </c>
      <c r="Z372" s="105">
        <f>+IFERROR(VLOOKUP($L372,ACTIVIDADES!$B$9:$X$493,15,0),"")</f>
        <v>0</v>
      </c>
      <c r="AA372" s="165" t="str">
        <f>+IFERROR(VLOOKUP($L372,ACTIVIDADES!$B$9:$X$493,16,0),"")</f>
        <v>EJECUCIÓN</v>
      </c>
      <c r="AB372" s="138">
        <v>46157</v>
      </c>
      <c r="AC372" s="105">
        <v>0</v>
      </c>
      <c r="AD372" s="105" t="s">
        <v>93</v>
      </c>
      <c r="AE372" s="179" t="s">
        <v>83</v>
      </c>
      <c r="AF372" s="105" t="s">
        <v>81</v>
      </c>
      <c r="AG372" s="105" t="s">
        <v>81</v>
      </c>
      <c r="AH372" s="105" t="s">
        <v>81</v>
      </c>
      <c r="AI372" s="33"/>
      <c r="AJ372" s="33"/>
      <c r="AK372" s="34"/>
      <c r="AL372" s="33"/>
      <c r="AM372" s="34"/>
      <c r="AN372" s="35"/>
      <c r="AO372" s="36"/>
      <c r="AP372" s="37"/>
      <c r="AQ372" s="33"/>
      <c r="AR372" s="38"/>
      <c r="AS372" s="39"/>
      <c r="AT372" s="40"/>
      <c r="AU372" s="48"/>
      <c r="AV372" s="49"/>
      <c r="AW372" s="41"/>
      <c r="AX372" s="47"/>
      <c r="AY372" s="33"/>
      <c r="AZ372" s="33"/>
      <c r="BA372" s="34"/>
      <c r="BB372" s="33"/>
      <c r="BC372" s="34"/>
      <c r="BD372" s="35"/>
      <c r="BE372" s="36"/>
      <c r="BF372" s="37"/>
      <c r="BG372" s="33"/>
      <c r="BH372" s="38"/>
      <c r="BI372" s="39"/>
      <c r="BJ372" s="40"/>
      <c r="BK372" s="48"/>
      <c r="BL372" s="49"/>
      <c r="BM372" s="41"/>
      <c r="BN372" s="47"/>
      <c r="BO372" s="33"/>
      <c r="BP372" s="33"/>
      <c r="BQ372" s="34"/>
      <c r="BR372" s="33"/>
      <c r="BS372" s="34"/>
      <c r="BT372" s="35"/>
      <c r="BU372" s="36"/>
      <c r="BV372" s="37"/>
      <c r="BW372" s="33"/>
      <c r="BX372" s="38"/>
      <c r="BY372" s="39"/>
      <c r="BZ372" s="40"/>
      <c r="CA372" s="48"/>
      <c r="CB372" s="49"/>
      <c r="CC372" s="41"/>
      <c r="CD372" s="47"/>
    </row>
    <row r="373" spans="1:82" s="32" customFormat="1" ht="90" customHeight="1" x14ac:dyDescent="0.25">
      <c r="A373" s="315">
        <f t="shared" si="19"/>
        <v>365</v>
      </c>
      <c r="B373" s="61" t="s">
        <v>67</v>
      </c>
      <c r="C373" s="61">
        <v>2023</v>
      </c>
      <c r="D373" s="61" t="s">
        <v>68</v>
      </c>
      <c r="E373" s="61"/>
      <c r="F373" s="61" t="s">
        <v>1654</v>
      </c>
      <c r="G373" s="62" t="s">
        <v>1655</v>
      </c>
      <c r="H373" s="310"/>
      <c r="I373" s="46" t="s">
        <v>1656</v>
      </c>
      <c r="J373" s="64" t="s">
        <v>1657</v>
      </c>
      <c r="K373" s="63" t="s">
        <v>73</v>
      </c>
      <c r="L373" s="87" t="s">
        <v>430</v>
      </c>
      <c r="M373" s="86" t="s">
        <v>1621</v>
      </c>
      <c r="N373" s="87" t="s">
        <v>402</v>
      </c>
      <c r="O373" s="87">
        <v>1</v>
      </c>
      <c r="P373" s="88">
        <v>46113</v>
      </c>
      <c r="Q373" s="88">
        <v>46387</v>
      </c>
      <c r="R373" s="89">
        <f t="shared" si="18"/>
        <v>40.5</v>
      </c>
      <c r="S373" s="87" t="s">
        <v>105</v>
      </c>
      <c r="T373" s="90"/>
      <c r="U373" s="105">
        <f>+IFERROR(VLOOKUP($L373,ACTIVIDADES!$B$9:$X$493,10,0),"")</f>
        <v>0</v>
      </c>
      <c r="V373" s="167" t="str">
        <f>+IFERROR(VLOOKUP($L373,ACTIVIDADES!$B$9:$X$493,11,0)," ")</f>
        <v xml:space="preserve">Se informa que esta en etapa de elaboración </v>
      </c>
      <c r="W373" s="227">
        <f>+IFERROR(VLOOKUP($L373,ACTIVIDADES!$B$9:$X$493,12,0),"")</f>
        <v>0</v>
      </c>
      <c r="X373" s="138">
        <f>+IFERROR(VLOOKUP($L373,ACTIVIDADES!$B$9:$X$493,13,0),"")</f>
        <v>46153</v>
      </c>
      <c r="Y373" s="164" t="str">
        <f>+IFERROR(VLOOKUP($L373,ACTIVIDADES!$B$9:$X$493,14,0),"")</f>
        <v>No ha dado inicio a la ejecución</v>
      </c>
      <c r="Z373" s="105">
        <f>+IFERROR(VLOOKUP($L373,ACTIVIDADES!$B$9:$X$493,15,0),"")</f>
        <v>0</v>
      </c>
      <c r="AA373" s="165" t="str">
        <f>+IFERROR(VLOOKUP($L373,ACTIVIDADES!$B$9:$X$493,16,0),"")</f>
        <v>EJECUCIÓN</v>
      </c>
      <c r="AB373" s="138">
        <v>46157</v>
      </c>
      <c r="AC373" s="105">
        <v>0</v>
      </c>
      <c r="AD373" s="105" t="s">
        <v>93</v>
      </c>
      <c r="AE373" s="179" t="s">
        <v>83</v>
      </c>
      <c r="AF373" s="105" t="s">
        <v>81</v>
      </c>
      <c r="AG373" s="105" t="s">
        <v>81</v>
      </c>
      <c r="AH373" s="105" t="s">
        <v>81</v>
      </c>
      <c r="AI373" s="33"/>
      <c r="AJ373" s="33"/>
      <c r="AK373" s="34"/>
      <c r="AL373" s="33"/>
      <c r="AM373" s="34"/>
      <c r="AN373" s="35"/>
      <c r="AO373" s="36"/>
      <c r="AP373" s="37"/>
      <c r="AQ373" s="33"/>
      <c r="AR373" s="38"/>
      <c r="AS373" s="39"/>
      <c r="AT373" s="40"/>
      <c r="AU373" s="48"/>
      <c r="AV373" s="49"/>
      <c r="AW373" s="41"/>
      <c r="AX373" s="47"/>
      <c r="AY373" s="33"/>
      <c r="AZ373" s="33"/>
      <c r="BA373" s="34"/>
      <c r="BB373" s="33"/>
      <c r="BC373" s="34"/>
      <c r="BD373" s="35"/>
      <c r="BE373" s="36"/>
      <c r="BF373" s="37"/>
      <c r="BG373" s="33"/>
      <c r="BH373" s="38"/>
      <c r="BI373" s="39"/>
      <c r="BJ373" s="40"/>
      <c r="BK373" s="48"/>
      <c r="BL373" s="49"/>
      <c r="BM373" s="41"/>
      <c r="BN373" s="47"/>
      <c r="BO373" s="33"/>
      <c r="BP373" s="33"/>
      <c r="BQ373" s="34"/>
      <c r="BR373" s="33"/>
      <c r="BS373" s="34"/>
      <c r="BT373" s="35"/>
      <c r="BU373" s="36"/>
      <c r="BV373" s="37"/>
      <c r="BW373" s="33"/>
      <c r="BX373" s="38"/>
      <c r="BY373" s="39"/>
      <c r="BZ373" s="40"/>
      <c r="CA373" s="48"/>
      <c r="CB373" s="49"/>
      <c r="CC373" s="41"/>
      <c r="CD373" s="47"/>
    </row>
    <row r="374" spans="1:82" s="32" customFormat="1" ht="90" customHeight="1" x14ac:dyDescent="0.25">
      <c r="A374" s="315">
        <f t="shared" si="19"/>
        <v>366</v>
      </c>
      <c r="B374" s="61" t="s">
        <v>67</v>
      </c>
      <c r="C374" s="61">
        <v>2023</v>
      </c>
      <c r="D374" s="61" t="s">
        <v>68</v>
      </c>
      <c r="E374" s="61"/>
      <c r="F374" s="61" t="s">
        <v>1658</v>
      </c>
      <c r="G374" s="62" t="s">
        <v>1659</v>
      </c>
      <c r="H374" s="310"/>
      <c r="I374" s="46" t="s">
        <v>1660</v>
      </c>
      <c r="J374" s="64" t="s">
        <v>1653</v>
      </c>
      <c r="K374" s="63" t="s">
        <v>73</v>
      </c>
      <c r="L374" s="87" t="s">
        <v>430</v>
      </c>
      <c r="M374" s="86" t="s">
        <v>1621</v>
      </c>
      <c r="N374" s="87" t="s">
        <v>402</v>
      </c>
      <c r="O374" s="87">
        <v>1</v>
      </c>
      <c r="P374" s="88">
        <v>46113</v>
      </c>
      <c r="Q374" s="88">
        <v>46387</v>
      </c>
      <c r="R374" s="89">
        <f t="shared" si="18"/>
        <v>40.5</v>
      </c>
      <c r="S374" s="87" t="s">
        <v>105</v>
      </c>
      <c r="T374" s="90"/>
      <c r="U374" s="105">
        <f>+IFERROR(VLOOKUP($L374,ACTIVIDADES!$B$9:$X$493,10,0),"")</f>
        <v>0</v>
      </c>
      <c r="V374" s="167" t="str">
        <f>+IFERROR(VLOOKUP($L374,ACTIVIDADES!$B$9:$X$493,11,0)," ")</f>
        <v xml:space="preserve">Se informa que esta en etapa de elaboración </v>
      </c>
      <c r="W374" s="227">
        <f>+IFERROR(VLOOKUP($L374,ACTIVIDADES!$B$9:$X$493,12,0),"")</f>
        <v>0</v>
      </c>
      <c r="X374" s="138">
        <f>+IFERROR(VLOOKUP($L374,ACTIVIDADES!$B$9:$X$493,13,0),"")</f>
        <v>46153</v>
      </c>
      <c r="Y374" s="164" t="str">
        <f>+IFERROR(VLOOKUP($L374,ACTIVIDADES!$B$9:$X$493,14,0),"")</f>
        <v>No ha dado inicio a la ejecución</v>
      </c>
      <c r="Z374" s="105">
        <f>+IFERROR(VLOOKUP($L374,ACTIVIDADES!$B$9:$X$493,15,0),"")</f>
        <v>0</v>
      </c>
      <c r="AA374" s="165" t="str">
        <f>+IFERROR(VLOOKUP($L374,ACTIVIDADES!$B$9:$X$493,16,0),"")</f>
        <v>EJECUCIÓN</v>
      </c>
      <c r="AB374" s="138">
        <v>46157</v>
      </c>
      <c r="AC374" s="105">
        <v>0</v>
      </c>
      <c r="AD374" s="105" t="s">
        <v>93</v>
      </c>
      <c r="AE374" s="179" t="s">
        <v>83</v>
      </c>
      <c r="AF374" s="105" t="s">
        <v>81</v>
      </c>
      <c r="AG374" s="105" t="s">
        <v>81</v>
      </c>
      <c r="AH374" s="105" t="s">
        <v>81</v>
      </c>
      <c r="AI374" s="33"/>
      <c r="AJ374" s="33"/>
      <c r="AK374" s="34"/>
      <c r="AL374" s="33"/>
      <c r="AM374" s="34"/>
      <c r="AN374" s="35"/>
      <c r="AO374" s="36"/>
      <c r="AP374" s="37"/>
      <c r="AQ374" s="33"/>
      <c r="AR374" s="38"/>
      <c r="AS374" s="39"/>
      <c r="AT374" s="40"/>
      <c r="AU374" s="48"/>
      <c r="AV374" s="49"/>
      <c r="AW374" s="41"/>
      <c r="AX374" s="47"/>
      <c r="AY374" s="33"/>
      <c r="AZ374" s="33"/>
      <c r="BA374" s="34"/>
      <c r="BB374" s="33"/>
      <c r="BC374" s="34"/>
      <c r="BD374" s="35"/>
      <c r="BE374" s="36"/>
      <c r="BF374" s="37"/>
      <c r="BG374" s="33"/>
      <c r="BH374" s="38"/>
      <c r="BI374" s="39"/>
      <c r="BJ374" s="40"/>
      <c r="BK374" s="48"/>
      <c r="BL374" s="49"/>
      <c r="BM374" s="41"/>
      <c r="BN374" s="47"/>
      <c r="BO374" s="33"/>
      <c r="BP374" s="33"/>
      <c r="BQ374" s="34"/>
      <c r="BR374" s="33"/>
      <c r="BS374" s="34"/>
      <c r="BT374" s="35"/>
      <c r="BU374" s="36"/>
      <c r="BV374" s="37"/>
      <c r="BW374" s="33"/>
      <c r="BX374" s="38"/>
      <c r="BY374" s="39"/>
      <c r="BZ374" s="40"/>
      <c r="CA374" s="48"/>
      <c r="CB374" s="49"/>
      <c r="CC374" s="41"/>
      <c r="CD374" s="47"/>
    </row>
    <row r="375" spans="1:82" s="32" customFormat="1" ht="90" customHeight="1" x14ac:dyDescent="0.25">
      <c r="A375" s="315">
        <f t="shared" si="19"/>
        <v>367</v>
      </c>
      <c r="B375" s="61" t="s">
        <v>67</v>
      </c>
      <c r="C375" s="61">
        <v>2023</v>
      </c>
      <c r="D375" s="61" t="s">
        <v>68</v>
      </c>
      <c r="E375" s="61"/>
      <c r="F375" s="61" t="s">
        <v>1661</v>
      </c>
      <c r="G375" s="62" t="s">
        <v>1662</v>
      </c>
      <c r="H375" s="310"/>
      <c r="I375" s="46" t="s">
        <v>1663</v>
      </c>
      <c r="J375" s="64" t="s">
        <v>1664</v>
      </c>
      <c r="K375" s="63" t="s">
        <v>73</v>
      </c>
      <c r="L375" s="87" t="s">
        <v>244</v>
      </c>
      <c r="M375" s="86" t="s">
        <v>245</v>
      </c>
      <c r="N375" s="87" t="s">
        <v>246</v>
      </c>
      <c r="O375" s="87">
        <v>4</v>
      </c>
      <c r="P375" s="88">
        <v>46023</v>
      </c>
      <c r="Q375" s="88">
        <v>46387</v>
      </c>
      <c r="R375" s="89">
        <f t="shared" si="18"/>
        <v>54</v>
      </c>
      <c r="S375" s="87" t="s">
        <v>105</v>
      </c>
      <c r="T375" s="90"/>
      <c r="U375" s="105">
        <f>+IFERROR(VLOOKUP($L375,ACTIVIDADES!$B$9:$X$493,10,0),"")</f>
        <v>0</v>
      </c>
      <c r="V375" s="167" t="str">
        <f>+IFERROR(VLOOKUP($L375,ACTIVIDADES!$B$9:$X$493,11,0)," ")</f>
        <v xml:space="preserve">Se informa que esta en etapa de elaboración </v>
      </c>
      <c r="W375" s="227">
        <f>+IFERROR(VLOOKUP($L375,ACTIVIDADES!$B$9:$X$493,12,0),"")</f>
        <v>0</v>
      </c>
      <c r="X375" s="138">
        <f>+IFERROR(VLOOKUP($L375,ACTIVIDADES!$B$9:$X$493,13,0),"")</f>
        <v>46153</v>
      </c>
      <c r="Y375" s="164" t="str">
        <f>+IFERROR(VLOOKUP($L375,ACTIVIDADES!$B$9:$X$493,14,0),"")</f>
        <v>No ha dado inicio a la ejecución</v>
      </c>
      <c r="Z375" s="105">
        <f>+IFERROR(VLOOKUP($L375,ACTIVIDADES!$B$9:$X$493,15,0),"")</f>
        <v>0</v>
      </c>
      <c r="AA375" s="165" t="str">
        <f>+IFERROR(VLOOKUP($L375,ACTIVIDADES!$B$9:$X$493,16,0),"")</f>
        <v>EJECUCIÓN</v>
      </c>
      <c r="AB375" s="138">
        <v>46157</v>
      </c>
      <c r="AC375" s="105">
        <v>0</v>
      </c>
      <c r="AD375" s="105" t="s">
        <v>93</v>
      </c>
      <c r="AE375" s="179" t="s">
        <v>83</v>
      </c>
      <c r="AF375" s="105" t="s">
        <v>81</v>
      </c>
      <c r="AG375" s="105" t="s">
        <v>81</v>
      </c>
      <c r="AH375" s="105" t="s">
        <v>81</v>
      </c>
      <c r="AI375" s="33"/>
      <c r="AJ375" s="33"/>
      <c r="AK375" s="34"/>
      <c r="AL375" s="33"/>
      <c r="AM375" s="34"/>
      <c r="AN375" s="35"/>
      <c r="AO375" s="36"/>
      <c r="AP375" s="37"/>
      <c r="AQ375" s="33"/>
      <c r="AR375" s="38"/>
      <c r="AS375" s="39"/>
      <c r="AT375" s="40"/>
      <c r="AU375" s="48"/>
      <c r="AV375" s="49"/>
      <c r="AW375" s="41"/>
      <c r="AX375" s="47"/>
      <c r="AY375" s="33"/>
      <c r="AZ375" s="33"/>
      <c r="BA375" s="34"/>
      <c r="BB375" s="33"/>
      <c r="BC375" s="34"/>
      <c r="BD375" s="35"/>
      <c r="BE375" s="36"/>
      <c r="BF375" s="37"/>
      <c r="BG375" s="33"/>
      <c r="BH375" s="38"/>
      <c r="BI375" s="39"/>
      <c r="BJ375" s="40"/>
      <c r="BK375" s="48"/>
      <c r="BL375" s="49"/>
      <c r="BM375" s="41"/>
      <c r="BN375" s="47"/>
      <c r="BO375" s="33"/>
      <c r="BP375" s="33"/>
      <c r="BQ375" s="34"/>
      <c r="BR375" s="33"/>
      <c r="BS375" s="34"/>
      <c r="BT375" s="35"/>
      <c r="BU375" s="36"/>
      <c r="BV375" s="37"/>
      <c r="BW375" s="33"/>
      <c r="BX375" s="38"/>
      <c r="BY375" s="39"/>
      <c r="BZ375" s="40"/>
      <c r="CA375" s="48"/>
      <c r="CB375" s="49"/>
      <c r="CC375" s="41"/>
      <c r="CD375" s="47"/>
    </row>
    <row r="376" spans="1:82" s="32" customFormat="1" ht="90" customHeight="1" x14ac:dyDescent="0.25">
      <c r="A376" s="315">
        <f t="shared" si="19"/>
        <v>368</v>
      </c>
      <c r="B376" s="61" t="s">
        <v>67</v>
      </c>
      <c r="C376" s="61">
        <v>2023</v>
      </c>
      <c r="D376" s="61" t="s">
        <v>68</v>
      </c>
      <c r="E376" s="61"/>
      <c r="F376" s="61" t="s">
        <v>1665</v>
      </c>
      <c r="G376" s="62" t="s">
        <v>1666</v>
      </c>
      <c r="H376" s="310"/>
      <c r="I376" s="46" t="s">
        <v>1656</v>
      </c>
      <c r="J376" s="64" t="s">
        <v>1657</v>
      </c>
      <c r="K376" s="63" t="s">
        <v>73</v>
      </c>
      <c r="L376" s="87" t="s">
        <v>244</v>
      </c>
      <c r="M376" s="86" t="s">
        <v>245</v>
      </c>
      <c r="N376" s="87" t="s">
        <v>246</v>
      </c>
      <c r="O376" s="87">
        <v>4</v>
      </c>
      <c r="P376" s="88">
        <v>46023</v>
      </c>
      <c r="Q376" s="88">
        <v>46387</v>
      </c>
      <c r="R376" s="89">
        <f t="shared" si="18"/>
        <v>54</v>
      </c>
      <c r="S376" s="87" t="s">
        <v>105</v>
      </c>
      <c r="T376" s="90"/>
      <c r="U376" s="105">
        <f>+IFERROR(VLOOKUP($L376,ACTIVIDADES!$B$9:$X$493,10,0),"")</f>
        <v>0</v>
      </c>
      <c r="V376" s="167" t="str">
        <f>+IFERROR(VLOOKUP($L376,ACTIVIDADES!$B$9:$X$493,11,0)," ")</f>
        <v xml:space="preserve">Se informa que esta en etapa de elaboración </v>
      </c>
      <c r="W376" s="227">
        <f>+IFERROR(VLOOKUP($L376,ACTIVIDADES!$B$9:$X$493,12,0),"")</f>
        <v>0</v>
      </c>
      <c r="X376" s="138">
        <f>+IFERROR(VLOOKUP($L376,ACTIVIDADES!$B$9:$X$493,13,0),"")</f>
        <v>46153</v>
      </c>
      <c r="Y376" s="164" t="str">
        <f>+IFERROR(VLOOKUP($L376,ACTIVIDADES!$B$9:$X$493,14,0),"")</f>
        <v>No ha dado inicio a la ejecución</v>
      </c>
      <c r="Z376" s="105">
        <f>+IFERROR(VLOOKUP($L376,ACTIVIDADES!$B$9:$X$493,15,0),"")</f>
        <v>0</v>
      </c>
      <c r="AA376" s="165" t="str">
        <f>+IFERROR(VLOOKUP($L376,ACTIVIDADES!$B$9:$X$493,16,0),"")</f>
        <v>EJECUCIÓN</v>
      </c>
      <c r="AB376" s="138">
        <v>46157</v>
      </c>
      <c r="AC376" s="105">
        <v>0</v>
      </c>
      <c r="AD376" s="105" t="s">
        <v>93</v>
      </c>
      <c r="AE376" s="179" t="s">
        <v>83</v>
      </c>
      <c r="AF376" s="105" t="s">
        <v>81</v>
      </c>
      <c r="AG376" s="105" t="s">
        <v>81</v>
      </c>
      <c r="AH376" s="105" t="s">
        <v>81</v>
      </c>
      <c r="AI376" s="33"/>
      <c r="AJ376" s="33"/>
      <c r="AK376" s="34"/>
      <c r="AL376" s="33"/>
      <c r="AM376" s="34"/>
      <c r="AN376" s="35"/>
      <c r="AO376" s="36"/>
      <c r="AP376" s="37"/>
      <c r="AQ376" s="33"/>
      <c r="AR376" s="38"/>
      <c r="AS376" s="39"/>
      <c r="AT376" s="40"/>
      <c r="AU376" s="48"/>
      <c r="AV376" s="49"/>
      <c r="AW376" s="41"/>
      <c r="AX376" s="47"/>
      <c r="AY376" s="33"/>
      <c r="AZ376" s="33"/>
      <c r="BA376" s="34"/>
      <c r="BB376" s="33"/>
      <c r="BC376" s="34"/>
      <c r="BD376" s="35"/>
      <c r="BE376" s="36"/>
      <c r="BF376" s="37"/>
      <c r="BG376" s="33"/>
      <c r="BH376" s="38"/>
      <c r="BI376" s="39"/>
      <c r="BJ376" s="40"/>
      <c r="BK376" s="48"/>
      <c r="BL376" s="49"/>
      <c r="BM376" s="41"/>
      <c r="BN376" s="47"/>
      <c r="BO376" s="33"/>
      <c r="BP376" s="33"/>
      <c r="BQ376" s="34"/>
      <c r="BR376" s="33"/>
      <c r="BS376" s="34"/>
      <c r="BT376" s="35"/>
      <c r="BU376" s="36"/>
      <c r="BV376" s="37"/>
      <c r="BW376" s="33"/>
      <c r="BX376" s="38"/>
      <c r="BY376" s="39"/>
      <c r="BZ376" s="40"/>
      <c r="CA376" s="48"/>
      <c r="CB376" s="49"/>
      <c r="CC376" s="41"/>
      <c r="CD376" s="47"/>
    </row>
    <row r="377" spans="1:82" s="32" customFormat="1" ht="90" customHeight="1" x14ac:dyDescent="0.25">
      <c r="A377" s="315">
        <f t="shared" si="19"/>
        <v>369</v>
      </c>
      <c r="B377" s="61" t="s">
        <v>67</v>
      </c>
      <c r="C377" s="61">
        <v>2023</v>
      </c>
      <c r="D377" s="61" t="s">
        <v>68</v>
      </c>
      <c r="E377" s="61"/>
      <c r="F377" s="61" t="s">
        <v>1667</v>
      </c>
      <c r="G377" s="62" t="s">
        <v>1668</v>
      </c>
      <c r="H377" s="310"/>
      <c r="I377" s="46" t="s">
        <v>1669</v>
      </c>
      <c r="J377" s="64" t="s">
        <v>1670</v>
      </c>
      <c r="K377" s="63" t="s">
        <v>73</v>
      </c>
      <c r="L377" s="87" t="s">
        <v>102</v>
      </c>
      <c r="M377" s="86" t="s">
        <v>103</v>
      </c>
      <c r="N377" s="87" t="s">
        <v>104</v>
      </c>
      <c r="O377" s="87">
        <v>9</v>
      </c>
      <c r="P377" s="88">
        <v>46113</v>
      </c>
      <c r="Q377" s="88">
        <v>46387</v>
      </c>
      <c r="R377" s="89">
        <f t="shared" si="18"/>
        <v>40.5</v>
      </c>
      <c r="S377" s="87" t="s">
        <v>105</v>
      </c>
      <c r="T377" s="90"/>
      <c r="U377" s="105">
        <f>+IFERROR(VLOOKUP($L377,ACTIVIDADES!$B$9:$X$493,10,0),"")</f>
        <v>1</v>
      </c>
      <c r="V377" s="199" t="str">
        <f>+IFERROR(VLOOKUP($L377,ACTIVIDADES!$B$9:$X$493,11,0)," ")</f>
        <v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v>
      </c>
      <c r="W377" s="227" t="str">
        <f>+IFERROR(VLOOKUP($L377,ACTIVIDADES!$B$9:$X$493,12,0),"")</f>
        <v>https://dnbc.gov.co/transparencia-y-acceso-a-la-informacion-publica/</v>
      </c>
      <c r="X377" s="173">
        <f>+IFERROR(VLOOKUP($L377,ACTIVIDADES!$B$9:$X$493,13,0),"")</f>
        <v>46153</v>
      </c>
      <c r="Y377" s="202" t="str">
        <f>+IFERROR(VLOOKUP($L377,ACTIVIDADES!$B$9:$X$493,14,0),"")</f>
        <v>Se adjunta pabtallazo de pagina web donde se evidencia la creación del portal de transparencia</v>
      </c>
      <c r="Z377" s="174">
        <f>+IFERROR(VLOOKUP($L377,ACTIVIDADES!$B$9:$X$493,15,0),"")</f>
        <v>1</v>
      </c>
      <c r="AA377" s="165" t="str">
        <f>+IFERROR(VLOOKUP($L377,ACTIVIDADES!$B$9:$X$493,16,0),"")</f>
        <v>CUMPLIDO</v>
      </c>
      <c r="AB377" s="138">
        <v>46157</v>
      </c>
      <c r="AC377" s="174">
        <v>0</v>
      </c>
      <c r="AD377" s="176" t="s">
        <v>107</v>
      </c>
      <c r="AE377" s="105" t="s">
        <v>80</v>
      </c>
      <c r="AF377" s="105" t="s">
        <v>81</v>
      </c>
      <c r="AG377" s="105" t="s">
        <v>85</v>
      </c>
      <c r="AH377" s="105" t="s">
        <v>123</v>
      </c>
      <c r="AI377" s="33"/>
      <c r="AJ377" s="33"/>
      <c r="AK377" s="34"/>
      <c r="AL377" s="33"/>
      <c r="AM377" s="34"/>
      <c r="AN377" s="35"/>
      <c r="AO377" s="36"/>
      <c r="AP377" s="37"/>
      <c r="AQ377" s="33"/>
      <c r="AR377" s="38"/>
      <c r="AS377" s="39"/>
      <c r="AT377" s="40"/>
      <c r="AU377" s="48"/>
      <c r="AV377" s="49"/>
      <c r="AW377" s="41"/>
      <c r="AX377" s="47"/>
      <c r="AY377" s="33"/>
      <c r="AZ377" s="33"/>
      <c r="BA377" s="34"/>
      <c r="BB377" s="33"/>
      <c r="BC377" s="34"/>
      <c r="BD377" s="35"/>
      <c r="BE377" s="36"/>
      <c r="BF377" s="37"/>
      <c r="BG377" s="33"/>
      <c r="BH377" s="38"/>
      <c r="BI377" s="39"/>
      <c r="BJ377" s="40"/>
      <c r="BK377" s="48"/>
      <c r="BL377" s="49"/>
      <c r="BM377" s="41"/>
      <c r="BN377" s="47"/>
      <c r="BO377" s="33"/>
      <c r="BP377" s="33"/>
      <c r="BQ377" s="34"/>
      <c r="BR377" s="33"/>
      <c r="BS377" s="34"/>
      <c r="BT377" s="35"/>
      <c r="BU377" s="36"/>
      <c r="BV377" s="37"/>
      <c r="BW377" s="33"/>
      <c r="BX377" s="38"/>
      <c r="BY377" s="39"/>
      <c r="BZ377" s="40"/>
      <c r="CA377" s="48"/>
      <c r="CB377" s="49"/>
      <c r="CC377" s="41"/>
      <c r="CD377" s="47"/>
    </row>
    <row r="378" spans="1:82" s="32" customFormat="1" ht="90" customHeight="1" x14ac:dyDescent="0.25">
      <c r="A378" s="315">
        <f t="shared" si="19"/>
        <v>370</v>
      </c>
      <c r="B378" s="61" t="s">
        <v>67</v>
      </c>
      <c r="C378" s="61">
        <v>2023</v>
      </c>
      <c r="D378" s="61" t="s">
        <v>68</v>
      </c>
      <c r="E378" s="61"/>
      <c r="F378" s="61" t="s">
        <v>1671</v>
      </c>
      <c r="G378" s="62" t="s">
        <v>1672</v>
      </c>
      <c r="H378" s="310" t="s">
        <v>315</v>
      </c>
      <c r="I378" s="46" t="s">
        <v>1673</v>
      </c>
      <c r="J378" s="64" t="s">
        <v>1674</v>
      </c>
      <c r="K378" s="63" t="s">
        <v>73</v>
      </c>
      <c r="L378" s="87" t="s">
        <v>1059</v>
      </c>
      <c r="M378" s="86" t="s">
        <v>1060</v>
      </c>
      <c r="N378" s="87" t="s">
        <v>1061</v>
      </c>
      <c r="O378" s="87">
        <v>12</v>
      </c>
      <c r="P378" s="88">
        <v>46023</v>
      </c>
      <c r="Q378" s="88">
        <v>46387</v>
      </c>
      <c r="R378" s="89">
        <v>54</v>
      </c>
      <c r="S378" s="87" t="s">
        <v>1062</v>
      </c>
      <c r="T378" s="90" t="s">
        <v>1063</v>
      </c>
      <c r="U378" s="105">
        <f>+IFERROR(VLOOKUP($L378,ACTIVIDADES!$B$9:$X$493,10,0),"")</f>
        <v>0</v>
      </c>
      <c r="V378" s="167">
        <f>+IFERROR(VLOOKUP($L378,ACTIVIDADES!$B$9:$X$493,11,0)," ")</f>
        <v>0</v>
      </c>
      <c r="W378" s="227">
        <f>+IFERROR(VLOOKUP($L378,ACTIVIDADES!$B$9:$X$493,12,0),"")</f>
        <v>0</v>
      </c>
      <c r="X378" s="138">
        <f>+IFERROR(VLOOKUP($L378,ACTIVIDADES!$B$9:$X$493,13,0),"")</f>
        <v>46153</v>
      </c>
      <c r="Y378" s="164" t="str">
        <f>+IFERROR(VLOOKUP($L378,ACTIVIDADES!$B$9:$X$493,14,0),"")</f>
        <v>No se registra seguimiento</v>
      </c>
      <c r="Z378" s="105">
        <f>+IFERROR(VLOOKUP($L378,ACTIVIDADES!$B$9:$X$493,15,0),"")</f>
        <v>0</v>
      </c>
      <c r="AA378" s="165" t="str">
        <f>+IFERROR(VLOOKUP($L378,ACTIVIDADES!$B$9:$X$493,16,0),"")</f>
        <v>EJECUCIÓN</v>
      </c>
      <c r="AB378" s="138">
        <v>46157</v>
      </c>
      <c r="AC378" s="105">
        <v>0</v>
      </c>
      <c r="AD378" s="105" t="s">
        <v>93</v>
      </c>
      <c r="AE378" s="180" t="s">
        <v>108</v>
      </c>
      <c r="AF378" s="105" t="s">
        <v>81</v>
      </c>
      <c r="AG378" s="105" t="s">
        <v>81</v>
      </c>
      <c r="AH378" s="105" t="s">
        <v>81</v>
      </c>
      <c r="AI378" s="33"/>
      <c r="AJ378" s="33"/>
      <c r="AK378" s="34"/>
      <c r="AL378" s="33"/>
      <c r="AM378" s="34"/>
      <c r="AN378" s="35"/>
      <c r="AO378" s="36"/>
      <c r="AP378" s="37"/>
      <c r="AQ378" s="33"/>
      <c r="AR378" s="38"/>
      <c r="AS378" s="39"/>
      <c r="AT378" s="40"/>
      <c r="AU378" s="48"/>
      <c r="AV378" s="49"/>
      <c r="AW378" s="41"/>
      <c r="AX378" s="47"/>
      <c r="AY378" s="33"/>
      <c r="AZ378" s="33"/>
      <c r="BA378" s="34"/>
      <c r="BB378" s="33"/>
      <c r="BC378" s="34"/>
      <c r="BD378" s="35"/>
      <c r="BE378" s="36"/>
      <c r="BF378" s="37"/>
      <c r="BG378" s="33"/>
      <c r="BH378" s="38"/>
      <c r="BI378" s="39"/>
      <c r="BJ378" s="40"/>
      <c r="BK378" s="48"/>
      <c r="BL378" s="49"/>
      <c r="BM378" s="41"/>
      <c r="BN378" s="47"/>
      <c r="BO378" s="33"/>
      <c r="BP378" s="33"/>
      <c r="BQ378" s="34"/>
      <c r="BR378" s="33"/>
      <c r="BS378" s="34"/>
      <c r="BT378" s="35"/>
      <c r="BU378" s="36"/>
      <c r="BV378" s="37"/>
      <c r="BW378" s="33"/>
      <c r="BX378" s="38"/>
      <c r="BY378" s="39"/>
      <c r="BZ378" s="40"/>
      <c r="CA378" s="48"/>
      <c r="CB378" s="49"/>
      <c r="CC378" s="41"/>
      <c r="CD378" s="47"/>
    </row>
    <row r="379" spans="1:82" s="32" customFormat="1" ht="90" customHeight="1" x14ac:dyDescent="0.25">
      <c r="A379" s="315">
        <f t="shared" si="19"/>
        <v>371</v>
      </c>
      <c r="B379" s="61" t="s">
        <v>67</v>
      </c>
      <c r="C379" s="61">
        <v>2023</v>
      </c>
      <c r="D379" s="61" t="s">
        <v>68</v>
      </c>
      <c r="E379" s="61"/>
      <c r="F379" s="61" t="s">
        <v>1675</v>
      </c>
      <c r="G379" s="62" t="s">
        <v>1676</v>
      </c>
      <c r="H379" s="310" t="s">
        <v>315</v>
      </c>
      <c r="I379" s="46" t="s">
        <v>1677</v>
      </c>
      <c r="J379" s="64" t="s">
        <v>1678</v>
      </c>
      <c r="K379" s="63" t="s">
        <v>73</v>
      </c>
      <c r="L379" s="87" t="s">
        <v>318</v>
      </c>
      <c r="M379" s="86" t="s">
        <v>319</v>
      </c>
      <c r="N379" s="87" t="s">
        <v>320</v>
      </c>
      <c r="O379" s="87">
        <v>12</v>
      </c>
      <c r="P379" s="88">
        <v>46023</v>
      </c>
      <c r="Q379" s="88">
        <v>46357</v>
      </c>
      <c r="R379" s="89">
        <f t="shared" si="18"/>
        <v>49.5</v>
      </c>
      <c r="S379" s="87" t="s">
        <v>321</v>
      </c>
      <c r="T379" s="90"/>
      <c r="U379" s="105">
        <f>+IFERROR(VLOOKUP($L379,ACTIVIDADES!$B$9:$X$493,10,0),"")</f>
        <v>0</v>
      </c>
      <c r="V379" s="167" t="str">
        <f>+IFERROR(VLOOKUP($L379,ACTIVIDADES!$B$9:$X$493,11,0)," ")</f>
        <v>Se informaron alertas mensuales a través de correo electrónico a los líderes de procesos</v>
      </c>
      <c r="W379" s="227" t="str">
        <f>+IFERROR(VLOOKUP($L379,ACTIVIDADES!$B$9:$X$493,12,0),"")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79" s="138">
        <f>+IFERROR(VLOOKUP($L379,ACTIVIDADES!$B$9:$X$493,13,0),"")</f>
        <v>46153</v>
      </c>
      <c r="Y379" s="164" t="str">
        <f>+IFERROR(VLOOKUP($L379,ACTIVIDADES!$B$9:$X$493,14,0),"")</f>
        <v>Se evidencian reportes del primer trimestre del año</v>
      </c>
      <c r="Z379" s="105">
        <f>+IFERROR(VLOOKUP($L379,ACTIVIDADES!$B$9:$X$493,15,0),"")</f>
        <v>0.25</v>
      </c>
      <c r="AA379" s="165" t="str">
        <f>+IFERROR(VLOOKUP($L379,ACTIVIDADES!$B$9:$X$493,16,0),"")</f>
        <v>EJECUCIÓN</v>
      </c>
      <c r="AB379" s="138">
        <v>46157</v>
      </c>
      <c r="AC379" s="105">
        <v>0.25</v>
      </c>
      <c r="AD379" s="181" t="s">
        <v>322</v>
      </c>
      <c r="AE379" s="105" t="s">
        <v>108</v>
      </c>
      <c r="AF379" s="105" t="s">
        <v>81</v>
      </c>
      <c r="AG379" s="105" t="s">
        <v>81</v>
      </c>
      <c r="AH379" s="105" t="s">
        <v>81</v>
      </c>
      <c r="AI379" s="33"/>
      <c r="AJ379" s="33"/>
      <c r="AK379" s="34"/>
      <c r="AL379" s="33"/>
      <c r="AM379" s="34"/>
      <c r="AN379" s="35"/>
      <c r="AO379" s="36"/>
      <c r="AP379" s="37"/>
      <c r="AQ379" s="33"/>
      <c r="AR379" s="38"/>
      <c r="AS379" s="39"/>
      <c r="AT379" s="40"/>
      <c r="AU379" s="48"/>
      <c r="AV379" s="49"/>
      <c r="AW379" s="41"/>
      <c r="AX379" s="47"/>
      <c r="AY379" s="33"/>
      <c r="AZ379" s="33"/>
      <c r="BA379" s="34"/>
      <c r="BB379" s="33"/>
      <c r="BC379" s="34"/>
      <c r="BD379" s="35"/>
      <c r="BE379" s="36"/>
      <c r="BF379" s="37"/>
      <c r="BG379" s="33"/>
      <c r="BH379" s="38"/>
      <c r="BI379" s="39"/>
      <c r="BJ379" s="40"/>
      <c r="BK379" s="48"/>
      <c r="BL379" s="49"/>
      <c r="BM379" s="41"/>
      <c r="BN379" s="47"/>
      <c r="BO379" s="33"/>
      <c r="BP379" s="33"/>
      <c r="BQ379" s="34"/>
      <c r="BR379" s="33"/>
      <c r="BS379" s="34"/>
      <c r="BT379" s="35"/>
      <c r="BU379" s="36"/>
      <c r="BV379" s="37"/>
      <c r="BW379" s="33"/>
      <c r="BX379" s="38"/>
      <c r="BY379" s="39"/>
      <c r="BZ379" s="40"/>
      <c r="CA379" s="48"/>
      <c r="CB379" s="49"/>
      <c r="CC379" s="41"/>
      <c r="CD379" s="47"/>
    </row>
    <row r="380" spans="1:82" s="32" customFormat="1" ht="90" customHeight="1" x14ac:dyDescent="0.25">
      <c r="A380" s="315">
        <f t="shared" si="19"/>
        <v>372</v>
      </c>
      <c r="B380" s="61" t="s">
        <v>67</v>
      </c>
      <c r="C380" s="61">
        <v>2023</v>
      </c>
      <c r="D380" s="61" t="s">
        <v>68</v>
      </c>
      <c r="E380" s="61"/>
      <c r="F380" s="61" t="s">
        <v>1679</v>
      </c>
      <c r="G380" s="62" t="s">
        <v>1680</v>
      </c>
      <c r="H380" s="310" t="s">
        <v>315</v>
      </c>
      <c r="I380" s="46" t="s">
        <v>1681</v>
      </c>
      <c r="J380" s="64" t="s">
        <v>1682</v>
      </c>
      <c r="K380" s="63" t="s">
        <v>73</v>
      </c>
      <c r="L380" s="87" t="s">
        <v>1683</v>
      </c>
      <c r="M380" s="86" t="s">
        <v>1684</v>
      </c>
      <c r="N380" s="87" t="s">
        <v>1685</v>
      </c>
      <c r="O380" s="87">
        <v>1</v>
      </c>
      <c r="P380" s="88">
        <v>46143</v>
      </c>
      <c r="Q380" s="88">
        <v>46387</v>
      </c>
      <c r="R380" s="89">
        <f t="shared" si="18"/>
        <v>36</v>
      </c>
      <c r="S380" s="87" t="s">
        <v>1686</v>
      </c>
      <c r="T380" s="90"/>
      <c r="U380" s="105">
        <f>+IFERROR(VLOOKUP($L380,ACTIVIDADES!$B$9:$X$493,10,0),"")</f>
        <v>0</v>
      </c>
      <c r="V380" s="167" t="str">
        <f>+IFERROR(VLOOKUP($L380,ACTIVIDADES!$B$9:$X$493,11,0)," ")</f>
        <v>Se está actualizando la Política de protección de datos personales para su posterior socialización</v>
      </c>
      <c r="W380" s="227" t="str">
        <f>+IFERROR(VLOOKUP($L380,ACTIVIDADES!$B$9:$X$493,12,0),"")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80" s="138">
        <f>+IFERROR(VLOOKUP($L380,ACTIVIDADES!$B$9:$X$493,13,0),"")</f>
        <v>46153</v>
      </c>
      <c r="Y380" s="164" t="str">
        <f>+IFERROR(VLOOKUP($L380,ACTIVIDADES!$B$9:$X$493,14,0),"")</f>
        <v>Pendiente de actualización</v>
      </c>
      <c r="Z380" s="105">
        <f>+IFERROR(VLOOKUP($L380,ACTIVIDADES!$B$9:$X$493,15,0),"")</f>
        <v>0</v>
      </c>
      <c r="AA380" s="165" t="str">
        <f>+IFERROR(VLOOKUP($L380,ACTIVIDADES!$B$9:$X$493,16,0),"")</f>
        <v>EJECUCIÓN</v>
      </c>
      <c r="AB380" s="138">
        <v>46157</v>
      </c>
      <c r="AC380" s="105">
        <v>0</v>
      </c>
      <c r="AD380" s="105" t="s">
        <v>93</v>
      </c>
      <c r="AE380" s="180" t="s">
        <v>108</v>
      </c>
      <c r="AF380" s="105" t="s">
        <v>81</v>
      </c>
      <c r="AG380" s="105" t="s">
        <v>81</v>
      </c>
      <c r="AH380" s="105" t="s">
        <v>81</v>
      </c>
      <c r="AI380" s="33"/>
      <c r="AJ380" s="33"/>
      <c r="AK380" s="34"/>
      <c r="AL380" s="33"/>
      <c r="AM380" s="34"/>
      <c r="AN380" s="35"/>
      <c r="AO380" s="36"/>
      <c r="AP380" s="37"/>
      <c r="AQ380" s="33"/>
      <c r="AR380" s="38"/>
      <c r="AS380" s="39"/>
      <c r="AT380" s="40"/>
      <c r="AU380" s="48"/>
      <c r="AV380" s="49"/>
      <c r="AW380" s="41"/>
      <c r="AX380" s="47"/>
      <c r="AY380" s="33"/>
      <c r="AZ380" s="33"/>
      <c r="BA380" s="34"/>
      <c r="BB380" s="33"/>
      <c r="BC380" s="34"/>
      <c r="BD380" s="35"/>
      <c r="BE380" s="36"/>
      <c r="BF380" s="37"/>
      <c r="BG380" s="33"/>
      <c r="BH380" s="38"/>
      <c r="BI380" s="39"/>
      <c r="BJ380" s="40"/>
      <c r="BK380" s="48"/>
      <c r="BL380" s="49"/>
      <c r="BM380" s="41"/>
      <c r="BN380" s="47"/>
      <c r="BO380" s="33"/>
      <c r="BP380" s="33"/>
      <c r="BQ380" s="34"/>
      <c r="BR380" s="33"/>
      <c r="BS380" s="34"/>
      <c r="BT380" s="35"/>
      <c r="BU380" s="36"/>
      <c r="BV380" s="37"/>
      <c r="BW380" s="33"/>
      <c r="BX380" s="38"/>
      <c r="BY380" s="39"/>
      <c r="BZ380" s="40"/>
      <c r="CA380" s="48"/>
      <c r="CB380" s="49"/>
      <c r="CC380" s="41"/>
      <c r="CD380" s="47"/>
    </row>
    <row r="381" spans="1:82" s="32" customFormat="1" ht="90" customHeight="1" x14ac:dyDescent="0.25">
      <c r="A381" s="315">
        <f t="shared" si="19"/>
        <v>373</v>
      </c>
      <c r="B381" s="61" t="s">
        <v>67</v>
      </c>
      <c r="C381" s="61">
        <v>2023</v>
      </c>
      <c r="D381" s="61" t="s">
        <v>68</v>
      </c>
      <c r="E381" s="61"/>
      <c r="F381" s="61" t="s">
        <v>1687</v>
      </c>
      <c r="G381" s="62" t="s">
        <v>1688</v>
      </c>
      <c r="H381" s="310" t="s">
        <v>315</v>
      </c>
      <c r="I381" s="46" t="s">
        <v>1689</v>
      </c>
      <c r="J381" s="64" t="s">
        <v>1690</v>
      </c>
      <c r="K381" s="63" t="s">
        <v>73</v>
      </c>
      <c r="L381" s="87" t="s">
        <v>1691</v>
      </c>
      <c r="M381" s="86" t="s">
        <v>1692</v>
      </c>
      <c r="N381" s="87" t="s">
        <v>1693</v>
      </c>
      <c r="O381" s="87">
        <v>1</v>
      </c>
      <c r="P381" s="88">
        <v>45170</v>
      </c>
      <c r="Q381" s="88">
        <v>45291</v>
      </c>
      <c r="R381" s="89">
        <f t="shared" si="18"/>
        <v>18</v>
      </c>
      <c r="S381" s="87" t="s">
        <v>321</v>
      </c>
      <c r="T381" s="90"/>
      <c r="U381" s="105">
        <f>+IFERROR(VLOOKUP($L381,ACTIVIDADES!$B$9:$X$493,10,0),"")</f>
        <v>1</v>
      </c>
      <c r="V381" s="167" t="str">
        <f>+IFERROR(VLOOKUP($L381,ACTIVIDADES!$B$9:$X$493,11,0)," ")</f>
        <v>Se realizó el documento y se socializa de forma mensual</v>
      </c>
      <c r="W381" s="227" t="str">
        <f>+IFERROR(VLOOKUP($L381,ACTIVIDADES!$B$9:$X$493,12,0),"")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81" s="138">
        <f>+IFERROR(VLOOKUP($L381,ACTIVIDADES!$B$9:$X$493,13,0),"")</f>
        <v>46153</v>
      </c>
      <c r="Y381" s="164" t="str">
        <f>+IFERROR(VLOOKUP($L381,ACTIVIDADES!$B$9:$X$493,14,0),"")</f>
        <v>Se evidencia documento y su socialización</v>
      </c>
      <c r="Z381" s="105">
        <f>+IFERROR(VLOOKUP($L381,ACTIVIDADES!$B$9:$X$493,15,0),"")</f>
        <v>1</v>
      </c>
      <c r="AA381" s="165" t="str">
        <f>+IFERROR(VLOOKUP($L381,ACTIVIDADES!$B$9:$X$493,16,0),"")</f>
        <v>CUMPLIDO</v>
      </c>
      <c r="AB381" s="138">
        <v>46157</v>
      </c>
      <c r="AC381" s="170">
        <v>1</v>
      </c>
      <c r="AD381" s="176" t="s">
        <v>1694</v>
      </c>
      <c r="AE381" s="105" t="s">
        <v>80</v>
      </c>
      <c r="AF381" s="105" t="s">
        <v>81</v>
      </c>
      <c r="AG381" s="105" t="s">
        <v>81</v>
      </c>
      <c r="AH381" s="105" t="s">
        <v>81</v>
      </c>
      <c r="AI381" s="33"/>
      <c r="AJ381" s="33"/>
      <c r="AK381" s="34"/>
      <c r="AL381" s="33"/>
      <c r="AM381" s="34"/>
      <c r="AN381" s="35"/>
      <c r="AO381" s="36"/>
      <c r="AP381" s="37"/>
      <c r="AQ381" s="33"/>
      <c r="AR381" s="38"/>
      <c r="AS381" s="39"/>
      <c r="AT381" s="40"/>
      <c r="AU381" s="48"/>
      <c r="AV381" s="49"/>
      <c r="AW381" s="41"/>
      <c r="AX381" s="47"/>
      <c r="AY381" s="33"/>
      <c r="AZ381" s="33"/>
      <c r="BA381" s="34"/>
      <c r="BB381" s="33"/>
      <c r="BC381" s="34"/>
      <c r="BD381" s="35"/>
      <c r="BE381" s="36"/>
      <c r="BF381" s="37"/>
      <c r="BG381" s="33"/>
      <c r="BH381" s="38"/>
      <c r="BI381" s="39"/>
      <c r="BJ381" s="40"/>
      <c r="BK381" s="48"/>
      <c r="BL381" s="49"/>
      <c r="BM381" s="41"/>
      <c r="BN381" s="47"/>
      <c r="BO381" s="33"/>
      <c r="BP381" s="33"/>
      <c r="BQ381" s="34"/>
      <c r="BR381" s="33"/>
      <c r="BS381" s="34"/>
      <c r="BT381" s="35"/>
      <c r="BU381" s="36"/>
      <c r="BV381" s="37"/>
      <c r="BW381" s="33"/>
      <c r="BX381" s="38"/>
      <c r="BY381" s="39"/>
      <c r="BZ381" s="40"/>
      <c r="CA381" s="48"/>
      <c r="CB381" s="49"/>
      <c r="CC381" s="41"/>
      <c r="CD381" s="47"/>
    </row>
    <row r="382" spans="1:82" s="32" customFormat="1" ht="90" customHeight="1" x14ac:dyDescent="0.25">
      <c r="A382" s="315">
        <f t="shared" si="19"/>
        <v>374</v>
      </c>
      <c r="B382" s="61" t="s">
        <v>67</v>
      </c>
      <c r="C382" s="61">
        <v>2023</v>
      </c>
      <c r="D382" s="61" t="s">
        <v>68</v>
      </c>
      <c r="E382" s="61"/>
      <c r="F382" s="61" t="s">
        <v>1695</v>
      </c>
      <c r="G382" s="62" t="s">
        <v>1696</v>
      </c>
      <c r="H382" s="310" t="s">
        <v>315</v>
      </c>
      <c r="I382" s="46" t="s">
        <v>1697</v>
      </c>
      <c r="J382" s="64" t="s">
        <v>1698</v>
      </c>
      <c r="K382" s="63" t="s">
        <v>73</v>
      </c>
      <c r="L382" s="87" t="s">
        <v>318</v>
      </c>
      <c r="M382" s="86" t="s">
        <v>319</v>
      </c>
      <c r="N382" s="87" t="s">
        <v>320</v>
      </c>
      <c r="O382" s="87">
        <v>12</v>
      </c>
      <c r="P382" s="88">
        <v>46023</v>
      </c>
      <c r="Q382" s="88">
        <v>46357</v>
      </c>
      <c r="R382" s="89">
        <f t="shared" si="18"/>
        <v>49.5</v>
      </c>
      <c r="S382" s="87" t="s">
        <v>321</v>
      </c>
      <c r="T382" s="90"/>
      <c r="U382" s="105">
        <f>+IFERROR(VLOOKUP($L382,ACTIVIDADES!$B$9:$X$493,10,0),"")</f>
        <v>0</v>
      </c>
      <c r="V382" s="167" t="str">
        <f>+IFERROR(VLOOKUP($L382,ACTIVIDADES!$B$9:$X$493,11,0)," ")</f>
        <v>Se informaron alertas mensuales a través de correo electrónico a los líderes de procesos</v>
      </c>
      <c r="W382" s="227" t="str">
        <f>+IFERROR(VLOOKUP($L382,ACTIVIDADES!$B$9:$X$493,12,0),"")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82" s="138">
        <f>+IFERROR(VLOOKUP($L382,ACTIVIDADES!$B$9:$X$493,13,0),"")</f>
        <v>46153</v>
      </c>
      <c r="Y382" s="164" t="str">
        <f>+IFERROR(VLOOKUP($L382,ACTIVIDADES!$B$9:$X$493,14,0),"")</f>
        <v>Se evidencian reportes del primer trimestre del año</v>
      </c>
      <c r="Z382" s="105">
        <f>+IFERROR(VLOOKUP($L382,ACTIVIDADES!$B$9:$X$493,15,0),"")</f>
        <v>0.25</v>
      </c>
      <c r="AA382" s="165" t="str">
        <f>+IFERROR(VLOOKUP($L382,ACTIVIDADES!$B$9:$X$493,16,0),"")</f>
        <v>EJECUCIÓN</v>
      </c>
      <c r="AB382" s="138">
        <v>46157</v>
      </c>
      <c r="AC382" s="105">
        <v>0.25</v>
      </c>
      <c r="AD382" s="181" t="s">
        <v>322</v>
      </c>
      <c r="AE382" s="105" t="s">
        <v>108</v>
      </c>
      <c r="AF382" s="105" t="s">
        <v>81</v>
      </c>
      <c r="AG382" s="105" t="s">
        <v>81</v>
      </c>
      <c r="AH382" s="105" t="s">
        <v>81</v>
      </c>
      <c r="AI382" s="33"/>
      <c r="AJ382" s="33"/>
      <c r="AK382" s="34"/>
      <c r="AL382" s="33"/>
      <c r="AM382" s="34"/>
      <c r="AN382" s="35"/>
      <c r="AO382" s="36"/>
      <c r="AP382" s="37"/>
      <c r="AQ382" s="33"/>
      <c r="AR382" s="38"/>
      <c r="AS382" s="39"/>
      <c r="AT382" s="40"/>
      <c r="AU382" s="48"/>
      <c r="AV382" s="49"/>
      <c r="AW382" s="41"/>
      <c r="AX382" s="47"/>
      <c r="AY382" s="33"/>
      <c r="AZ382" s="33"/>
      <c r="BA382" s="34"/>
      <c r="BB382" s="33"/>
      <c r="BC382" s="34"/>
      <c r="BD382" s="35"/>
      <c r="BE382" s="36"/>
      <c r="BF382" s="37"/>
      <c r="BG382" s="33"/>
      <c r="BH382" s="38"/>
      <c r="BI382" s="39"/>
      <c r="BJ382" s="40"/>
      <c r="BK382" s="48"/>
      <c r="BL382" s="49"/>
      <c r="BM382" s="41"/>
      <c r="BN382" s="47"/>
      <c r="BO382" s="33"/>
      <c r="BP382" s="33"/>
      <c r="BQ382" s="34"/>
      <c r="BR382" s="33"/>
      <c r="BS382" s="34"/>
      <c r="BT382" s="35"/>
      <c r="BU382" s="36"/>
      <c r="BV382" s="37"/>
      <c r="BW382" s="33"/>
      <c r="BX382" s="38"/>
      <c r="BY382" s="39"/>
      <c r="BZ382" s="40"/>
      <c r="CA382" s="48"/>
      <c r="CB382" s="49"/>
      <c r="CC382" s="41"/>
      <c r="CD382" s="47"/>
    </row>
    <row r="383" spans="1:82" s="32" customFormat="1" ht="90" customHeight="1" x14ac:dyDescent="0.25">
      <c r="A383" s="315">
        <f t="shared" si="19"/>
        <v>375</v>
      </c>
      <c r="B383" s="61" t="s">
        <v>67</v>
      </c>
      <c r="C383" s="61">
        <v>2023</v>
      </c>
      <c r="D383" s="61" t="s">
        <v>68</v>
      </c>
      <c r="E383" s="61"/>
      <c r="F383" s="61" t="s">
        <v>1699</v>
      </c>
      <c r="G383" s="62" t="s">
        <v>1700</v>
      </c>
      <c r="H383" s="310" t="s">
        <v>315</v>
      </c>
      <c r="I383" s="46" t="s">
        <v>1701</v>
      </c>
      <c r="J383" s="64" t="s">
        <v>1702</v>
      </c>
      <c r="K383" s="63" t="s">
        <v>73</v>
      </c>
      <c r="L383" s="87" t="s">
        <v>1691</v>
      </c>
      <c r="M383" s="86" t="s">
        <v>1692</v>
      </c>
      <c r="N383" s="87" t="s">
        <v>1693</v>
      </c>
      <c r="O383" s="87">
        <v>1</v>
      </c>
      <c r="P383" s="88">
        <v>45170</v>
      </c>
      <c r="Q383" s="88">
        <v>45291</v>
      </c>
      <c r="R383" s="89">
        <f t="shared" ref="R383" si="20">DAYS360(P383,Q383)/360*54</f>
        <v>18</v>
      </c>
      <c r="S383" s="87" t="s">
        <v>321</v>
      </c>
      <c r="T383" s="90"/>
      <c r="U383" s="105">
        <f>+IFERROR(VLOOKUP($L383,ACTIVIDADES!$B$9:$X$493,10,0),"")</f>
        <v>1</v>
      </c>
      <c r="V383" s="167" t="str">
        <f>+IFERROR(VLOOKUP($L383,ACTIVIDADES!$B$9:$X$493,11,0)," ")</f>
        <v>Se realizó el documento y se socializa de forma mensual</v>
      </c>
      <c r="W383" s="227" t="str">
        <f>+IFERROR(VLOOKUP($L383,ACTIVIDADES!$B$9:$X$493,12,0),"")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383" s="138">
        <f>+IFERROR(VLOOKUP($L383,ACTIVIDADES!$B$9:$X$493,13,0),"")</f>
        <v>46153</v>
      </c>
      <c r="Y383" s="164" t="str">
        <f>+IFERROR(VLOOKUP($L383,ACTIVIDADES!$B$9:$X$493,14,0),"")</f>
        <v>Se evidencia documento y su socialización</v>
      </c>
      <c r="Z383" s="105">
        <f>+IFERROR(VLOOKUP($L383,ACTIVIDADES!$B$9:$X$493,15,0),"")</f>
        <v>1</v>
      </c>
      <c r="AA383" s="165" t="str">
        <f>+IFERROR(VLOOKUP($L383,ACTIVIDADES!$B$9:$X$493,16,0),"")</f>
        <v>CUMPLIDO</v>
      </c>
      <c r="AB383" s="138">
        <v>46157</v>
      </c>
      <c r="AC383" s="170">
        <v>1</v>
      </c>
      <c r="AD383" s="176" t="s">
        <v>1694</v>
      </c>
      <c r="AE383" s="105" t="s">
        <v>80</v>
      </c>
      <c r="AF383" s="105" t="s">
        <v>81</v>
      </c>
      <c r="AG383" s="105" t="s">
        <v>81</v>
      </c>
      <c r="AH383" s="105" t="s">
        <v>81</v>
      </c>
      <c r="AI383" s="33"/>
      <c r="AJ383" s="33"/>
      <c r="AK383" s="34"/>
      <c r="AL383" s="33"/>
      <c r="AM383" s="34"/>
      <c r="AN383" s="35"/>
      <c r="AO383" s="36"/>
      <c r="AP383" s="37"/>
      <c r="AQ383" s="33"/>
      <c r="AR383" s="38"/>
      <c r="AS383" s="39"/>
      <c r="AT383" s="40"/>
      <c r="AU383" s="48"/>
      <c r="AV383" s="49"/>
      <c r="AW383" s="41"/>
      <c r="AX383" s="47"/>
      <c r="AY383" s="33"/>
      <c r="AZ383" s="33"/>
      <c r="BA383" s="34"/>
      <c r="BB383" s="33"/>
      <c r="BC383" s="34"/>
      <c r="BD383" s="35"/>
      <c r="BE383" s="36"/>
      <c r="BF383" s="37"/>
      <c r="BG383" s="33"/>
      <c r="BH383" s="38"/>
      <c r="BI383" s="39"/>
      <c r="BJ383" s="40"/>
      <c r="BK383" s="48"/>
      <c r="BL383" s="49"/>
      <c r="BM383" s="41"/>
      <c r="BN383" s="47"/>
      <c r="BO383" s="33"/>
      <c r="BP383" s="33"/>
      <c r="BQ383" s="34"/>
      <c r="BR383" s="33"/>
      <c r="BS383" s="34"/>
      <c r="BT383" s="35"/>
      <c r="BU383" s="36"/>
      <c r="BV383" s="37"/>
      <c r="BW383" s="33"/>
      <c r="BX383" s="38"/>
      <c r="BY383" s="39"/>
      <c r="BZ383" s="40"/>
      <c r="CA383" s="48"/>
      <c r="CB383" s="49"/>
      <c r="CC383" s="41"/>
      <c r="CD383" s="47"/>
    </row>
    <row r="384" spans="1:82" s="32" customFormat="1" ht="90" customHeight="1" x14ac:dyDescent="0.25">
      <c r="A384" s="315">
        <f t="shared" si="19"/>
        <v>376</v>
      </c>
      <c r="B384" s="61" t="s">
        <v>67</v>
      </c>
      <c r="C384" s="61">
        <v>2023</v>
      </c>
      <c r="D384" s="61" t="s">
        <v>68</v>
      </c>
      <c r="E384" s="61"/>
      <c r="F384" s="61" t="s">
        <v>1703</v>
      </c>
      <c r="G384" s="62" t="s">
        <v>1704</v>
      </c>
      <c r="H384" s="310" t="s">
        <v>315</v>
      </c>
      <c r="I384" s="46" t="s">
        <v>1705</v>
      </c>
      <c r="J384" s="64" t="s">
        <v>1706</v>
      </c>
      <c r="K384" s="63" t="s">
        <v>73</v>
      </c>
      <c r="L384" s="87" t="s">
        <v>1707</v>
      </c>
      <c r="M384" s="86" t="s">
        <v>1708</v>
      </c>
      <c r="N384" s="87" t="s">
        <v>1709</v>
      </c>
      <c r="O384" s="87">
        <v>5</v>
      </c>
      <c r="P384" s="88">
        <v>45170</v>
      </c>
      <c r="Q384" s="88">
        <v>45291</v>
      </c>
      <c r="R384" s="89">
        <f t="shared" si="18"/>
        <v>18</v>
      </c>
      <c r="S384" s="87" t="s">
        <v>321</v>
      </c>
      <c r="T384" s="90"/>
      <c r="U384" s="105" t="str">
        <f>+IFERROR(VLOOKUP($L384,ACTIVIDADES!$B$9:$X$493,10,0),"")</f>
        <v>NO</v>
      </c>
      <c r="V384" s="167" t="str">
        <f>+IFERROR(VLOOKUP($L384,ACTIVIDADES!$B$9:$X$493,11,0)," ")</f>
        <v xml:space="preserve">Se debe empezar a implementar esta actividad </v>
      </c>
      <c r="W384" s="227">
        <f>+IFERROR(VLOOKUP($L384,ACTIVIDADES!$B$9:$X$493,12,0),"")</f>
        <v>0</v>
      </c>
      <c r="X384" s="138">
        <f>+IFERROR(VLOOKUP($L384,ACTIVIDADES!$B$9:$X$493,13,0),"")</f>
        <v>46153</v>
      </c>
      <c r="Y384" s="164" t="str">
        <f>+IFERROR(VLOOKUP($L384,ACTIVIDADES!$B$9:$X$493,14,0),"")</f>
        <v>Pendiente de realización</v>
      </c>
      <c r="Z384" s="105">
        <f>+IFERROR(VLOOKUP($L384,ACTIVIDADES!$B$9:$X$493,15,0),"")</f>
        <v>0</v>
      </c>
      <c r="AA384" s="165" t="str">
        <f>+IFERROR(VLOOKUP($L384,ACTIVIDADES!$B$9:$X$493,16,0),"")</f>
        <v>EJECUCIÓN</v>
      </c>
      <c r="AB384" s="138">
        <v>46157</v>
      </c>
      <c r="AC384" s="105">
        <v>0</v>
      </c>
      <c r="AD384" s="105" t="s">
        <v>93</v>
      </c>
      <c r="AE384" s="105" t="s">
        <v>118</v>
      </c>
      <c r="AF384" s="105" t="s">
        <v>81</v>
      </c>
      <c r="AG384" s="105" t="s">
        <v>81</v>
      </c>
      <c r="AH384" s="105" t="s">
        <v>81</v>
      </c>
      <c r="AI384" s="33"/>
      <c r="AJ384" s="33"/>
      <c r="AK384" s="34"/>
      <c r="AL384" s="33"/>
      <c r="AM384" s="34"/>
      <c r="AN384" s="35"/>
      <c r="AO384" s="36"/>
      <c r="AP384" s="37"/>
      <c r="AQ384" s="33"/>
      <c r="AR384" s="38"/>
      <c r="AS384" s="39"/>
      <c r="AT384" s="40"/>
      <c r="AU384" s="48"/>
      <c r="AV384" s="49"/>
      <c r="AW384" s="41"/>
      <c r="AX384" s="47"/>
      <c r="AY384" s="33"/>
      <c r="AZ384" s="33"/>
      <c r="BA384" s="34"/>
      <c r="BB384" s="33"/>
      <c r="BC384" s="34"/>
      <c r="BD384" s="35"/>
      <c r="BE384" s="36"/>
      <c r="BF384" s="37"/>
      <c r="BG384" s="33"/>
      <c r="BH384" s="38"/>
      <c r="BI384" s="39"/>
      <c r="BJ384" s="40"/>
      <c r="BK384" s="48"/>
      <c r="BL384" s="49"/>
      <c r="BM384" s="41"/>
      <c r="BN384" s="47"/>
      <c r="BO384" s="33"/>
      <c r="BP384" s="33"/>
      <c r="BQ384" s="34"/>
      <c r="BR384" s="33"/>
      <c r="BS384" s="34"/>
      <c r="BT384" s="35"/>
      <c r="BU384" s="36"/>
      <c r="BV384" s="37"/>
      <c r="BW384" s="33"/>
      <c r="BX384" s="38"/>
      <c r="BY384" s="39"/>
      <c r="BZ384" s="40"/>
      <c r="CA384" s="48"/>
      <c r="CB384" s="49"/>
      <c r="CC384" s="41"/>
      <c r="CD384" s="47"/>
    </row>
    <row r="385" spans="1:82" s="32" customFormat="1" ht="90" customHeight="1" x14ac:dyDescent="0.25">
      <c r="A385" s="315">
        <f t="shared" si="19"/>
        <v>377</v>
      </c>
      <c r="B385" s="61" t="s">
        <v>67</v>
      </c>
      <c r="C385" s="61">
        <v>2023</v>
      </c>
      <c r="D385" s="61" t="s">
        <v>68</v>
      </c>
      <c r="E385" s="61"/>
      <c r="F385" s="61" t="s">
        <v>1710</v>
      </c>
      <c r="G385" s="62" t="s">
        <v>1711</v>
      </c>
      <c r="H385" s="310"/>
      <c r="I385" s="46" t="s">
        <v>1712</v>
      </c>
      <c r="J385" s="64" t="s">
        <v>1713</v>
      </c>
      <c r="K385" s="63" t="s">
        <v>73</v>
      </c>
      <c r="L385" s="87" t="s">
        <v>1376</v>
      </c>
      <c r="M385" s="86" t="s">
        <v>1377</v>
      </c>
      <c r="N385" s="87" t="s">
        <v>1378</v>
      </c>
      <c r="O385" s="87">
        <v>1</v>
      </c>
      <c r="P385" s="88">
        <v>46082</v>
      </c>
      <c r="Q385" s="88">
        <v>46142</v>
      </c>
      <c r="R385" s="89">
        <f t="shared" si="18"/>
        <v>8.85</v>
      </c>
      <c r="S385" s="87" t="s">
        <v>161</v>
      </c>
      <c r="T385" s="90" t="s">
        <v>1120</v>
      </c>
      <c r="U385" s="105">
        <f>+IFERROR(VLOOKUP($L385,ACTIVIDADES!$B$9:$X$493,10,0),"")</f>
        <v>1</v>
      </c>
      <c r="V385" s="167" t="str">
        <f>+IFERROR(VLOOKUP($L385,ACTIVIDADES!$B$9:$X$493,11,0)," ")</f>
        <v>cuadro relacionando periodos de vacaciones</v>
      </c>
      <c r="W385" s="227" t="str">
        <f>+IFERROR(VLOOKUP($L385,ACTIVIDADES!$B$9:$X$493,12,0),"")</f>
        <v>Cronograma de vacaciones (2).xlsx</v>
      </c>
      <c r="X385" s="138">
        <f>+IFERROR(VLOOKUP($L385,ACTIVIDADES!$B$9:$X$493,13,0),"")</f>
        <v>46153</v>
      </c>
      <c r="Y385" s="164" t="str">
        <f>+IFERROR(VLOOKUP($L385,ACTIVIDADES!$B$9:$X$493,14,0),"")</f>
        <v>Se incluye cronograma de vacaciones</v>
      </c>
      <c r="Z385" s="105">
        <f>+IFERROR(VLOOKUP($L385,ACTIVIDADES!$B$9:$X$493,15,0),"")</f>
        <v>1</v>
      </c>
      <c r="AA385" s="165" t="str">
        <f>+IFERROR(VLOOKUP($L385,ACTIVIDADES!$B$9:$X$493,16,0),"")</f>
        <v>CUMPLIDO</v>
      </c>
      <c r="AB385" s="138">
        <v>46157</v>
      </c>
      <c r="AC385" s="105">
        <v>0.8</v>
      </c>
      <c r="AD385" s="176" t="s">
        <v>1379</v>
      </c>
      <c r="AE385" s="179" t="s">
        <v>108</v>
      </c>
      <c r="AF385" s="105" t="s">
        <v>81</v>
      </c>
      <c r="AG385" s="105" t="s">
        <v>81</v>
      </c>
      <c r="AH385" s="105" t="s">
        <v>81</v>
      </c>
      <c r="AI385" s="33"/>
      <c r="AJ385" s="33"/>
      <c r="AK385" s="34"/>
      <c r="AL385" s="33"/>
      <c r="AM385" s="34"/>
      <c r="AN385" s="35"/>
      <c r="AO385" s="36"/>
      <c r="AP385" s="37"/>
      <c r="AQ385" s="33"/>
      <c r="AR385" s="38"/>
      <c r="AS385" s="39"/>
      <c r="AT385" s="40"/>
      <c r="AU385" s="48"/>
      <c r="AV385" s="49"/>
      <c r="AW385" s="41"/>
      <c r="AX385" s="47"/>
      <c r="AY385" s="33"/>
      <c r="AZ385" s="33"/>
      <c r="BA385" s="34"/>
      <c r="BB385" s="33"/>
      <c r="BC385" s="34"/>
      <c r="BD385" s="35"/>
      <c r="BE385" s="36"/>
      <c r="BF385" s="37"/>
      <c r="BG385" s="33"/>
      <c r="BH385" s="38"/>
      <c r="BI385" s="39"/>
      <c r="BJ385" s="40"/>
      <c r="BK385" s="48"/>
      <c r="BL385" s="49"/>
      <c r="BM385" s="41"/>
      <c r="BN385" s="47"/>
      <c r="BO385" s="33"/>
      <c r="BP385" s="33"/>
      <c r="BQ385" s="34"/>
      <c r="BR385" s="33"/>
      <c r="BS385" s="34"/>
      <c r="BT385" s="35"/>
      <c r="BU385" s="36"/>
      <c r="BV385" s="37"/>
      <c r="BW385" s="33"/>
      <c r="BX385" s="38"/>
      <c r="BY385" s="39"/>
      <c r="BZ385" s="40"/>
      <c r="CA385" s="48"/>
      <c r="CB385" s="49"/>
      <c r="CC385" s="41"/>
      <c r="CD385" s="47"/>
    </row>
    <row r="386" spans="1:82" s="32" customFormat="1" ht="90" customHeight="1" x14ac:dyDescent="0.25">
      <c r="A386" s="315">
        <f t="shared" si="19"/>
        <v>378</v>
      </c>
      <c r="B386" s="61" t="s">
        <v>67</v>
      </c>
      <c r="C386" s="61">
        <v>2023</v>
      </c>
      <c r="D386" s="61" t="s">
        <v>68</v>
      </c>
      <c r="E386" s="61"/>
      <c r="F386" s="61" t="s">
        <v>1714</v>
      </c>
      <c r="G386" s="62" t="s">
        <v>1715</v>
      </c>
      <c r="H386" s="310"/>
      <c r="I386" s="46" t="s">
        <v>1716</v>
      </c>
      <c r="J386" s="64" t="s">
        <v>1717</v>
      </c>
      <c r="K386" s="63" t="s">
        <v>73</v>
      </c>
      <c r="L386" s="87" t="s">
        <v>1165</v>
      </c>
      <c r="M386" s="86" t="s">
        <v>1166</v>
      </c>
      <c r="N386" s="87" t="s">
        <v>1167</v>
      </c>
      <c r="O386" s="87">
        <v>1</v>
      </c>
      <c r="P386" s="88">
        <v>46082</v>
      </c>
      <c r="Q386" s="88">
        <v>46234</v>
      </c>
      <c r="R386" s="89">
        <f t="shared" si="18"/>
        <v>22.5</v>
      </c>
      <c r="S386" s="87" t="s">
        <v>268</v>
      </c>
      <c r="T386" s="90"/>
      <c r="U386" s="105">
        <f>+IFERROR(VLOOKUP($L386,ACTIVIDADES!$B$9:$X$493,10,0),"")</f>
        <v>0</v>
      </c>
      <c r="V386" s="167" t="str">
        <f>+IFERROR(VLOOKUP($L386,ACTIVIDADES!$B$9:$X$493,11,0)," ")</f>
        <v>Actividad planteada para el segundo trimestre de la vigencia 2026</v>
      </c>
      <c r="W386" s="227">
        <f>+IFERROR(VLOOKUP($L386,ACTIVIDADES!$B$9:$X$493,12,0),"")</f>
        <v>0</v>
      </c>
      <c r="X386" s="138">
        <f>+IFERROR(VLOOKUP($L386,ACTIVIDADES!$B$9:$X$493,13,0),"")</f>
        <v>46153</v>
      </c>
      <c r="Y386" s="164" t="str">
        <f>+IFERROR(VLOOKUP($L386,ACTIVIDADES!$B$9:$X$493,14,0),"")</f>
        <v>Sin evidencia de inicio de la actividad</v>
      </c>
      <c r="Z386" s="105">
        <f>+IFERROR(VLOOKUP($L386,ACTIVIDADES!$B$9:$X$493,15,0),"")</f>
        <v>0</v>
      </c>
      <c r="AA386" s="165" t="str">
        <f>+IFERROR(VLOOKUP($L386,ACTIVIDADES!$B$9:$X$493,16,0),"")</f>
        <v>EJECUCIÓN</v>
      </c>
      <c r="AB386" s="171">
        <v>46177</v>
      </c>
      <c r="AC386" s="170">
        <v>0</v>
      </c>
      <c r="AD386" s="105" t="s">
        <v>93</v>
      </c>
      <c r="AE386" s="170" t="s">
        <v>83</v>
      </c>
      <c r="AF386" s="105" t="s">
        <v>81</v>
      </c>
      <c r="AG386" s="105" t="s">
        <v>81</v>
      </c>
      <c r="AH386" s="105" t="s">
        <v>81</v>
      </c>
      <c r="AI386" s="33"/>
      <c r="AJ386" s="33"/>
      <c r="AK386" s="34"/>
      <c r="AL386" s="33"/>
      <c r="AM386" s="34"/>
      <c r="AN386" s="35"/>
      <c r="AO386" s="36"/>
      <c r="AP386" s="37"/>
      <c r="AQ386" s="33"/>
      <c r="AR386" s="38"/>
      <c r="AS386" s="39"/>
      <c r="AT386" s="40"/>
      <c r="AU386" s="48"/>
      <c r="AV386" s="49"/>
      <c r="AW386" s="41"/>
      <c r="AX386" s="47"/>
      <c r="AY386" s="33"/>
      <c r="AZ386" s="33"/>
      <c r="BA386" s="34"/>
      <c r="BB386" s="33"/>
      <c r="BC386" s="34"/>
      <c r="BD386" s="35"/>
      <c r="BE386" s="36"/>
      <c r="BF386" s="37"/>
      <c r="BG386" s="33"/>
      <c r="BH386" s="38"/>
      <c r="BI386" s="39"/>
      <c r="BJ386" s="40"/>
      <c r="BK386" s="48"/>
      <c r="BL386" s="49"/>
      <c r="BM386" s="41"/>
      <c r="BN386" s="47"/>
      <c r="BO386" s="33"/>
      <c r="BP386" s="33"/>
      <c r="BQ386" s="34"/>
      <c r="BR386" s="33"/>
      <c r="BS386" s="34"/>
      <c r="BT386" s="35"/>
      <c r="BU386" s="36"/>
      <c r="BV386" s="37"/>
      <c r="BW386" s="33"/>
      <c r="BX386" s="38"/>
      <c r="BY386" s="39"/>
      <c r="BZ386" s="40"/>
      <c r="CA386" s="48"/>
      <c r="CB386" s="49"/>
      <c r="CC386" s="41"/>
      <c r="CD386" s="47"/>
    </row>
    <row r="387" spans="1:82" s="32" customFormat="1" ht="90" customHeight="1" x14ac:dyDescent="0.25">
      <c r="A387" s="315">
        <f t="shared" si="19"/>
        <v>379</v>
      </c>
      <c r="B387" s="61" t="s">
        <v>67</v>
      </c>
      <c r="C387" s="61">
        <v>2023</v>
      </c>
      <c r="D387" s="61" t="s">
        <v>68</v>
      </c>
      <c r="E387" s="61"/>
      <c r="F387" s="61" t="s">
        <v>1714</v>
      </c>
      <c r="G387" s="62" t="s">
        <v>1715</v>
      </c>
      <c r="H387" s="310"/>
      <c r="I387" s="46" t="s">
        <v>1716</v>
      </c>
      <c r="J387" s="64" t="s">
        <v>1717</v>
      </c>
      <c r="K387" s="63" t="s">
        <v>73</v>
      </c>
      <c r="L387" s="87" t="s">
        <v>897</v>
      </c>
      <c r="M387" s="86" t="s">
        <v>898</v>
      </c>
      <c r="N387" s="87" t="s">
        <v>899</v>
      </c>
      <c r="O387" s="87">
        <v>1</v>
      </c>
      <c r="P387" s="88">
        <v>46082</v>
      </c>
      <c r="Q387" s="88">
        <v>46234</v>
      </c>
      <c r="R387" s="89">
        <f t="shared" si="18"/>
        <v>22.5</v>
      </c>
      <c r="S387" s="87" t="s">
        <v>268</v>
      </c>
      <c r="T387" s="90"/>
      <c r="U387" s="105">
        <f>+IFERROR(VLOOKUP($L387,ACTIVIDADES!$B$9:$X$493,10,0),"")</f>
        <v>0</v>
      </c>
      <c r="V387" s="167" t="str">
        <f>+IFERROR(VLOOKUP($L387,ACTIVIDADES!$B$9:$X$493,11,0)," ")</f>
        <v>Actividad planteada para el segundo trimestre de la vigencia 2026</v>
      </c>
      <c r="W387" s="227">
        <f>+IFERROR(VLOOKUP($L387,ACTIVIDADES!$B$9:$X$493,12,0),"")</f>
        <v>0</v>
      </c>
      <c r="X387" s="138">
        <f>+IFERROR(VLOOKUP($L387,ACTIVIDADES!$B$9:$X$493,13,0),"")</f>
        <v>46153</v>
      </c>
      <c r="Y387" s="164" t="str">
        <f>+IFERROR(VLOOKUP($L387,ACTIVIDADES!$B$9:$X$493,14,0),"")</f>
        <v>Sin evidencia de inicio de la actividad</v>
      </c>
      <c r="Z387" s="105">
        <f>+IFERROR(VLOOKUP($L387,ACTIVIDADES!$B$9:$X$493,15,0),"")</f>
        <v>0</v>
      </c>
      <c r="AA387" s="165" t="str">
        <f>+IFERROR(VLOOKUP($L387,ACTIVIDADES!$B$9:$X$493,16,0),"")</f>
        <v>EJECUCIÓN</v>
      </c>
      <c r="AB387" s="171">
        <v>46177</v>
      </c>
      <c r="AC387" s="170">
        <v>0</v>
      </c>
      <c r="AD387" s="105" t="s">
        <v>93</v>
      </c>
      <c r="AE387" s="170" t="s">
        <v>83</v>
      </c>
      <c r="AF387" s="105" t="s">
        <v>81</v>
      </c>
      <c r="AG387" s="105" t="s">
        <v>81</v>
      </c>
      <c r="AH387" s="105" t="s">
        <v>81</v>
      </c>
      <c r="AI387" s="33"/>
      <c r="AJ387" s="33"/>
      <c r="AK387" s="34"/>
      <c r="AL387" s="33"/>
      <c r="AM387" s="34"/>
      <c r="AN387" s="35"/>
      <c r="AO387" s="36"/>
      <c r="AP387" s="37"/>
      <c r="AQ387" s="33"/>
      <c r="AR387" s="38"/>
      <c r="AS387" s="39"/>
      <c r="AT387" s="40"/>
      <c r="AU387" s="48"/>
      <c r="AV387" s="49"/>
      <c r="AW387" s="41"/>
      <c r="AX387" s="47"/>
      <c r="AY387" s="33"/>
      <c r="AZ387" s="33"/>
      <c r="BA387" s="34"/>
      <c r="BB387" s="33"/>
      <c r="BC387" s="34"/>
      <c r="BD387" s="35"/>
      <c r="BE387" s="36"/>
      <c r="BF387" s="37"/>
      <c r="BG387" s="33"/>
      <c r="BH387" s="38"/>
      <c r="BI387" s="39"/>
      <c r="BJ387" s="40"/>
      <c r="BK387" s="48"/>
      <c r="BL387" s="49"/>
      <c r="BM387" s="41"/>
      <c r="BN387" s="47"/>
      <c r="BO387" s="33"/>
      <c r="BP387" s="33"/>
      <c r="BQ387" s="34"/>
      <c r="BR387" s="33"/>
      <c r="BS387" s="34"/>
      <c r="BT387" s="35"/>
      <c r="BU387" s="36"/>
      <c r="BV387" s="37"/>
      <c r="BW387" s="33"/>
      <c r="BX387" s="38"/>
      <c r="BY387" s="39"/>
      <c r="BZ387" s="40"/>
      <c r="CA387" s="48"/>
      <c r="CB387" s="49"/>
      <c r="CC387" s="41"/>
      <c r="CD387" s="47"/>
    </row>
    <row r="388" spans="1:82" s="32" customFormat="1" ht="90" customHeight="1" x14ac:dyDescent="0.25">
      <c r="A388" s="315">
        <f t="shared" si="19"/>
        <v>380</v>
      </c>
      <c r="B388" s="61" t="s">
        <v>67</v>
      </c>
      <c r="C388" s="61">
        <v>2023</v>
      </c>
      <c r="D388" s="61" t="s">
        <v>68</v>
      </c>
      <c r="E388" s="61"/>
      <c r="F388" s="61" t="s">
        <v>1718</v>
      </c>
      <c r="G388" s="62" t="s">
        <v>1719</v>
      </c>
      <c r="H388" s="310"/>
      <c r="I388" s="46" t="s">
        <v>1720</v>
      </c>
      <c r="J388" s="64" t="s">
        <v>1721</v>
      </c>
      <c r="K388" s="63" t="s">
        <v>73</v>
      </c>
      <c r="L388" s="87" t="s">
        <v>1722</v>
      </c>
      <c r="M388" s="86" t="s">
        <v>1723</v>
      </c>
      <c r="N388" s="87" t="s">
        <v>1724</v>
      </c>
      <c r="O388" s="87">
        <v>1</v>
      </c>
      <c r="P388" s="88">
        <v>45200</v>
      </c>
      <c r="Q388" s="88">
        <v>45291</v>
      </c>
      <c r="R388" s="89">
        <f t="shared" ref="R388:R446" si="21">DAYS360(P388,Q388)/360*54</f>
        <v>13.5</v>
      </c>
      <c r="S388" s="87" t="s">
        <v>161</v>
      </c>
      <c r="T388" s="90" t="s">
        <v>1725</v>
      </c>
      <c r="U388" s="105">
        <f>+IFERROR(VLOOKUP($L388,ACTIVIDADES!$B$9:$X$493,10,0),"")</f>
        <v>0</v>
      </c>
      <c r="V388" s="167">
        <f>+IFERROR(VLOOKUP($L388,ACTIVIDADES!$B$9:$X$493,11,0)," ")</f>
        <v>0</v>
      </c>
      <c r="W388" s="227">
        <f>+IFERROR(VLOOKUP($L388,ACTIVIDADES!$B$9:$X$493,12,0),"")</f>
        <v>0</v>
      </c>
      <c r="X388" s="138">
        <f>+IFERROR(VLOOKUP($L388,ACTIVIDADES!$B$9:$X$493,13,0),"")</f>
        <v>46153</v>
      </c>
      <c r="Y388" s="164" t="str">
        <f>+IFERROR(VLOOKUP($L388,ACTIVIDADES!$B$9:$X$493,14,0),"")</f>
        <v>No se evidencia seguimiento</v>
      </c>
      <c r="Z388" s="105">
        <f>+IFERROR(VLOOKUP($L388,ACTIVIDADES!$B$9:$X$493,15,0),"")</f>
        <v>0</v>
      </c>
      <c r="AA388" s="165" t="str">
        <f>+IFERROR(VLOOKUP($L388,ACTIVIDADES!$B$9:$X$493,16,0),"")</f>
        <v>VENCIDO</v>
      </c>
      <c r="AB388" s="138">
        <v>46157</v>
      </c>
      <c r="AC388" s="105">
        <v>0</v>
      </c>
      <c r="AD388" s="105" t="s">
        <v>93</v>
      </c>
      <c r="AE388" s="105" t="s">
        <v>118</v>
      </c>
      <c r="AF388" s="105" t="s">
        <v>81</v>
      </c>
      <c r="AG388" s="105" t="s">
        <v>81</v>
      </c>
      <c r="AH388" s="105" t="s">
        <v>81</v>
      </c>
      <c r="AI388" s="33"/>
      <c r="AJ388" s="33"/>
      <c r="AK388" s="34"/>
      <c r="AL388" s="33"/>
      <c r="AM388" s="34"/>
      <c r="AN388" s="35"/>
      <c r="AO388" s="36"/>
      <c r="AP388" s="37"/>
      <c r="AQ388" s="33"/>
      <c r="AR388" s="38"/>
      <c r="AS388" s="39"/>
      <c r="AT388" s="40"/>
      <c r="AU388" s="48"/>
      <c r="AV388" s="49"/>
      <c r="AW388" s="41"/>
      <c r="AX388" s="47"/>
      <c r="AY388" s="33"/>
      <c r="AZ388" s="33"/>
      <c r="BA388" s="34"/>
      <c r="BB388" s="33"/>
      <c r="BC388" s="34"/>
      <c r="BD388" s="35"/>
      <c r="BE388" s="36"/>
      <c r="BF388" s="37"/>
      <c r="BG388" s="33"/>
      <c r="BH388" s="38"/>
      <c r="BI388" s="39"/>
      <c r="BJ388" s="40"/>
      <c r="BK388" s="48"/>
      <c r="BL388" s="49"/>
      <c r="BM388" s="41"/>
      <c r="BN388" s="47"/>
      <c r="BO388" s="33"/>
      <c r="BP388" s="33"/>
      <c r="BQ388" s="34"/>
      <c r="BR388" s="33"/>
      <c r="BS388" s="34"/>
      <c r="BT388" s="35"/>
      <c r="BU388" s="36"/>
      <c r="BV388" s="37"/>
      <c r="BW388" s="33"/>
      <c r="BX388" s="38"/>
      <c r="BY388" s="39"/>
      <c r="BZ388" s="40"/>
      <c r="CA388" s="48"/>
      <c r="CB388" s="49"/>
      <c r="CC388" s="41"/>
      <c r="CD388" s="47"/>
    </row>
    <row r="389" spans="1:82" s="32" customFormat="1" ht="90" customHeight="1" x14ac:dyDescent="0.25">
      <c r="A389" s="315">
        <f t="shared" si="19"/>
        <v>381</v>
      </c>
      <c r="B389" s="61" t="s">
        <v>67</v>
      </c>
      <c r="C389" s="61">
        <v>2023</v>
      </c>
      <c r="D389" s="61" t="s">
        <v>68</v>
      </c>
      <c r="E389" s="61"/>
      <c r="F389" s="61" t="s">
        <v>1726</v>
      </c>
      <c r="G389" s="62" t="s">
        <v>1727</v>
      </c>
      <c r="H389" s="310"/>
      <c r="I389" s="46" t="s">
        <v>1728</v>
      </c>
      <c r="J389" s="64" t="s">
        <v>1729</v>
      </c>
      <c r="K389" s="63" t="s">
        <v>73</v>
      </c>
      <c r="L389" s="87" t="s">
        <v>1730</v>
      </c>
      <c r="M389" s="86" t="s">
        <v>1731</v>
      </c>
      <c r="N389" s="87" t="s">
        <v>1724</v>
      </c>
      <c r="O389" s="87">
        <v>1</v>
      </c>
      <c r="P389" s="88">
        <v>45200</v>
      </c>
      <c r="Q389" s="88">
        <v>45291</v>
      </c>
      <c r="R389" s="89">
        <f t="shared" si="21"/>
        <v>13.5</v>
      </c>
      <c r="S389" s="87" t="s">
        <v>161</v>
      </c>
      <c r="T389" s="90" t="s">
        <v>1725</v>
      </c>
      <c r="U389" s="105">
        <f>+IFERROR(VLOOKUP($L389,ACTIVIDADES!$B$9:$X$493,10,0),"")</f>
        <v>0</v>
      </c>
      <c r="V389" s="167">
        <f>+IFERROR(VLOOKUP($L389,ACTIVIDADES!$B$9:$X$493,11,0)," ")</f>
        <v>0</v>
      </c>
      <c r="W389" s="227">
        <f>+IFERROR(VLOOKUP($L389,ACTIVIDADES!$B$9:$X$493,12,0),"")</f>
        <v>0</v>
      </c>
      <c r="X389" s="138">
        <f>+IFERROR(VLOOKUP($L389,ACTIVIDADES!$B$9:$X$493,13,0),"")</f>
        <v>46153</v>
      </c>
      <c r="Y389" s="164" t="str">
        <f>+IFERROR(VLOOKUP($L389,ACTIVIDADES!$B$9:$X$493,14,0),"")</f>
        <v>No se evidencia seguimiento</v>
      </c>
      <c r="Z389" s="105">
        <f>+IFERROR(VLOOKUP($L389,ACTIVIDADES!$B$9:$X$493,15,0),"")</f>
        <v>0</v>
      </c>
      <c r="AA389" s="165" t="str">
        <f>+IFERROR(VLOOKUP($L389,ACTIVIDADES!$B$9:$X$493,16,0),"")</f>
        <v>VENCIDO</v>
      </c>
      <c r="AB389" s="138">
        <v>46157</v>
      </c>
      <c r="AC389" s="105">
        <v>0</v>
      </c>
      <c r="AD389" s="105" t="s">
        <v>93</v>
      </c>
      <c r="AE389" s="105" t="s">
        <v>118</v>
      </c>
      <c r="AF389" s="105" t="s">
        <v>81</v>
      </c>
      <c r="AG389" s="105" t="s">
        <v>81</v>
      </c>
      <c r="AH389" s="105" t="s">
        <v>81</v>
      </c>
      <c r="AI389" s="33"/>
      <c r="AJ389" s="33"/>
      <c r="AK389" s="34"/>
      <c r="AL389" s="33"/>
      <c r="AM389" s="34"/>
      <c r="AN389" s="35"/>
      <c r="AO389" s="36"/>
      <c r="AP389" s="37"/>
      <c r="AQ389" s="33"/>
      <c r="AR389" s="38"/>
      <c r="AS389" s="39"/>
      <c r="AT389" s="40"/>
      <c r="AU389" s="48"/>
      <c r="AV389" s="49"/>
      <c r="AW389" s="41"/>
      <c r="AX389" s="47"/>
      <c r="AY389" s="33"/>
      <c r="AZ389" s="33"/>
      <c r="BA389" s="34"/>
      <c r="BB389" s="33"/>
      <c r="BC389" s="34"/>
      <c r="BD389" s="35"/>
      <c r="BE389" s="36"/>
      <c r="BF389" s="37"/>
      <c r="BG389" s="33"/>
      <c r="BH389" s="38"/>
      <c r="BI389" s="39"/>
      <c r="BJ389" s="40"/>
      <c r="BK389" s="48"/>
      <c r="BL389" s="49"/>
      <c r="BM389" s="41"/>
      <c r="BN389" s="47"/>
      <c r="BO389" s="33"/>
      <c r="BP389" s="33"/>
      <c r="BQ389" s="34"/>
      <c r="BR389" s="33"/>
      <c r="BS389" s="34"/>
      <c r="BT389" s="35"/>
      <c r="BU389" s="36"/>
      <c r="BV389" s="37"/>
      <c r="BW389" s="33"/>
      <c r="BX389" s="38"/>
      <c r="BY389" s="39"/>
      <c r="BZ389" s="40"/>
      <c r="CA389" s="48"/>
      <c r="CB389" s="49"/>
      <c r="CC389" s="41"/>
      <c r="CD389" s="47"/>
    </row>
    <row r="390" spans="1:82" s="32" customFormat="1" ht="90" customHeight="1" x14ac:dyDescent="0.25">
      <c r="A390" s="315">
        <f t="shared" si="19"/>
        <v>382</v>
      </c>
      <c r="B390" s="61" t="s">
        <v>67</v>
      </c>
      <c r="C390" s="61">
        <v>2023</v>
      </c>
      <c r="D390" s="61" t="s">
        <v>68</v>
      </c>
      <c r="E390" s="61"/>
      <c r="F390" s="61" t="s">
        <v>1732</v>
      </c>
      <c r="G390" s="62" t="s">
        <v>1733</v>
      </c>
      <c r="H390" s="310"/>
      <c r="I390" s="46" t="s">
        <v>1734</v>
      </c>
      <c r="J390" s="64" t="s">
        <v>1735</v>
      </c>
      <c r="K390" s="63" t="s">
        <v>73</v>
      </c>
      <c r="L390" s="87" t="s">
        <v>870</v>
      </c>
      <c r="M390" s="86" t="s">
        <v>871</v>
      </c>
      <c r="N390" s="87" t="s">
        <v>872</v>
      </c>
      <c r="O390" s="87">
        <v>9</v>
      </c>
      <c r="P390" s="88">
        <v>46113</v>
      </c>
      <c r="Q390" s="88">
        <v>46387</v>
      </c>
      <c r="R390" s="89">
        <f t="shared" si="21"/>
        <v>40.5</v>
      </c>
      <c r="S390" s="87" t="s">
        <v>92</v>
      </c>
      <c r="T390" s="90"/>
      <c r="U390" s="105">
        <f>+IFERROR(VLOOKUP($L390,ACTIVIDADES!$B$9:$X$493,10,0),"")</f>
        <v>1</v>
      </c>
      <c r="V390" s="167" t="str">
        <f>+IFERROR(VLOOKUP($L390,ACTIVIDADES!$B$9:$X$493,11,0)," ")</f>
        <v xml:space="preserve">En el formato BD_ Vehículos se lleva un seguimiento mensual De SOAT, Impuestos, Revisión Tecnomecánica, Multas </v>
      </c>
      <c r="W390" s="227" t="str">
        <f>+IFERROR(VLOOKUP($L390,ACTIVIDADES!$B$9:$X$493,12,0),"")</f>
        <v>https://dnbcgovco-my.sharepoint.com/:f:/g/personal/planeacion_dnbc_gov_co/IgAP202B7djhSJQsRgfTcy9DAbTIvVxEEdBhOKzOHK0a6gc?e=ubNaP4</v>
      </c>
      <c r="X390" s="138">
        <f>+IFERROR(VLOOKUP($L390,ACTIVIDADES!$B$9:$X$493,13,0),"")</f>
        <v>46153</v>
      </c>
      <c r="Y390" s="164" t="str">
        <f>+IFERROR(VLOOKUP($L390,ACTIVIDADES!$B$9:$X$493,14,0),"")</f>
        <v>Aunque se encuentra la base, se sugiere su socialización al lider de proceso para evidenciar su seguimiento</v>
      </c>
      <c r="Z390" s="105">
        <f>+IFERROR(VLOOKUP($L390,ACTIVIDADES!$B$9:$X$493,15,0),"")</f>
        <v>0.1</v>
      </c>
      <c r="AA390" s="165" t="str">
        <f>+IFERROR(VLOOKUP($L390,ACTIVIDADES!$B$9:$X$493,16,0),"")</f>
        <v>EJECUCIÓN</v>
      </c>
      <c r="AB390" s="138">
        <v>46171</v>
      </c>
      <c r="AC390" s="105">
        <v>0.33</v>
      </c>
      <c r="AD390" s="181" t="s">
        <v>873</v>
      </c>
      <c r="AE390" s="105" t="s">
        <v>108</v>
      </c>
      <c r="AF390" s="105" t="s">
        <v>81</v>
      </c>
      <c r="AG390" s="105" t="s">
        <v>81</v>
      </c>
      <c r="AH390" s="105" t="s">
        <v>81</v>
      </c>
      <c r="AI390" s="33"/>
      <c r="AJ390" s="33"/>
      <c r="AK390" s="34"/>
      <c r="AL390" s="33"/>
      <c r="AM390" s="34"/>
      <c r="AN390" s="35"/>
      <c r="AO390" s="36"/>
      <c r="AP390" s="37"/>
      <c r="AQ390" s="33"/>
      <c r="AR390" s="38"/>
      <c r="AS390" s="39"/>
      <c r="AT390" s="40"/>
      <c r="AU390" s="48"/>
      <c r="AV390" s="49"/>
      <c r="AW390" s="41"/>
      <c r="AX390" s="47"/>
      <c r="AY390" s="33"/>
      <c r="AZ390" s="33"/>
      <c r="BA390" s="34"/>
      <c r="BB390" s="33"/>
      <c r="BC390" s="34"/>
      <c r="BD390" s="35"/>
      <c r="BE390" s="36"/>
      <c r="BF390" s="37"/>
      <c r="BG390" s="33"/>
      <c r="BH390" s="38"/>
      <c r="BI390" s="39"/>
      <c r="BJ390" s="40"/>
      <c r="BK390" s="48"/>
      <c r="BL390" s="49"/>
      <c r="BM390" s="41"/>
      <c r="BN390" s="47"/>
      <c r="BO390" s="33"/>
      <c r="BP390" s="33"/>
      <c r="BQ390" s="34"/>
      <c r="BR390" s="33"/>
      <c r="BS390" s="34"/>
      <c r="BT390" s="35"/>
      <c r="BU390" s="36"/>
      <c r="BV390" s="37"/>
      <c r="BW390" s="33"/>
      <c r="BX390" s="38"/>
      <c r="BY390" s="39"/>
      <c r="BZ390" s="40"/>
      <c r="CA390" s="48"/>
      <c r="CB390" s="49"/>
      <c r="CC390" s="41"/>
      <c r="CD390" s="47"/>
    </row>
    <row r="391" spans="1:82" s="32" customFormat="1" ht="90" customHeight="1" x14ac:dyDescent="0.25">
      <c r="A391" s="315">
        <f t="shared" si="19"/>
        <v>383</v>
      </c>
      <c r="B391" s="61" t="s">
        <v>67</v>
      </c>
      <c r="C391" s="61">
        <v>2023</v>
      </c>
      <c r="D391" s="61" t="s">
        <v>68</v>
      </c>
      <c r="E391" s="61"/>
      <c r="F391" s="61" t="s">
        <v>1732</v>
      </c>
      <c r="G391" s="62" t="s">
        <v>1733</v>
      </c>
      <c r="H391" s="310"/>
      <c r="I391" s="46" t="s">
        <v>1734</v>
      </c>
      <c r="J391" s="64" t="s">
        <v>1735</v>
      </c>
      <c r="K391" s="63" t="s">
        <v>73</v>
      </c>
      <c r="L391" s="87" t="s">
        <v>867</v>
      </c>
      <c r="M391" s="86" t="s">
        <v>868</v>
      </c>
      <c r="N391" s="87" t="s">
        <v>246</v>
      </c>
      <c r="O391" s="87">
        <v>4</v>
      </c>
      <c r="P391" s="88">
        <v>46054</v>
      </c>
      <c r="Q391" s="88">
        <v>46387</v>
      </c>
      <c r="R391" s="89">
        <f t="shared" si="21"/>
        <v>49.5</v>
      </c>
      <c r="S391" s="87" t="s">
        <v>92</v>
      </c>
      <c r="T391" s="90"/>
      <c r="U391" s="105">
        <f>+IFERROR(VLOOKUP($L391,ACTIVIDADES!$B$9:$X$493,10,0),"")</f>
        <v>1</v>
      </c>
      <c r="V391" s="167" t="str">
        <f>+IFERROR(VLOOKUP($L391,ACTIVIDADES!$B$9:$X$493,11,0)," ")</f>
        <v xml:space="preserve">Se realizó la capacitación al conductor de los formatos </v>
      </c>
      <c r="W391" s="227" t="str">
        <f>+IFERROR(VLOOKUP($L391,ACTIVIDADES!$B$9:$X$493,12,0),"")</f>
        <v>https://dnbcgovco-my.sharepoint.com/:f:/g/personal/planeacion_dnbc_gov_co/IgDhYmMZWLOWRZ-8Bgt_Qa1fAVrnM32Mxr9QT5T3GErSv4I?e=yXGCWf</v>
      </c>
      <c r="X391" s="138">
        <f>+IFERROR(VLOOKUP($L391,ACTIVIDADES!$B$9:$X$493,13,0),"")</f>
        <v>46153</v>
      </c>
      <c r="Y391" s="164" t="str">
        <f>+IFERROR(VLOOKUP($L391,ACTIVIDADES!$B$9:$X$493,14,0),"")</f>
        <v>Se adjunta acta de reunión del mes de abril donde se capacita al conductor</v>
      </c>
      <c r="Z391" s="105">
        <f>+IFERROR(VLOOKUP($L391,ACTIVIDADES!$B$9:$X$493,15,0),"")</f>
        <v>1</v>
      </c>
      <c r="AA391" s="165" t="str">
        <f>+IFERROR(VLOOKUP($L391,ACTIVIDADES!$B$9:$X$493,16,0),"")</f>
        <v>CUMPLIDO</v>
      </c>
      <c r="AB391" s="138">
        <v>46171</v>
      </c>
      <c r="AC391" s="179">
        <v>0.25</v>
      </c>
      <c r="AD391" s="179" t="s">
        <v>869</v>
      </c>
      <c r="AE391" s="105" t="s">
        <v>108</v>
      </c>
      <c r="AF391" s="105" t="s">
        <v>81</v>
      </c>
      <c r="AG391" s="105" t="s">
        <v>85</v>
      </c>
      <c r="AH391" s="105" t="s">
        <v>123</v>
      </c>
      <c r="AI391" s="33"/>
      <c r="AJ391" s="33"/>
      <c r="AK391" s="34"/>
      <c r="AL391" s="33"/>
      <c r="AM391" s="34"/>
      <c r="AN391" s="35"/>
      <c r="AO391" s="36"/>
      <c r="AP391" s="37"/>
      <c r="AQ391" s="33"/>
      <c r="AR391" s="38"/>
      <c r="AS391" s="39"/>
      <c r="AT391" s="40"/>
      <c r="AU391" s="48"/>
      <c r="AV391" s="49"/>
      <c r="AW391" s="41"/>
      <c r="AX391" s="47"/>
      <c r="AY391" s="33"/>
      <c r="AZ391" s="33"/>
      <c r="BA391" s="34"/>
      <c r="BB391" s="33"/>
      <c r="BC391" s="34"/>
      <c r="BD391" s="35"/>
      <c r="BE391" s="36"/>
      <c r="BF391" s="37"/>
      <c r="BG391" s="33"/>
      <c r="BH391" s="38"/>
      <c r="BI391" s="39"/>
      <c r="BJ391" s="40"/>
      <c r="BK391" s="48"/>
      <c r="BL391" s="49"/>
      <c r="BM391" s="41"/>
      <c r="BN391" s="47"/>
      <c r="BO391" s="33"/>
      <c r="BP391" s="33"/>
      <c r="BQ391" s="34"/>
      <c r="BR391" s="33"/>
      <c r="BS391" s="34"/>
      <c r="BT391" s="35"/>
      <c r="BU391" s="36"/>
      <c r="BV391" s="37"/>
      <c r="BW391" s="33"/>
      <c r="BX391" s="38"/>
      <c r="BY391" s="39"/>
      <c r="BZ391" s="40"/>
      <c r="CA391" s="48"/>
      <c r="CB391" s="49"/>
      <c r="CC391" s="41"/>
      <c r="CD391" s="47"/>
    </row>
    <row r="392" spans="1:82" s="32" customFormat="1" ht="90" customHeight="1" x14ac:dyDescent="0.25">
      <c r="A392" s="315">
        <f t="shared" si="19"/>
        <v>384</v>
      </c>
      <c r="B392" s="61" t="s">
        <v>67</v>
      </c>
      <c r="C392" s="61">
        <v>2023</v>
      </c>
      <c r="D392" s="61" t="s">
        <v>68</v>
      </c>
      <c r="E392" s="61"/>
      <c r="F392" s="61" t="s">
        <v>1736</v>
      </c>
      <c r="G392" s="62" t="s">
        <v>1737</v>
      </c>
      <c r="H392" s="310"/>
      <c r="I392" s="46" t="s">
        <v>1716</v>
      </c>
      <c r="J392" s="64" t="s">
        <v>1717</v>
      </c>
      <c r="K392" s="63" t="s">
        <v>73</v>
      </c>
      <c r="L392" s="87" t="s">
        <v>94</v>
      </c>
      <c r="M392" s="86" t="s">
        <v>95</v>
      </c>
      <c r="N392" s="87" t="s">
        <v>96</v>
      </c>
      <c r="O392" s="87">
        <v>1</v>
      </c>
      <c r="P392" s="88">
        <v>46143</v>
      </c>
      <c r="Q392" s="88">
        <v>46387</v>
      </c>
      <c r="R392" s="89">
        <f t="shared" si="21"/>
        <v>36</v>
      </c>
      <c r="S392" s="87" t="s">
        <v>92</v>
      </c>
      <c r="T392" s="90"/>
      <c r="U392" s="105">
        <f>+IFERROR(VLOOKUP($L392,ACTIVIDADES!$B$9:$X$493,10,0),"")</f>
        <v>0</v>
      </c>
      <c r="V392" s="167" t="str">
        <f>+IFERROR(VLOOKUP($L392,ACTIVIDADES!$B$9:$X$493,11,0)," ")</f>
        <v xml:space="preserve">En proceso de elaboración </v>
      </c>
      <c r="W392" s="227" t="str">
        <f>+IFERROR(VLOOKUP($L392,ACTIVIDADES!$B$9:$X$493,12,0),"")</f>
        <v>https://dnbcgovco-my.sharepoint.com/:f:/g/personal/planeacion_dnbc_gov_co/IgCHix03hdsORJdFzXwbKzzkAYCwKvT-WMSbymO7s_ZNdBo?e=tzOHt9</v>
      </c>
      <c r="X392" s="138">
        <f>+IFERROR(VLOOKUP($L392,ACTIVIDADES!$B$9:$X$493,13,0),"")</f>
        <v>46153</v>
      </c>
      <c r="Y392" s="164" t="str">
        <f>+IFERROR(VLOOKUP($L392,ACTIVIDADES!$B$9:$X$493,14,0),"")</f>
        <v>No se evidencia avance para el periodo</v>
      </c>
      <c r="Z392" s="105">
        <f>+IFERROR(VLOOKUP($L392,ACTIVIDADES!$B$9:$X$493,15,0),"")</f>
        <v>0</v>
      </c>
      <c r="AA392" s="165" t="str">
        <f>+IFERROR(VLOOKUP($L392,ACTIVIDADES!$B$9:$X$493,16,0),"")</f>
        <v>EJECUCIÓN</v>
      </c>
      <c r="AB392" s="138">
        <v>46171</v>
      </c>
      <c r="AC392" s="105">
        <v>0</v>
      </c>
      <c r="AD392" s="105" t="s">
        <v>93</v>
      </c>
      <c r="AE392" s="179" t="s">
        <v>83</v>
      </c>
      <c r="AF392" s="105" t="s">
        <v>81</v>
      </c>
      <c r="AG392" s="105" t="s">
        <v>81</v>
      </c>
      <c r="AH392" s="105" t="s">
        <v>81</v>
      </c>
      <c r="AI392" s="33"/>
      <c r="AJ392" s="33"/>
      <c r="AK392" s="34"/>
      <c r="AL392" s="33"/>
      <c r="AM392" s="34"/>
      <c r="AN392" s="35"/>
      <c r="AO392" s="36"/>
      <c r="AP392" s="37"/>
      <c r="AQ392" s="33"/>
      <c r="AR392" s="38"/>
      <c r="AS392" s="39"/>
      <c r="AT392" s="40"/>
      <c r="AU392" s="48"/>
      <c r="AV392" s="49"/>
      <c r="AW392" s="41"/>
      <c r="AX392" s="47"/>
      <c r="AY392" s="33"/>
      <c r="AZ392" s="33"/>
      <c r="BA392" s="34"/>
      <c r="BB392" s="33"/>
      <c r="BC392" s="34"/>
      <c r="BD392" s="35"/>
      <c r="BE392" s="36"/>
      <c r="BF392" s="37"/>
      <c r="BG392" s="33"/>
      <c r="BH392" s="38"/>
      <c r="BI392" s="39"/>
      <c r="BJ392" s="40"/>
      <c r="BK392" s="48"/>
      <c r="BL392" s="49"/>
      <c r="BM392" s="41"/>
      <c r="BN392" s="47"/>
      <c r="BO392" s="33"/>
      <c r="BP392" s="33"/>
      <c r="BQ392" s="34"/>
      <c r="BR392" s="33"/>
      <c r="BS392" s="34"/>
      <c r="BT392" s="35"/>
      <c r="BU392" s="36"/>
      <c r="BV392" s="37"/>
      <c r="BW392" s="33"/>
      <c r="BX392" s="38"/>
      <c r="BY392" s="39"/>
      <c r="BZ392" s="40"/>
      <c r="CA392" s="48"/>
      <c r="CB392" s="49"/>
      <c r="CC392" s="41"/>
      <c r="CD392" s="47"/>
    </row>
    <row r="393" spans="1:82" s="32" customFormat="1" ht="90" customHeight="1" x14ac:dyDescent="0.25">
      <c r="A393" s="315">
        <f t="shared" si="19"/>
        <v>385</v>
      </c>
      <c r="B393" s="61" t="s">
        <v>67</v>
      </c>
      <c r="C393" s="61">
        <v>2023</v>
      </c>
      <c r="D393" s="61" t="s">
        <v>68</v>
      </c>
      <c r="E393" s="61"/>
      <c r="F393" s="61" t="s">
        <v>1738</v>
      </c>
      <c r="G393" s="62" t="s">
        <v>1739</v>
      </c>
      <c r="H393" s="310"/>
      <c r="I393" s="46" t="s">
        <v>1740</v>
      </c>
      <c r="J393" s="64" t="s">
        <v>1741</v>
      </c>
      <c r="K393" s="63" t="s">
        <v>73</v>
      </c>
      <c r="L393" s="87" t="s">
        <v>1406</v>
      </c>
      <c r="M393" s="86" t="s">
        <v>1407</v>
      </c>
      <c r="N393" s="87" t="s">
        <v>1035</v>
      </c>
      <c r="O393" s="87">
        <v>4</v>
      </c>
      <c r="P393" s="88">
        <v>46023</v>
      </c>
      <c r="Q393" s="88">
        <v>46387</v>
      </c>
      <c r="R393" s="89">
        <f t="shared" si="21"/>
        <v>54</v>
      </c>
      <c r="S393" s="87" t="s">
        <v>92</v>
      </c>
      <c r="T393" s="90"/>
      <c r="U393" s="105">
        <f>+IFERROR(VLOOKUP($L393,ACTIVIDADES!$B$9:$X$493,10,0),"")</f>
        <v>1</v>
      </c>
      <c r="V393" s="167" t="str">
        <f>+IFERROR(VLOOKUP($L393,ACTIVIDADES!$B$9:$X$493,11,0),"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W393" s="227" t="str">
        <f>+IFERROR(VLOOKUP($L393,ACTIVIDADES!$B$9:$X$493,12,0),"")</f>
        <v>https://dnbcgovco-my.sharepoint.com/:f:/g/personal/planeacion_dnbc_gov_co/IgA3Di-SMWz0SbaY-rh_a1PyASxXlY0moZXbwk_zfoxEqQo?e=1ObHV0</v>
      </c>
      <c r="X393" s="138">
        <f>+IFERROR(VLOOKUP($L393,ACTIVIDADES!$B$9:$X$493,13,0),"")</f>
        <v>46153</v>
      </c>
      <c r="Y393" s="164" t="str">
        <f>+IFERROR(VLOOKUP($L393,ACTIVIDADES!$B$9:$X$493,14,0),"")</f>
        <v>Se evidencia actividades de sensibilización. Se debe garantizar la participación de la alta dirección</v>
      </c>
      <c r="Z393" s="105">
        <f>+IFERROR(VLOOKUP($L393,ACTIVIDADES!$B$9:$X$493,15,0),"")</f>
        <v>0.25</v>
      </c>
      <c r="AA393" s="165" t="str">
        <f>+IFERROR(VLOOKUP($L393,ACTIVIDADES!$B$9:$X$493,16,0),"")</f>
        <v>EJECUCIÓN</v>
      </c>
      <c r="AB393" s="138">
        <v>46171</v>
      </c>
      <c r="AC393" s="105">
        <v>0.25</v>
      </c>
      <c r="AD393" s="174" t="s">
        <v>1742</v>
      </c>
      <c r="AE393" s="105" t="s">
        <v>108</v>
      </c>
      <c r="AF393" s="105" t="s">
        <v>81</v>
      </c>
      <c r="AG393" s="105" t="s">
        <v>81</v>
      </c>
      <c r="AH393" s="105" t="s">
        <v>81</v>
      </c>
      <c r="AI393" s="33"/>
      <c r="AJ393" s="33"/>
      <c r="AK393" s="34"/>
      <c r="AL393" s="33"/>
      <c r="AM393" s="34"/>
      <c r="AN393" s="35"/>
      <c r="AO393" s="36"/>
      <c r="AP393" s="37"/>
      <c r="AQ393" s="33"/>
      <c r="AR393" s="38"/>
      <c r="AS393" s="39"/>
      <c r="AT393" s="40"/>
      <c r="AU393" s="48"/>
      <c r="AV393" s="49"/>
      <c r="AW393" s="41"/>
      <c r="AX393" s="47"/>
      <c r="AY393" s="33"/>
      <c r="AZ393" s="33"/>
      <c r="BA393" s="34"/>
      <c r="BB393" s="33"/>
      <c r="BC393" s="34"/>
      <c r="BD393" s="35"/>
      <c r="BE393" s="36"/>
      <c r="BF393" s="37"/>
      <c r="BG393" s="33"/>
      <c r="BH393" s="38"/>
      <c r="BI393" s="39"/>
      <c r="BJ393" s="40"/>
      <c r="BK393" s="48"/>
      <c r="BL393" s="49"/>
      <c r="BM393" s="41"/>
      <c r="BN393" s="47"/>
      <c r="BO393" s="33"/>
      <c r="BP393" s="33"/>
      <c r="BQ393" s="34"/>
      <c r="BR393" s="33"/>
      <c r="BS393" s="34"/>
      <c r="BT393" s="35"/>
      <c r="BU393" s="36"/>
      <c r="BV393" s="37"/>
      <c r="BW393" s="33"/>
      <c r="BX393" s="38"/>
      <c r="BY393" s="39"/>
      <c r="BZ393" s="40"/>
      <c r="CA393" s="48"/>
      <c r="CB393" s="49"/>
      <c r="CC393" s="41"/>
      <c r="CD393" s="47"/>
    </row>
    <row r="394" spans="1:82" s="32" customFormat="1" ht="90" customHeight="1" x14ac:dyDescent="0.25">
      <c r="A394" s="315">
        <f t="shared" si="19"/>
        <v>386</v>
      </c>
      <c r="B394" s="61" t="s">
        <v>67</v>
      </c>
      <c r="C394" s="61">
        <v>2023</v>
      </c>
      <c r="D394" s="61" t="s">
        <v>68</v>
      </c>
      <c r="E394" s="61"/>
      <c r="F394" s="61" t="s">
        <v>1738</v>
      </c>
      <c r="G394" s="62" t="s">
        <v>1739</v>
      </c>
      <c r="H394" s="310"/>
      <c r="I394" s="46" t="s">
        <v>1740</v>
      </c>
      <c r="J394" s="64" t="s">
        <v>1741</v>
      </c>
      <c r="K394" s="63" t="s">
        <v>73</v>
      </c>
      <c r="L394" s="87" t="s">
        <v>1408</v>
      </c>
      <c r="M394" s="86" t="s">
        <v>1409</v>
      </c>
      <c r="N394" s="87" t="s">
        <v>1039</v>
      </c>
      <c r="O394" s="87">
        <v>6</v>
      </c>
      <c r="P394" s="88">
        <v>46113</v>
      </c>
      <c r="Q394" s="88">
        <v>46387</v>
      </c>
      <c r="R394" s="89">
        <f t="shared" si="21"/>
        <v>40.5</v>
      </c>
      <c r="S394" s="87" t="s">
        <v>92</v>
      </c>
      <c r="T394" s="90"/>
      <c r="U394" s="105">
        <f>+IFERROR(VLOOKUP($L394,ACTIVIDADES!$B$9:$X$493,10,0),"")</f>
        <v>0</v>
      </c>
      <c r="V394" s="167" t="str">
        <f>+IFERROR(VLOOKUP($L394,ACTIVIDADES!$B$9:$X$493,11,0)," ")</f>
        <v>En proceso de actualización</v>
      </c>
      <c r="W394" s="227" t="str">
        <f>+IFERROR(VLOOKUP($L394,ACTIVIDADES!$B$9:$X$493,12,0),"")</f>
        <v>https://dnbcgovco-my.sharepoint.com/:f:/g/personal/planeacion_dnbc_gov_co/IgDlyhDtojfaQqoY3LJ--BxtAdUspvTyiYxQG4sEKIAAQW0?e=N9KFE5</v>
      </c>
      <c r="X394" s="138">
        <f>+IFERROR(VLOOKUP($L394,ACTIVIDADES!$B$9:$X$493,13,0),"")</f>
        <v>46153</v>
      </c>
      <c r="Y394" s="164" t="str">
        <f>+IFERROR(VLOOKUP($L394,ACTIVIDADES!$B$9:$X$493,14,0),"")</f>
        <v>No se evidencia avance para el periodo</v>
      </c>
      <c r="Z394" s="105">
        <f>+IFERROR(VLOOKUP($L394,ACTIVIDADES!$B$9:$X$493,15,0),"")</f>
        <v>0</v>
      </c>
      <c r="AA394" s="165" t="str">
        <f>+IFERROR(VLOOKUP($L394,ACTIVIDADES!$B$9:$X$493,16,0),"")</f>
        <v>EJECUCIÓN</v>
      </c>
      <c r="AB394" s="138">
        <v>46171</v>
      </c>
      <c r="AC394" s="105">
        <v>0</v>
      </c>
      <c r="AD394" s="105" t="s">
        <v>93</v>
      </c>
      <c r="AE394" s="170" t="s">
        <v>83</v>
      </c>
      <c r="AF394" s="105" t="s">
        <v>81</v>
      </c>
      <c r="AG394" s="105" t="s">
        <v>81</v>
      </c>
      <c r="AH394" s="105" t="s">
        <v>81</v>
      </c>
      <c r="AI394" s="33"/>
      <c r="AJ394" s="33"/>
      <c r="AK394" s="34"/>
      <c r="AL394" s="33"/>
      <c r="AM394" s="34"/>
      <c r="AN394" s="35"/>
      <c r="AO394" s="36"/>
      <c r="AP394" s="37"/>
      <c r="AQ394" s="33"/>
      <c r="AR394" s="38"/>
      <c r="AS394" s="39"/>
      <c r="AT394" s="40"/>
      <c r="AU394" s="48"/>
      <c r="AV394" s="49"/>
      <c r="AW394" s="41"/>
      <c r="AX394" s="47"/>
      <c r="AY394" s="33"/>
      <c r="AZ394" s="33"/>
      <c r="BA394" s="34"/>
      <c r="BB394" s="33"/>
      <c r="BC394" s="34"/>
      <c r="BD394" s="35"/>
      <c r="BE394" s="36"/>
      <c r="BF394" s="37"/>
      <c r="BG394" s="33"/>
      <c r="BH394" s="38"/>
      <c r="BI394" s="39"/>
      <c r="BJ394" s="40"/>
      <c r="BK394" s="48"/>
      <c r="BL394" s="49"/>
      <c r="BM394" s="41"/>
      <c r="BN394" s="47"/>
      <c r="BO394" s="33"/>
      <c r="BP394" s="33"/>
      <c r="BQ394" s="34"/>
      <c r="BR394" s="33"/>
      <c r="BS394" s="34"/>
      <c r="BT394" s="35"/>
      <c r="BU394" s="36"/>
      <c r="BV394" s="37"/>
      <c r="BW394" s="33"/>
      <c r="BX394" s="38"/>
      <c r="BY394" s="39"/>
      <c r="BZ394" s="40"/>
      <c r="CA394" s="48"/>
      <c r="CB394" s="49"/>
      <c r="CC394" s="41"/>
      <c r="CD394" s="47"/>
    </row>
    <row r="395" spans="1:82" s="32" customFormat="1" ht="90" customHeight="1" x14ac:dyDescent="0.25">
      <c r="A395" s="315">
        <f t="shared" ref="A395:A458" si="22">+A394+1</f>
        <v>387</v>
      </c>
      <c r="B395" s="61" t="s">
        <v>67</v>
      </c>
      <c r="C395" s="61">
        <v>2023</v>
      </c>
      <c r="D395" s="61" t="s">
        <v>163</v>
      </c>
      <c r="E395" s="61"/>
      <c r="F395" s="61" t="s">
        <v>1743</v>
      </c>
      <c r="G395" s="62" t="s">
        <v>1744</v>
      </c>
      <c r="H395" s="310" t="s">
        <v>263</v>
      </c>
      <c r="I395" s="46" t="s">
        <v>1745</v>
      </c>
      <c r="J395" s="64" t="s">
        <v>1746</v>
      </c>
      <c r="K395" s="63" t="s">
        <v>73</v>
      </c>
      <c r="L395" s="87" t="s">
        <v>274</v>
      </c>
      <c r="M395" s="86" t="s">
        <v>275</v>
      </c>
      <c r="N395" s="87" t="s">
        <v>276</v>
      </c>
      <c r="O395" s="87">
        <v>1</v>
      </c>
      <c r="P395" s="88">
        <v>46023</v>
      </c>
      <c r="Q395" s="88">
        <v>46112</v>
      </c>
      <c r="R395" s="89">
        <f t="shared" si="21"/>
        <v>13.5</v>
      </c>
      <c r="S395" s="87" t="s">
        <v>268</v>
      </c>
      <c r="T395" s="90" t="s">
        <v>269</v>
      </c>
      <c r="U395" s="105">
        <f>+IFERROR(VLOOKUP($L395,ACTIVIDADES!$B$9:$X$493,10,0),"")</f>
        <v>1</v>
      </c>
      <c r="V395" s="167" t="str">
        <f>+IFERROR(VLOOKUP($L395,ACTIVIDADES!$B$9:$X$493,11,0)," ")</f>
        <v>Durante el primer trimestre de la vigencia 2026 se actualizó el procedimiento y se socializó</v>
      </c>
      <c r="W395" s="227" t="str">
        <f>+IFERROR(VLOOKUP($L395,ACTIVIDADES!$B$9:$X$493,12,0),"")</f>
        <v>https://dnbcgovco-my.sharepoint.com/:f:/g/personal/planeacion_dnbc_gov_co/IgDYe2GS_ayPSIaWtvQYv0qbAc8IxdnR2DbMxEMLmfk0p8A?e=smqHjg</v>
      </c>
      <c r="X395" s="138">
        <f>+IFERROR(VLOOKUP($L395,ACTIVIDADES!$B$9:$X$493,13,0),"")</f>
        <v>46153</v>
      </c>
      <c r="Y395" s="164" t="str">
        <f>+IFERROR(VLOOKUP($L395,ACTIVIDADES!$B$9:$X$493,14,0),"")</f>
        <v>Se evidencia socialización del 6 de marzo de 2026</v>
      </c>
      <c r="Z395" s="105">
        <f>+IFERROR(VLOOKUP($L395,ACTIVIDADES!$B$9:$X$493,15,0),"")</f>
        <v>1</v>
      </c>
      <c r="AA395" s="165" t="str">
        <f>+IFERROR(VLOOKUP($L395,ACTIVIDADES!$B$9:$X$493,16,0),"")</f>
        <v>CUMPLIDO</v>
      </c>
      <c r="AB395" s="171">
        <v>46177</v>
      </c>
      <c r="AC395" s="105">
        <v>1</v>
      </c>
      <c r="AD395" s="105" t="s">
        <v>951</v>
      </c>
      <c r="AE395" s="170" t="s">
        <v>80</v>
      </c>
      <c r="AF395" s="105" t="s">
        <v>81</v>
      </c>
      <c r="AG395" s="105" t="s">
        <v>85</v>
      </c>
      <c r="AH395" s="105" t="s">
        <v>123</v>
      </c>
      <c r="AI395" s="33"/>
      <c r="AJ395" s="33"/>
      <c r="AK395" s="34"/>
      <c r="AL395" s="33"/>
      <c r="AM395" s="34"/>
      <c r="AN395" s="35"/>
      <c r="AO395" s="36"/>
      <c r="AP395" s="37"/>
      <c r="AQ395" s="33"/>
      <c r="AR395" s="38"/>
      <c r="AS395" s="39"/>
      <c r="AT395" s="40"/>
      <c r="AU395" s="48"/>
      <c r="AV395" s="49"/>
      <c r="AW395" s="41"/>
      <c r="AX395" s="47"/>
      <c r="AY395" s="33"/>
      <c r="AZ395" s="33"/>
      <c r="BA395" s="34"/>
      <c r="BB395" s="33"/>
      <c r="BC395" s="34"/>
      <c r="BD395" s="35"/>
      <c r="BE395" s="36"/>
      <c r="BF395" s="37"/>
      <c r="BG395" s="33"/>
      <c r="BH395" s="38"/>
      <c r="BI395" s="39"/>
      <c r="BJ395" s="40"/>
      <c r="BK395" s="48"/>
      <c r="BL395" s="49"/>
      <c r="BM395" s="41"/>
      <c r="BN395" s="47"/>
      <c r="BO395" s="33"/>
      <c r="BP395" s="33"/>
      <c r="BQ395" s="34"/>
      <c r="BR395" s="33"/>
      <c r="BS395" s="34"/>
      <c r="BT395" s="35"/>
      <c r="BU395" s="36"/>
      <c r="BV395" s="37"/>
      <c r="BW395" s="33"/>
      <c r="BX395" s="38"/>
      <c r="BY395" s="39"/>
      <c r="BZ395" s="40"/>
      <c r="CA395" s="48"/>
      <c r="CB395" s="49"/>
      <c r="CC395" s="41"/>
      <c r="CD395" s="47"/>
    </row>
    <row r="396" spans="1:82" s="32" customFormat="1" ht="90" customHeight="1" x14ac:dyDescent="0.25">
      <c r="A396" s="315">
        <f t="shared" si="22"/>
        <v>388</v>
      </c>
      <c r="B396" s="61" t="s">
        <v>67</v>
      </c>
      <c r="C396" s="61">
        <v>2023</v>
      </c>
      <c r="D396" s="61" t="s">
        <v>163</v>
      </c>
      <c r="E396" s="61"/>
      <c r="F396" s="61" t="s">
        <v>1747</v>
      </c>
      <c r="G396" s="62" t="s">
        <v>1748</v>
      </c>
      <c r="H396" s="310"/>
      <c r="I396" s="46" t="s">
        <v>1749</v>
      </c>
      <c r="J396" s="64" t="s">
        <v>1750</v>
      </c>
      <c r="K396" s="63" t="s">
        <v>73</v>
      </c>
      <c r="L396" s="87" t="s">
        <v>1751</v>
      </c>
      <c r="M396" s="86" t="s">
        <v>1752</v>
      </c>
      <c r="N396" s="87" t="s">
        <v>1753</v>
      </c>
      <c r="O396" s="87">
        <v>1</v>
      </c>
      <c r="P396" s="88">
        <v>45404</v>
      </c>
      <c r="Q396" s="88">
        <v>45657</v>
      </c>
      <c r="R396" s="89">
        <f t="shared" si="21"/>
        <v>37.35</v>
      </c>
      <c r="S396" s="87" t="s">
        <v>458</v>
      </c>
      <c r="T396" s="90"/>
      <c r="U396" s="105">
        <f>+IFERROR(VLOOKUP($L396,ACTIVIDADES!$B$9:$X$493,10,0),"")</f>
        <v>0</v>
      </c>
      <c r="V396" s="167">
        <f>+IFERROR(VLOOKUP($L396,ACTIVIDADES!$B$9:$X$493,11,0)," ")</f>
        <v>0</v>
      </c>
      <c r="W396" s="227">
        <f>+IFERROR(VLOOKUP($L396,ACTIVIDADES!$B$9:$X$493,12,0),"")</f>
        <v>0</v>
      </c>
      <c r="X396" s="138">
        <f>+IFERROR(VLOOKUP($L396,ACTIVIDADES!$B$9:$X$493,13,0),"")</f>
        <v>46153</v>
      </c>
      <c r="Y396" s="164" t="str">
        <f>+IFERROR(VLOOKUP($L396,ACTIVIDADES!$B$9:$X$493,14,0),"")</f>
        <v>No se realizó seguimiento</v>
      </c>
      <c r="Z396" s="105">
        <f>+IFERROR(VLOOKUP($L396,ACTIVIDADES!$B$9:$X$493,15,0),"")</f>
        <v>0</v>
      </c>
      <c r="AA396" s="165" t="str">
        <f>+IFERROR(VLOOKUP($L396,ACTIVIDADES!$B$9:$X$493,16,0),"")</f>
        <v>VENCIDO</v>
      </c>
      <c r="AB396" s="138">
        <v>46157</v>
      </c>
      <c r="AC396" s="105">
        <v>0</v>
      </c>
      <c r="AD396" s="105" t="s">
        <v>93</v>
      </c>
      <c r="AE396" s="105" t="s">
        <v>118</v>
      </c>
      <c r="AF396" s="105" t="s">
        <v>81</v>
      </c>
      <c r="AG396" s="105" t="s">
        <v>81</v>
      </c>
      <c r="AH396" s="105" t="s">
        <v>81</v>
      </c>
      <c r="AI396" s="33"/>
      <c r="AJ396" s="33"/>
      <c r="AK396" s="34"/>
      <c r="AL396" s="33"/>
      <c r="AM396" s="34"/>
      <c r="AN396" s="35"/>
      <c r="AO396" s="36"/>
      <c r="AP396" s="37"/>
      <c r="AQ396" s="33"/>
      <c r="AR396" s="38"/>
      <c r="AS396" s="39"/>
      <c r="AT396" s="40"/>
      <c r="AU396" s="48"/>
      <c r="AV396" s="49"/>
      <c r="AW396" s="41"/>
      <c r="AX396" s="47"/>
      <c r="AY396" s="33"/>
      <c r="AZ396" s="33"/>
      <c r="BA396" s="34"/>
      <c r="BB396" s="33"/>
      <c r="BC396" s="34"/>
      <c r="BD396" s="35"/>
      <c r="BE396" s="36"/>
      <c r="BF396" s="37"/>
      <c r="BG396" s="33"/>
      <c r="BH396" s="38"/>
      <c r="BI396" s="39"/>
      <c r="BJ396" s="40"/>
      <c r="BK396" s="48"/>
      <c r="BL396" s="49"/>
      <c r="BM396" s="41"/>
      <c r="BN396" s="47"/>
      <c r="BO396" s="33"/>
      <c r="BP396" s="33"/>
      <c r="BQ396" s="34"/>
      <c r="BR396" s="33"/>
      <c r="BS396" s="34"/>
      <c r="BT396" s="35"/>
      <c r="BU396" s="36"/>
      <c r="BV396" s="37"/>
      <c r="BW396" s="33"/>
      <c r="BX396" s="38"/>
      <c r="BY396" s="39"/>
      <c r="BZ396" s="40"/>
      <c r="CA396" s="48"/>
      <c r="CB396" s="49"/>
      <c r="CC396" s="41"/>
      <c r="CD396" s="47"/>
    </row>
    <row r="397" spans="1:82" s="32" customFormat="1" ht="90" customHeight="1" x14ac:dyDescent="0.25">
      <c r="A397" s="315">
        <f t="shared" si="22"/>
        <v>389</v>
      </c>
      <c r="B397" s="61" t="s">
        <v>67</v>
      </c>
      <c r="C397" s="61">
        <v>2023</v>
      </c>
      <c r="D397" s="61" t="s">
        <v>68</v>
      </c>
      <c r="E397" s="61"/>
      <c r="F397" s="61" t="s">
        <v>1747</v>
      </c>
      <c r="G397" s="62" t="s">
        <v>1748</v>
      </c>
      <c r="H397" s="310"/>
      <c r="I397" s="46" t="s">
        <v>1749</v>
      </c>
      <c r="J397" s="64" t="s">
        <v>1750</v>
      </c>
      <c r="K397" s="63" t="s">
        <v>73</v>
      </c>
      <c r="L397" s="87" t="s">
        <v>1754</v>
      </c>
      <c r="M397" s="86" t="s">
        <v>1755</v>
      </c>
      <c r="N397" s="87" t="s">
        <v>1756</v>
      </c>
      <c r="O397" s="87">
        <v>1</v>
      </c>
      <c r="P397" s="88">
        <v>45404</v>
      </c>
      <c r="Q397" s="88">
        <v>45473</v>
      </c>
      <c r="R397" s="89">
        <f t="shared" si="21"/>
        <v>10.199999999999999</v>
      </c>
      <c r="S397" s="87" t="s">
        <v>293</v>
      </c>
      <c r="T397" s="90"/>
      <c r="U397" s="105">
        <f>+IFERROR(VLOOKUP($L397,ACTIVIDADES!$B$9:$X$493,10,0),"")</f>
        <v>1</v>
      </c>
      <c r="V397" s="167" t="str">
        <f>+IFERROR(VLOOKUP($L397,ACTIVIDADES!$B$9:$X$493,11,0)," ")</f>
        <v>Actualización de las políticas contables de la Resolución 253 de 2023</v>
      </c>
      <c r="W397" s="227" t="str">
        <f>+IFERROR(VLOOKUP($L397,ACTIVIDADES!$B$9:$X$493,12,0),"")</f>
        <v>https://dnbcgovco-my.sharepoint.com/:f:/g/personal/planeacion_dnbc_gov_co/IgAKPZEalRp3T7O44VwZjBLlARF86VpmllJA36VR9-2qDG8?e=W6XaGX</v>
      </c>
      <c r="X397" s="138">
        <f>+IFERROR(VLOOKUP($L397,ACTIVIDADES!$B$9:$X$493,13,0),"")</f>
        <v>46153</v>
      </c>
      <c r="Y397" s="164" t="str">
        <f>+IFERROR(VLOOKUP($L397,ACTIVIDADES!$B$9:$X$493,14,0),"")</f>
        <v>Se incluye manual de políticas contables actualizado en la vigencia 2025</v>
      </c>
      <c r="Z397" s="105">
        <f>+IFERROR(VLOOKUP($L397,ACTIVIDADES!$B$9:$X$493,15,0),"")</f>
        <v>1</v>
      </c>
      <c r="AA397" s="165" t="str">
        <f>+IFERROR(VLOOKUP($L397,ACTIVIDADES!$B$9:$X$493,16,0),"")</f>
        <v>CUMPLIDO</v>
      </c>
      <c r="AB397" s="138">
        <v>46171</v>
      </c>
      <c r="AC397" s="174">
        <v>1</v>
      </c>
      <c r="AD397" s="174" t="s">
        <v>1757</v>
      </c>
      <c r="AE397" s="170" t="s">
        <v>80</v>
      </c>
      <c r="AF397" s="105" t="s">
        <v>81</v>
      </c>
      <c r="AG397" s="105" t="s">
        <v>85</v>
      </c>
      <c r="AH397" s="105" t="s">
        <v>123</v>
      </c>
      <c r="AI397" s="33"/>
      <c r="AJ397" s="33"/>
      <c r="AK397" s="34"/>
      <c r="AL397" s="33"/>
      <c r="AM397" s="34"/>
      <c r="AN397" s="35"/>
      <c r="AO397" s="36"/>
      <c r="AP397" s="37"/>
      <c r="AQ397" s="33"/>
      <c r="AR397" s="38"/>
      <c r="AS397" s="39"/>
      <c r="AT397" s="40"/>
      <c r="AU397" s="48"/>
      <c r="AV397" s="49"/>
      <c r="AW397" s="41"/>
      <c r="AX397" s="47"/>
      <c r="AY397" s="33"/>
      <c r="AZ397" s="33"/>
      <c r="BA397" s="34"/>
      <c r="BB397" s="33"/>
      <c r="BC397" s="34"/>
      <c r="BD397" s="35"/>
      <c r="BE397" s="36"/>
      <c r="BF397" s="37"/>
      <c r="BG397" s="33"/>
      <c r="BH397" s="38"/>
      <c r="BI397" s="39"/>
      <c r="BJ397" s="40"/>
      <c r="BK397" s="48"/>
      <c r="BL397" s="49"/>
      <c r="BM397" s="41"/>
      <c r="BN397" s="47"/>
      <c r="BO397" s="33"/>
      <c r="BP397" s="33"/>
      <c r="BQ397" s="34"/>
      <c r="BR397" s="33"/>
      <c r="BS397" s="34"/>
      <c r="BT397" s="35"/>
      <c r="BU397" s="36"/>
      <c r="BV397" s="37"/>
      <c r="BW397" s="33"/>
      <c r="BX397" s="38"/>
      <c r="BY397" s="39"/>
      <c r="BZ397" s="40"/>
      <c r="CA397" s="48"/>
      <c r="CB397" s="49"/>
      <c r="CC397" s="41"/>
      <c r="CD397" s="47"/>
    </row>
    <row r="398" spans="1:82" s="32" customFormat="1" ht="90" customHeight="1" x14ac:dyDescent="0.25">
      <c r="A398" s="315">
        <f t="shared" si="22"/>
        <v>390</v>
      </c>
      <c r="B398" s="61" t="s">
        <v>67</v>
      </c>
      <c r="C398" s="61">
        <v>2023</v>
      </c>
      <c r="D398" s="61" t="s">
        <v>68</v>
      </c>
      <c r="E398" s="61"/>
      <c r="F398" s="61" t="s">
        <v>1758</v>
      </c>
      <c r="G398" s="62" t="s">
        <v>1759</v>
      </c>
      <c r="H398" s="310"/>
      <c r="I398" s="46" t="s">
        <v>1749</v>
      </c>
      <c r="J398" s="64" t="s">
        <v>1750</v>
      </c>
      <c r="K398" s="63" t="s">
        <v>73</v>
      </c>
      <c r="L398" s="87" t="s">
        <v>1760</v>
      </c>
      <c r="M398" s="86" t="s">
        <v>1761</v>
      </c>
      <c r="N398" s="87" t="s">
        <v>488</v>
      </c>
      <c r="O398" s="87">
        <v>1</v>
      </c>
      <c r="P398" s="88">
        <v>45404</v>
      </c>
      <c r="Q398" s="88">
        <v>45473</v>
      </c>
      <c r="R398" s="89">
        <f t="shared" si="21"/>
        <v>10.199999999999999</v>
      </c>
      <c r="S398" s="87" t="s">
        <v>293</v>
      </c>
      <c r="T398" s="90"/>
      <c r="U398" s="105">
        <f>+IFERROR(VLOOKUP($L398,ACTIVIDADES!$B$9:$X$493,10,0),"")</f>
        <v>1</v>
      </c>
      <c r="V398" s="167" t="str">
        <f>+IFERROR(VLOOKUP($L398,ACTIVIDADES!$B$9:$X$493,11,0)," ")</f>
        <v>Socialización de las políticas contables</v>
      </c>
      <c r="W398" s="227" t="str">
        <f>+IFERROR(VLOOKUP($L398,ACTIVIDADES!$B$9:$X$493,12,0),"")</f>
        <v>https://dnbcgovco-my.sharepoint.com/:f:/g/personal/planeacion_dnbc_gov_co/IgAKPZEalRp3T7O44VwZjBLlARF86VpmllJA36VR9-2qDG8?e=W6XaGX</v>
      </c>
      <c r="X398" s="138">
        <f>+IFERROR(VLOOKUP($L398,ACTIVIDADES!$B$9:$X$493,13,0),"")</f>
        <v>46153</v>
      </c>
      <c r="Y398" s="164" t="str">
        <f>+IFERROR(VLOOKUP($L398,ACTIVIDADES!$B$9:$X$493,14,0),"")</f>
        <v>Se incluye socialización del mes de junio de 2025</v>
      </c>
      <c r="Z398" s="105">
        <f>+IFERROR(VLOOKUP($L398,ACTIVIDADES!$B$9:$X$493,15,0),"")</f>
        <v>1</v>
      </c>
      <c r="AA398" s="165" t="str">
        <f>+IFERROR(VLOOKUP($L398,ACTIVIDADES!$B$9:$X$493,16,0),"")</f>
        <v>CUMPLIDO</v>
      </c>
      <c r="AB398" s="138">
        <v>46171</v>
      </c>
      <c r="AC398" s="174">
        <v>1</v>
      </c>
      <c r="AD398" s="174" t="s">
        <v>1762</v>
      </c>
      <c r="AE398" s="170" t="s">
        <v>80</v>
      </c>
      <c r="AF398" s="105" t="s">
        <v>81</v>
      </c>
      <c r="AG398" s="105" t="s">
        <v>85</v>
      </c>
      <c r="AH398" s="105" t="s">
        <v>123</v>
      </c>
      <c r="AI398" s="33"/>
      <c r="AJ398" s="33"/>
      <c r="AK398" s="34"/>
      <c r="AL398" s="33"/>
      <c r="AM398" s="34"/>
      <c r="AN398" s="35"/>
      <c r="AO398" s="36"/>
      <c r="AP398" s="37"/>
      <c r="AQ398" s="33"/>
      <c r="AR398" s="38"/>
      <c r="AS398" s="39"/>
      <c r="AT398" s="40"/>
      <c r="AU398" s="48"/>
      <c r="AV398" s="49"/>
      <c r="AW398" s="41"/>
      <c r="AX398" s="47"/>
      <c r="AY398" s="33"/>
      <c r="AZ398" s="33"/>
      <c r="BA398" s="34"/>
      <c r="BB398" s="33"/>
      <c r="BC398" s="34"/>
      <c r="BD398" s="35"/>
      <c r="BE398" s="36"/>
      <c r="BF398" s="37"/>
      <c r="BG398" s="33"/>
      <c r="BH398" s="38"/>
      <c r="BI398" s="39"/>
      <c r="BJ398" s="40"/>
      <c r="BK398" s="48"/>
      <c r="BL398" s="49"/>
      <c r="BM398" s="41"/>
      <c r="BN398" s="47"/>
      <c r="BO398" s="33"/>
      <c r="BP398" s="33"/>
      <c r="BQ398" s="34"/>
      <c r="BR398" s="33"/>
      <c r="BS398" s="34"/>
      <c r="BT398" s="35"/>
      <c r="BU398" s="36"/>
      <c r="BV398" s="37"/>
      <c r="BW398" s="33"/>
      <c r="BX398" s="38"/>
      <c r="BY398" s="39"/>
      <c r="BZ398" s="40"/>
      <c r="CA398" s="48"/>
      <c r="CB398" s="49"/>
      <c r="CC398" s="41"/>
      <c r="CD398" s="47"/>
    </row>
    <row r="399" spans="1:82" s="32" customFormat="1" ht="90" customHeight="1" x14ac:dyDescent="0.25">
      <c r="A399" s="315">
        <f t="shared" si="22"/>
        <v>391</v>
      </c>
      <c r="B399" s="61" t="s">
        <v>67</v>
      </c>
      <c r="C399" s="61">
        <v>2023</v>
      </c>
      <c r="D399" s="61" t="s">
        <v>68</v>
      </c>
      <c r="E399" s="61"/>
      <c r="F399" s="61" t="s">
        <v>1763</v>
      </c>
      <c r="G399" s="62" t="s">
        <v>1764</v>
      </c>
      <c r="H399" s="310"/>
      <c r="I399" s="46" t="s">
        <v>1765</v>
      </c>
      <c r="J399" s="64" t="s">
        <v>1750</v>
      </c>
      <c r="K399" s="63" t="s">
        <v>73</v>
      </c>
      <c r="L399" s="87" t="s">
        <v>1754</v>
      </c>
      <c r="M399" s="86" t="s">
        <v>1755</v>
      </c>
      <c r="N399" s="87" t="s">
        <v>1756</v>
      </c>
      <c r="O399" s="87">
        <v>1</v>
      </c>
      <c r="P399" s="88">
        <v>45404</v>
      </c>
      <c r="Q399" s="88">
        <v>45473</v>
      </c>
      <c r="R399" s="89">
        <f t="shared" si="21"/>
        <v>10.199999999999999</v>
      </c>
      <c r="S399" s="87" t="s">
        <v>293</v>
      </c>
      <c r="T399" s="90"/>
      <c r="U399" s="105">
        <f>+IFERROR(VLOOKUP($L399,ACTIVIDADES!$B$9:$X$493,10,0),"")</f>
        <v>1</v>
      </c>
      <c r="V399" s="167" t="str">
        <f>+IFERROR(VLOOKUP($L399,ACTIVIDADES!$B$9:$X$493,11,0)," ")</f>
        <v>Actualización de las políticas contables de la Resolución 253 de 2023</v>
      </c>
      <c r="W399" s="227" t="str">
        <f>+IFERROR(VLOOKUP($L399,ACTIVIDADES!$B$9:$X$493,12,0),"")</f>
        <v>https://dnbcgovco-my.sharepoint.com/:f:/g/personal/planeacion_dnbc_gov_co/IgAKPZEalRp3T7O44VwZjBLlARF86VpmllJA36VR9-2qDG8?e=W6XaGX</v>
      </c>
      <c r="X399" s="138">
        <f>+IFERROR(VLOOKUP($L399,ACTIVIDADES!$B$9:$X$493,13,0),"")</f>
        <v>46153</v>
      </c>
      <c r="Y399" s="164" t="str">
        <f>+IFERROR(VLOOKUP($L399,ACTIVIDADES!$B$9:$X$493,14,0),"")</f>
        <v>Se incluye manual de políticas contables actualizado en la vigencia 2025</v>
      </c>
      <c r="Z399" s="105">
        <f>+IFERROR(VLOOKUP($L399,ACTIVIDADES!$B$9:$X$493,15,0),"")</f>
        <v>1</v>
      </c>
      <c r="AA399" s="165" t="str">
        <f>+IFERROR(VLOOKUP($L399,ACTIVIDADES!$B$9:$X$493,16,0),"")</f>
        <v>CUMPLIDO</v>
      </c>
      <c r="AB399" s="138">
        <v>46171</v>
      </c>
      <c r="AC399" s="174">
        <v>1</v>
      </c>
      <c r="AD399" s="174" t="s">
        <v>1766</v>
      </c>
      <c r="AE399" s="170" t="s">
        <v>80</v>
      </c>
      <c r="AF399" s="105" t="s">
        <v>81</v>
      </c>
      <c r="AG399" s="105" t="s">
        <v>85</v>
      </c>
      <c r="AH399" s="105" t="s">
        <v>123</v>
      </c>
      <c r="AI399" s="33"/>
      <c r="AJ399" s="33"/>
      <c r="AK399" s="34"/>
      <c r="AL399" s="33"/>
      <c r="AM399" s="34"/>
      <c r="AN399" s="35"/>
      <c r="AO399" s="36"/>
      <c r="AP399" s="37"/>
      <c r="AQ399" s="33"/>
      <c r="AR399" s="38"/>
      <c r="AS399" s="39"/>
      <c r="AT399" s="40"/>
      <c r="AU399" s="48"/>
      <c r="AV399" s="49"/>
      <c r="AW399" s="41"/>
      <c r="AX399" s="47"/>
      <c r="AY399" s="33"/>
      <c r="AZ399" s="33"/>
      <c r="BA399" s="34"/>
      <c r="BB399" s="33"/>
      <c r="BC399" s="34"/>
      <c r="BD399" s="35"/>
      <c r="BE399" s="36"/>
      <c r="BF399" s="37"/>
      <c r="BG399" s="33"/>
      <c r="BH399" s="38"/>
      <c r="BI399" s="39"/>
      <c r="BJ399" s="40"/>
      <c r="BK399" s="48"/>
      <c r="BL399" s="49"/>
      <c r="BM399" s="41"/>
      <c r="BN399" s="47"/>
      <c r="BO399" s="33"/>
      <c r="BP399" s="33"/>
      <c r="BQ399" s="34"/>
      <c r="BR399" s="33"/>
      <c r="BS399" s="34"/>
      <c r="BT399" s="35"/>
      <c r="BU399" s="36"/>
      <c r="BV399" s="37"/>
      <c r="BW399" s="33"/>
      <c r="BX399" s="38"/>
      <c r="BY399" s="39"/>
      <c r="BZ399" s="40"/>
      <c r="CA399" s="48"/>
      <c r="CB399" s="49"/>
      <c r="CC399" s="41"/>
      <c r="CD399" s="47"/>
    </row>
    <row r="400" spans="1:82" s="32" customFormat="1" ht="90" customHeight="1" x14ac:dyDescent="0.25">
      <c r="A400" s="315">
        <f t="shared" si="22"/>
        <v>392</v>
      </c>
      <c r="B400" s="61" t="s">
        <v>67</v>
      </c>
      <c r="C400" s="61">
        <v>2023</v>
      </c>
      <c r="D400" s="61" t="s">
        <v>68</v>
      </c>
      <c r="E400" s="61"/>
      <c r="F400" s="61" t="s">
        <v>1767</v>
      </c>
      <c r="G400" s="62" t="s">
        <v>1768</v>
      </c>
      <c r="H400" s="310"/>
      <c r="I400" s="46" t="s">
        <v>1769</v>
      </c>
      <c r="J400" s="64" t="s">
        <v>1770</v>
      </c>
      <c r="K400" s="63" t="s">
        <v>73</v>
      </c>
      <c r="L400" s="87" t="s">
        <v>1754</v>
      </c>
      <c r="M400" s="86" t="s">
        <v>1755</v>
      </c>
      <c r="N400" s="87" t="s">
        <v>1756</v>
      </c>
      <c r="O400" s="87">
        <v>1</v>
      </c>
      <c r="P400" s="88">
        <v>45404</v>
      </c>
      <c r="Q400" s="88">
        <v>45473</v>
      </c>
      <c r="R400" s="89">
        <f t="shared" si="21"/>
        <v>10.199999999999999</v>
      </c>
      <c r="S400" s="87" t="s">
        <v>293</v>
      </c>
      <c r="T400" s="90"/>
      <c r="U400" s="105">
        <f>+IFERROR(VLOOKUP($L400,ACTIVIDADES!$B$9:$X$493,10,0),"")</f>
        <v>1</v>
      </c>
      <c r="V400" s="167" t="str">
        <f>+IFERROR(VLOOKUP($L400,ACTIVIDADES!$B$9:$X$493,11,0)," ")</f>
        <v>Actualización de las políticas contables de la Resolución 253 de 2023</v>
      </c>
      <c r="W400" s="227" t="str">
        <f>+IFERROR(VLOOKUP($L400,ACTIVIDADES!$B$9:$X$493,12,0),"")</f>
        <v>https://dnbcgovco-my.sharepoint.com/:f:/g/personal/planeacion_dnbc_gov_co/IgAKPZEalRp3T7O44VwZjBLlARF86VpmllJA36VR9-2qDG8?e=W6XaGX</v>
      </c>
      <c r="X400" s="138">
        <f>+IFERROR(VLOOKUP($L400,ACTIVIDADES!$B$9:$X$493,13,0),"")</f>
        <v>46153</v>
      </c>
      <c r="Y400" s="164" t="str">
        <f>+IFERROR(VLOOKUP($L400,ACTIVIDADES!$B$9:$X$493,14,0),"")</f>
        <v>Se incluye manual de políticas contables actualizado en la vigencia 2025</v>
      </c>
      <c r="Z400" s="105">
        <f>+IFERROR(VLOOKUP($L400,ACTIVIDADES!$B$9:$X$493,15,0),"")</f>
        <v>1</v>
      </c>
      <c r="AA400" s="165" t="str">
        <f>+IFERROR(VLOOKUP($L400,ACTIVIDADES!$B$9:$X$493,16,0),"")</f>
        <v>CUMPLIDO</v>
      </c>
      <c r="AB400" s="138">
        <v>46171</v>
      </c>
      <c r="AC400" s="174">
        <v>1</v>
      </c>
      <c r="AD400" s="174" t="s">
        <v>1771</v>
      </c>
      <c r="AE400" s="170" t="s">
        <v>80</v>
      </c>
      <c r="AF400" s="105" t="s">
        <v>81</v>
      </c>
      <c r="AG400" s="105" t="s">
        <v>85</v>
      </c>
      <c r="AH400" s="105" t="s">
        <v>123</v>
      </c>
      <c r="AI400" s="33"/>
      <c r="AJ400" s="33"/>
      <c r="AK400" s="34"/>
      <c r="AL400" s="33"/>
      <c r="AM400" s="34"/>
      <c r="AN400" s="35"/>
      <c r="AO400" s="36"/>
      <c r="AP400" s="37"/>
      <c r="AQ400" s="33"/>
      <c r="AR400" s="38"/>
      <c r="AS400" s="39"/>
      <c r="AT400" s="40"/>
      <c r="AU400" s="48"/>
      <c r="AV400" s="49"/>
      <c r="AW400" s="41"/>
      <c r="AX400" s="47"/>
      <c r="AY400" s="33"/>
      <c r="AZ400" s="33"/>
      <c r="BA400" s="34"/>
      <c r="BB400" s="33"/>
      <c r="BC400" s="34"/>
      <c r="BD400" s="35"/>
      <c r="BE400" s="36"/>
      <c r="BF400" s="37"/>
      <c r="BG400" s="33"/>
      <c r="BH400" s="38"/>
      <c r="BI400" s="39"/>
      <c r="BJ400" s="40"/>
      <c r="BK400" s="48"/>
      <c r="BL400" s="49"/>
      <c r="BM400" s="41"/>
      <c r="BN400" s="47"/>
      <c r="BO400" s="33"/>
      <c r="BP400" s="33"/>
      <c r="BQ400" s="34"/>
      <c r="BR400" s="33"/>
      <c r="BS400" s="34"/>
      <c r="BT400" s="35"/>
      <c r="BU400" s="36"/>
      <c r="BV400" s="37"/>
      <c r="BW400" s="33"/>
      <c r="BX400" s="38"/>
      <c r="BY400" s="39"/>
      <c r="BZ400" s="40"/>
      <c r="CA400" s="48"/>
      <c r="CB400" s="49"/>
      <c r="CC400" s="41"/>
      <c r="CD400" s="47"/>
    </row>
    <row r="401" spans="1:82" s="32" customFormat="1" ht="90" customHeight="1" x14ac:dyDescent="0.25">
      <c r="A401" s="315">
        <f t="shared" si="22"/>
        <v>393</v>
      </c>
      <c r="B401" s="61" t="s">
        <v>67</v>
      </c>
      <c r="C401" s="61">
        <v>2023</v>
      </c>
      <c r="D401" s="61" t="s">
        <v>68</v>
      </c>
      <c r="E401" s="61"/>
      <c r="F401" s="61" t="s">
        <v>1772</v>
      </c>
      <c r="G401" s="62" t="s">
        <v>1773</v>
      </c>
      <c r="H401" s="310"/>
      <c r="I401" s="46" t="s">
        <v>1774</v>
      </c>
      <c r="J401" s="64" t="s">
        <v>1775</v>
      </c>
      <c r="K401" s="63" t="s">
        <v>73</v>
      </c>
      <c r="L401" s="87" t="s">
        <v>354</v>
      </c>
      <c r="M401" s="86" t="s">
        <v>1776</v>
      </c>
      <c r="N401" s="87" t="s">
        <v>356</v>
      </c>
      <c r="O401" s="87">
        <v>1</v>
      </c>
      <c r="P401" s="88">
        <v>46113</v>
      </c>
      <c r="Q401" s="88">
        <v>46203</v>
      </c>
      <c r="R401" s="89">
        <f t="shared" si="21"/>
        <v>13.350000000000001</v>
      </c>
      <c r="S401" s="87" t="s">
        <v>293</v>
      </c>
      <c r="T401" s="90"/>
      <c r="U401" s="105">
        <f>+IFERROR(VLOOKUP($L401,ACTIVIDADES!$B$9:$X$493,10,0),"")</f>
        <v>1</v>
      </c>
      <c r="V401" s="167" t="str">
        <f>+IFERROR(VLOOKUP($L401,ACTIVIDADES!$B$9:$X$493,11,0)," ")</f>
        <v>Como evidencia dejamos donde se socializo el procedimiento de los cruces de información  entre las areas y el proceso de Gestión Financiera para las cuentas del pasivo.</v>
      </c>
      <c r="W401" s="227" t="str">
        <f>+IFERROR(VLOOKUP($L401,ACTIVIDADES!$B$9:$X$493,12,0),"")</f>
        <v>https://dnbcgovco-my.sharepoint.com/:f:/g/personal/planeacion_dnbc_gov_co/IgAKPZEalRp3T7O44VwZjBLlARF86VpmllJA36VR9-2qDG8?e=W6XaGX</v>
      </c>
      <c r="X401" s="138">
        <f>+IFERROR(VLOOKUP($L401,ACTIVIDADES!$B$9:$X$493,13,0),"")</f>
        <v>46153</v>
      </c>
      <c r="Y401" s="164" t="str">
        <f>+IFERROR(VLOOKUP($L401,ACTIVIDADES!$B$9:$X$493,14,0),"")</f>
        <v>Se incluye grabación de socialización de políticas contables</v>
      </c>
      <c r="Z401" s="105">
        <f>+IFERROR(VLOOKUP($L401,ACTIVIDADES!$B$9:$X$493,15,0),"")</f>
        <v>1</v>
      </c>
      <c r="AA401" s="165" t="str">
        <f>+IFERROR(VLOOKUP($L401,ACTIVIDADES!$B$9:$X$493,16,0),"")</f>
        <v>CUMPLIDO</v>
      </c>
      <c r="AB401" s="138">
        <v>46171</v>
      </c>
      <c r="AC401" s="174">
        <v>1</v>
      </c>
      <c r="AD401" s="174" t="s">
        <v>1777</v>
      </c>
      <c r="AE401" s="105" t="s">
        <v>146</v>
      </c>
      <c r="AF401" s="105" t="s">
        <v>81</v>
      </c>
      <c r="AG401" s="105" t="s">
        <v>85</v>
      </c>
      <c r="AH401" s="105" t="s">
        <v>123</v>
      </c>
      <c r="AI401" s="33"/>
      <c r="AJ401" s="33"/>
      <c r="AK401" s="34"/>
      <c r="AL401" s="33"/>
      <c r="AM401" s="34"/>
      <c r="AN401" s="35"/>
      <c r="AO401" s="36"/>
      <c r="AP401" s="37"/>
      <c r="AQ401" s="33"/>
      <c r="AR401" s="38"/>
      <c r="AS401" s="39"/>
      <c r="AT401" s="40"/>
      <c r="AU401" s="48"/>
      <c r="AV401" s="49"/>
      <c r="AW401" s="41"/>
      <c r="AX401" s="47"/>
      <c r="AY401" s="33"/>
      <c r="AZ401" s="33"/>
      <c r="BA401" s="34"/>
      <c r="BB401" s="33"/>
      <c r="BC401" s="34"/>
      <c r="BD401" s="35"/>
      <c r="BE401" s="36"/>
      <c r="BF401" s="37"/>
      <c r="BG401" s="33"/>
      <c r="BH401" s="38"/>
      <c r="BI401" s="39"/>
      <c r="BJ401" s="40"/>
      <c r="BK401" s="48"/>
      <c r="BL401" s="49"/>
      <c r="BM401" s="41"/>
      <c r="BN401" s="47"/>
      <c r="BO401" s="33"/>
      <c r="BP401" s="33"/>
      <c r="BQ401" s="34"/>
      <c r="BR401" s="33"/>
      <c r="BS401" s="34"/>
      <c r="BT401" s="35"/>
      <c r="BU401" s="36"/>
      <c r="BV401" s="37"/>
      <c r="BW401" s="33"/>
      <c r="BX401" s="38"/>
      <c r="BY401" s="39"/>
      <c r="BZ401" s="40"/>
      <c r="CA401" s="48"/>
      <c r="CB401" s="49"/>
      <c r="CC401" s="41"/>
      <c r="CD401" s="47"/>
    </row>
    <row r="402" spans="1:82" s="32" customFormat="1" ht="90" customHeight="1" x14ac:dyDescent="0.25">
      <c r="A402" s="315">
        <f t="shared" si="22"/>
        <v>394</v>
      </c>
      <c r="B402" s="61" t="s">
        <v>67</v>
      </c>
      <c r="C402" s="61">
        <v>2023</v>
      </c>
      <c r="D402" s="61" t="s">
        <v>68</v>
      </c>
      <c r="E402" s="61"/>
      <c r="F402" s="61" t="s">
        <v>1772</v>
      </c>
      <c r="G402" s="62" t="s">
        <v>1773</v>
      </c>
      <c r="H402" s="310"/>
      <c r="I402" s="46" t="s">
        <v>1778</v>
      </c>
      <c r="J402" s="64" t="s">
        <v>1779</v>
      </c>
      <c r="K402" s="63" t="s">
        <v>73</v>
      </c>
      <c r="L402" s="87" t="s">
        <v>244</v>
      </c>
      <c r="M402" s="86" t="s">
        <v>245</v>
      </c>
      <c r="N402" s="87" t="s">
        <v>246</v>
      </c>
      <c r="O402" s="87">
        <v>4</v>
      </c>
      <c r="P402" s="88">
        <v>46023</v>
      </c>
      <c r="Q402" s="88">
        <v>46387</v>
      </c>
      <c r="R402" s="89">
        <f t="shared" si="21"/>
        <v>54</v>
      </c>
      <c r="S402" s="87" t="s">
        <v>105</v>
      </c>
      <c r="T402" s="90"/>
      <c r="U402" s="105">
        <f>+IFERROR(VLOOKUP($L402,ACTIVIDADES!$B$9:$X$493,10,0),"")</f>
        <v>0</v>
      </c>
      <c r="V402" s="167" t="str">
        <f>+IFERROR(VLOOKUP($L402,ACTIVIDADES!$B$9:$X$493,11,0)," ")</f>
        <v xml:space="preserve">Se informa que esta en etapa de elaboración </v>
      </c>
      <c r="W402" s="227">
        <f>+IFERROR(VLOOKUP($L402,ACTIVIDADES!$B$9:$X$493,12,0),"")</f>
        <v>0</v>
      </c>
      <c r="X402" s="138">
        <f>+IFERROR(VLOOKUP($L402,ACTIVIDADES!$B$9:$X$493,13,0),"")</f>
        <v>46153</v>
      </c>
      <c r="Y402" s="164" t="str">
        <f>+IFERROR(VLOOKUP($L402,ACTIVIDADES!$B$9:$X$493,14,0),"")</f>
        <v>No ha dado inicio a la ejecución</v>
      </c>
      <c r="Z402" s="105">
        <f>+IFERROR(VLOOKUP($L402,ACTIVIDADES!$B$9:$X$493,15,0),"")</f>
        <v>0</v>
      </c>
      <c r="AA402" s="165" t="str">
        <f>+IFERROR(VLOOKUP($L402,ACTIVIDADES!$B$9:$X$493,16,0),"")</f>
        <v>EJECUCIÓN</v>
      </c>
      <c r="AB402" s="138">
        <v>46157</v>
      </c>
      <c r="AC402" s="105">
        <v>0</v>
      </c>
      <c r="AD402" s="105" t="s">
        <v>93</v>
      </c>
      <c r="AE402" s="170" t="s">
        <v>83</v>
      </c>
      <c r="AF402" s="105" t="s">
        <v>81</v>
      </c>
      <c r="AG402" s="105" t="s">
        <v>81</v>
      </c>
      <c r="AH402" s="105" t="s">
        <v>81</v>
      </c>
      <c r="AI402" s="33"/>
      <c r="AJ402" s="33"/>
      <c r="AK402" s="34"/>
      <c r="AL402" s="33"/>
      <c r="AM402" s="34"/>
      <c r="AN402" s="35"/>
      <c r="AO402" s="36"/>
      <c r="AP402" s="37"/>
      <c r="AQ402" s="33"/>
      <c r="AR402" s="38"/>
      <c r="AS402" s="39"/>
      <c r="AT402" s="40"/>
      <c r="AU402" s="48"/>
      <c r="AV402" s="49"/>
      <c r="AW402" s="41"/>
      <c r="AX402" s="47"/>
      <c r="AY402" s="33"/>
      <c r="AZ402" s="33"/>
      <c r="BA402" s="34"/>
      <c r="BB402" s="33"/>
      <c r="BC402" s="34"/>
      <c r="BD402" s="35"/>
      <c r="BE402" s="36"/>
      <c r="BF402" s="37"/>
      <c r="BG402" s="33"/>
      <c r="BH402" s="38"/>
      <c r="BI402" s="39"/>
      <c r="BJ402" s="40"/>
      <c r="BK402" s="48"/>
      <c r="BL402" s="49"/>
      <c r="BM402" s="41"/>
      <c r="BN402" s="47"/>
      <c r="BO402" s="33"/>
      <c r="BP402" s="33"/>
      <c r="BQ402" s="34"/>
      <c r="BR402" s="33"/>
      <c r="BS402" s="34"/>
      <c r="BT402" s="35"/>
      <c r="BU402" s="36"/>
      <c r="BV402" s="37"/>
      <c r="BW402" s="33"/>
      <c r="BX402" s="38"/>
      <c r="BY402" s="39"/>
      <c r="BZ402" s="40"/>
      <c r="CA402" s="48"/>
      <c r="CB402" s="49"/>
      <c r="CC402" s="41"/>
      <c r="CD402" s="47"/>
    </row>
    <row r="403" spans="1:82" s="32" customFormat="1" ht="90" customHeight="1" x14ac:dyDescent="0.25">
      <c r="A403" s="315">
        <f t="shared" si="22"/>
        <v>395</v>
      </c>
      <c r="B403" s="61" t="s">
        <v>67</v>
      </c>
      <c r="C403" s="61">
        <v>2023</v>
      </c>
      <c r="D403" s="61" t="s">
        <v>163</v>
      </c>
      <c r="E403" s="61"/>
      <c r="F403" s="61" t="s">
        <v>344</v>
      </c>
      <c r="G403" s="62"/>
      <c r="H403" s="310" t="s">
        <v>164</v>
      </c>
      <c r="I403" s="46" t="s">
        <v>1778</v>
      </c>
      <c r="J403" s="64" t="s">
        <v>1780</v>
      </c>
      <c r="K403" s="63" t="s">
        <v>73</v>
      </c>
      <c r="L403" s="87" t="s">
        <v>1781</v>
      </c>
      <c r="M403" s="86" t="s">
        <v>1782</v>
      </c>
      <c r="N403" s="87" t="s">
        <v>1783</v>
      </c>
      <c r="O403" s="87">
        <v>1</v>
      </c>
      <c r="P403" s="88">
        <v>45404</v>
      </c>
      <c r="Q403" s="88">
        <v>45535</v>
      </c>
      <c r="R403" s="89">
        <f t="shared" si="21"/>
        <v>19.350000000000001</v>
      </c>
      <c r="S403" s="87" t="s">
        <v>168</v>
      </c>
      <c r="T403" s="90"/>
      <c r="U403" s="105">
        <f>+IFERROR(VLOOKUP($L403,ACTIVIDADES!$B$9:$X$493,10,0),"")</f>
        <v>0</v>
      </c>
      <c r="V403" s="167" t="str">
        <f>+IFERROR(VLOOKUP($L403,ACTIVIDADES!$B$9:$X$493,11,0)," ")</f>
        <v>No es posible realizar seguimiento porque el hallazgo no se encuentra</v>
      </c>
      <c r="W403" s="227">
        <f>+IFERROR(VLOOKUP($L403,ACTIVIDADES!$B$9:$X$493,12,0),"")</f>
        <v>0</v>
      </c>
      <c r="X403" s="138">
        <f>+IFERROR(VLOOKUP($L403,ACTIVIDADES!$B$9:$X$493,13,0),"")</f>
        <v>46153</v>
      </c>
      <c r="Y403" s="164" t="str">
        <f>+IFERROR(VLOOKUP($L403,ACTIVIDADES!$B$9:$X$493,14,0),"")</f>
        <v>No se encuentra información del hallazgo</v>
      </c>
      <c r="Z403" s="105" t="str">
        <f>+IFERROR(VLOOKUP($L403,ACTIVIDADES!$B$9:$X$493,15,0),"")</f>
        <v>N.A.</v>
      </c>
      <c r="AA403" s="165" t="str">
        <f>+IFERROR(VLOOKUP($L403,ACTIVIDADES!$B$9:$X$493,16,0),"")</f>
        <v>PENDIENTE DE REVISIÓN</v>
      </c>
      <c r="AB403" s="138">
        <v>46157</v>
      </c>
      <c r="AC403" s="105">
        <v>0</v>
      </c>
      <c r="AD403" s="105" t="s">
        <v>93</v>
      </c>
      <c r="AE403" s="105" t="s">
        <v>118</v>
      </c>
      <c r="AF403" s="105" t="s">
        <v>81</v>
      </c>
      <c r="AG403" s="105" t="s">
        <v>81</v>
      </c>
      <c r="AH403" s="105" t="s">
        <v>81</v>
      </c>
      <c r="AI403" s="33"/>
      <c r="AJ403" s="33"/>
      <c r="AK403" s="34"/>
      <c r="AL403" s="33"/>
      <c r="AM403" s="34"/>
      <c r="AN403" s="35"/>
      <c r="AO403" s="36"/>
      <c r="AP403" s="37"/>
      <c r="AQ403" s="33"/>
      <c r="AR403" s="38"/>
      <c r="AS403" s="39"/>
      <c r="AT403" s="40"/>
      <c r="AU403" s="48"/>
      <c r="AV403" s="49"/>
      <c r="AW403" s="41"/>
      <c r="AX403" s="47"/>
      <c r="AY403" s="33"/>
      <c r="AZ403" s="33"/>
      <c r="BA403" s="34"/>
      <c r="BB403" s="33"/>
      <c r="BC403" s="34"/>
      <c r="BD403" s="35"/>
      <c r="BE403" s="36"/>
      <c r="BF403" s="37"/>
      <c r="BG403" s="33"/>
      <c r="BH403" s="38"/>
      <c r="BI403" s="39"/>
      <c r="BJ403" s="40"/>
      <c r="BK403" s="48"/>
      <c r="BL403" s="49"/>
      <c r="BM403" s="41"/>
      <c r="BN403" s="47"/>
      <c r="BO403" s="33"/>
      <c r="BP403" s="33"/>
      <c r="BQ403" s="34"/>
      <c r="BR403" s="33"/>
      <c r="BS403" s="34"/>
      <c r="BT403" s="35"/>
      <c r="BU403" s="36"/>
      <c r="BV403" s="37"/>
      <c r="BW403" s="33"/>
      <c r="BX403" s="38"/>
      <c r="BY403" s="39"/>
      <c r="BZ403" s="40"/>
      <c r="CA403" s="48"/>
      <c r="CB403" s="49"/>
      <c r="CC403" s="41"/>
      <c r="CD403" s="47"/>
    </row>
    <row r="404" spans="1:82" s="32" customFormat="1" ht="90" customHeight="1" x14ac:dyDescent="0.25">
      <c r="A404" s="315">
        <f t="shared" si="22"/>
        <v>396</v>
      </c>
      <c r="B404" s="61" t="s">
        <v>67</v>
      </c>
      <c r="C404" s="61">
        <v>2023</v>
      </c>
      <c r="D404" s="61" t="s">
        <v>68</v>
      </c>
      <c r="E404" s="61"/>
      <c r="F404" s="61" t="s">
        <v>1772</v>
      </c>
      <c r="G404" s="62" t="s">
        <v>1773</v>
      </c>
      <c r="H404" s="310"/>
      <c r="I404" s="46" t="s">
        <v>1778</v>
      </c>
      <c r="J404" s="64" t="s">
        <v>1784</v>
      </c>
      <c r="K404" s="63" t="s">
        <v>73</v>
      </c>
      <c r="L404" s="87" t="s">
        <v>74</v>
      </c>
      <c r="M404" s="86" t="s">
        <v>75</v>
      </c>
      <c r="N404" s="87" t="s">
        <v>1785</v>
      </c>
      <c r="O404" s="87">
        <v>1</v>
      </c>
      <c r="P404" s="88">
        <v>46082</v>
      </c>
      <c r="Q404" s="88">
        <v>46387</v>
      </c>
      <c r="R404" s="89">
        <f t="shared" si="21"/>
        <v>45</v>
      </c>
      <c r="S404" s="87" t="s">
        <v>77</v>
      </c>
      <c r="T404" s="90" t="s">
        <v>78</v>
      </c>
      <c r="U404" s="105">
        <f>+IFERROR(VLOOKUP($L404,ACTIVIDADES!$B$9:$X$493,10,0),"")</f>
        <v>1</v>
      </c>
      <c r="V404" s="167" t="str">
        <f>+IFERROR(VLOOKUP($L404,ACTIVIDADES!$B$9:$X$493,11,0)," ")</f>
        <v>Se esta manejando una prueba piloto SIIF NACIÓN</v>
      </c>
      <c r="W404" s="227" t="str">
        <f>+IFERROR(VLOOKUP($L404,ACTIVIDADES!$B$9:$X$493,12,0),"")</f>
        <v>https://dnbcgovco-my.sharepoint.com/:f:/g/personal/planeacion_dnbc_gov_co/IgCKsvM4H_KTR6xnllTYAW4KAYnPCAelO_DLpgStTfwUj-M?e=KcFs8q</v>
      </c>
      <c r="X404" s="138">
        <f>+IFERROR(VLOOKUP($L404,ACTIVIDADES!$B$9:$X$493,13,0),"")</f>
        <v>46153</v>
      </c>
      <c r="Y404" s="164" t="str">
        <f>+IFERROR(VLOOKUP($L404,ACTIVIDADES!$B$9:$X$493,14,0),"")</f>
        <v>Se evidencia respuesta de MinHacienda para uso piloto de sistema Siif Nación - Modulo Recursos Fisicos</v>
      </c>
      <c r="Z404" s="105">
        <f>+IFERROR(VLOOKUP($L404,ACTIVIDADES!$B$9:$X$493,15,0),"")</f>
        <v>0.1</v>
      </c>
      <c r="AA404" s="165" t="str">
        <f>+IFERROR(VLOOKUP($L404,ACTIVIDADES!$B$9:$X$493,16,0),"")</f>
        <v>EJECUCIÓN</v>
      </c>
      <c r="AB404" s="138">
        <v>46171</v>
      </c>
      <c r="AC404" s="105">
        <v>0.1</v>
      </c>
      <c r="AD404" s="105" t="s">
        <v>1786</v>
      </c>
      <c r="AE404" s="105" t="s">
        <v>108</v>
      </c>
      <c r="AF404" s="105" t="s">
        <v>81</v>
      </c>
      <c r="AG404" s="105" t="s">
        <v>81</v>
      </c>
      <c r="AH404" s="105" t="s">
        <v>81</v>
      </c>
      <c r="AI404" s="33"/>
      <c r="AJ404" s="33"/>
      <c r="AK404" s="34"/>
      <c r="AL404" s="33"/>
      <c r="AM404" s="34"/>
      <c r="AN404" s="35"/>
      <c r="AO404" s="36"/>
      <c r="AP404" s="37"/>
      <c r="AQ404" s="33"/>
      <c r="AR404" s="38"/>
      <c r="AS404" s="39"/>
      <c r="AT404" s="40"/>
      <c r="AU404" s="48"/>
      <c r="AV404" s="49"/>
      <c r="AW404" s="41"/>
      <c r="AX404" s="47"/>
      <c r="AY404" s="33"/>
      <c r="AZ404" s="33"/>
      <c r="BA404" s="34"/>
      <c r="BB404" s="33"/>
      <c r="BC404" s="34"/>
      <c r="BD404" s="35"/>
      <c r="BE404" s="36"/>
      <c r="BF404" s="37"/>
      <c r="BG404" s="33"/>
      <c r="BH404" s="38"/>
      <c r="BI404" s="39"/>
      <c r="BJ404" s="40"/>
      <c r="BK404" s="48"/>
      <c r="BL404" s="49"/>
      <c r="BM404" s="41"/>
      <c r="BN404" s="47"/>
      <c r="BO404" s="33"/>
      <c r="BP404" s="33"/>
      <c r="BQ404" s="34"/>
      <c r="BR404" s="33"/>
      <c r="BS404" s="34"/>
      <c r="BT404" s="35"/>
      <c r="BU404" s="36"/>
      <c r="BV404" s="37"/>
      <c r="BW404" s="33"/>
      <c r="BX404" s="38"/>
      <c r="BY404" s="39"/>
      <c r="BZ404" s="40"/>
      <c r="CA404" s="48"/>
      <c r="CB404" s="49"/>
      <c r="CC404" s="41"/>
      <c r="CD404" s="47"/>
    </row>
    <row r="405" spans="1:82" s="32" customFormat="1" ht="90" customHeight="1" x14ac:dyDescent="0.25">
      <c r="A405" s="315">
        <f t="shared" si="22"/>
        <v>397</v>
      </c>
      <c r="B405" s="61" t="s">
        <v>67</v>
      </c>
      <c r="C405" s="61">
        <v>2023</v>
      </c>
      <c r="D405" s="61" t="s">
        <v>68</v>
      </c>
      <c r="E405" s="61"/>
      <c r="F405" s="61" t="s">
        <v>1772</v>
      </c>
      <c r="G405" s="62" t="s">
        <v>1773</v>
      </c>
      <c r="H405" s="310"/>
      <c r="I405" s="46" t="s">
        <v>1778</v>
      </c>
      <c r="J405" s="64" t="s">
        <v>1784</v>
      </c>
      <c r="K405" s="63" t="s">
        <v>73</v>
      </c>
      <c r="L405" s="87" t="s">
        <v>367</v>
      </c>
      <c r="M405" s="86" t="s">
        <v>368</v>
      </c>
      <c r="N405" s="87" t="s">
        <v>369</v>
      </c>
      <c r="O405" s="87">
        <v>1</v>
      </c>
      <c r="P405" s="88">
        <v>46143</v>
      </c>
      <c r="Q405" s="88">
        <v>46295</v>
      </c>
      <c r="R405" s="89">
        <f t="shared" si="21"/>
        <v>22.349999999999998</v>
      </c>
      <c r="S405" s="87" t="s">
        <v>92</v>
      </c>
      <c r="T405" s="90"/>
      <c r="U405" s="105">
        <f>+IFERROR(VLOOKUP($L405,ACTIVIDADES!$B$9:$X$493,10,0),"")</f>
        <v>0</v>
      </c>
      <c r="V405" s="167" t="str">
        <f>+IFERROR(VLOOKUP($L405,ACTIVIDADES!$B$9:$X$493,11,0)," ")</f>
        <v>Proceso de actualización</v>
      </c>
      <c r="W405" s="227" t="str">
        <f>+IFERROR(VLOOKUP($L405,ACTIVIDADES!$B$9:$X$493,12,0),"")</f>
        <v>https://dnbcgovco-my.sharepoint.com/:f:/g/personal/planeacion_dnbc_gov_co/IgDm4DHyXDA5Q5WGTU7tDkFLAc2M2mTSoezfwLKe_RnYYZ0?e=uJfhoo</v>
      </c>
      <c r="X405" s="138">
        <f>+IFERROR(VLOOKUP($L405,ACTIVIDADES!$B$9:$X$493,13,0),"")</f>
        <v>46153</v>
      </c>
      <c r="Y405" s="164" t="str">
        <f>+IFERROR(VLOOKUP($L405,ACTIVIDADES!$B$9:$X$493,14,0),"")</f>
        <v>No se evidencia avance para el periodo</v>
      </c>
      <c r="Z405" s="105">
        <f>+IFERROR(VLOOKUP($L405,ACTIVIDADES!$B$9:$X$493,15,0),"")</f>
        <v>0</v>
      </c>
      <c r="AA405" s="165" t="str">
        <f>+IFERROR(VLOOKUP($L405,ACTIVIDADES!$B$9:$X$493,16,0),"")</f>
        <v>EJECUCIÓN</v>
      </c>
      <c r="AB405" s="138">
        <v>46171</v>
      </c>
      <c r="AC405" s="105">
        <v>0</v>
      </c>
      <c r="AD405" s="105" t="s">
        <v>93</v>
      </c>
      <c r="AE405" s="170" t="s">
        <v>83</v>
      </c>
      <c r="AF405" s="105" t="s">
        <v>81</v>
      </c>
      <c r="AG405" s="105" t="s">
        <v>81</v>
      </c>
      <c r="AH405" s="105" t="s">
        <v>81</v>
      </c>
      <c r="AI405" s="33"/>
      <c r="AJ405" s="33"/>
      <c r="AK405" s="34"/>
      <c r="AL405" s="33"/>
      <c r="AM405" s="34"/>
      <c r="AN405" s="35"/>
      <c r="AO405" s="36"/>
      <c r="AP405" s="37"/>
      <c r="AQ405" s="33"/>
      <c r="AR405" s="38"/>
      <c r="AS405" s="39"/>
      <c r="AT405" s="40"/>
      <c r="AU405" s="48"/>
      <c r="AV405" s="49"/>
      <c r="AW405" s="41"/>
      <c r="AX405" s="47"/>
      <c r="AY405" s="33"/>
      <c r="AZ405" s="33"/>
      <c r="BA405" s="34"/>
      <c r="BB405" s="33"/>
      <c r="BC405" s="34"/>
      <c r="BD405" s="35"/>
      <c r="BE405" s="36"/>
      <c r="BF405" s="37"/>
      <c r="BG405" s="33"/>
      <c r="BH405" s="38"/>
      <c r="BI405" s="39"/>
      <c r="BJ405" s="40"/>
      <c r="BK405" s="48"/>
      <c r="BL405" s="49"/>
      <c r="BM405" s="41"/>
      <c r="BN405" s="47"/>
      <c r="BO405" s="33"/>
      <c r="BP405" s="33"/>
      <c r="BQ405" s="34"/>
      <c r="BR405" s="33"/>
      <c r="BS405" s="34"/>
      <c r="BT405" s="35"/>
      <c r="BU405" s="36"/>
      <c r="BV405" s="37"/>
      <c r="BW405" s="33"/>
      <c r="BX405" s="38"/>
      <c r="BY405" s="39"/>
      <c r="BZ405" s="40"/>
      <c r="CA405" s="48"/>
      <c r="CB405" s="49"/>
      <c r="CC405" s="41"/>
      <c r="CD405" s="47"/>
    </row>
    <row r="406" spans="1:82" s="32" customFormat="1" ht="90" customHeight="1" x14ac:dyDescent="0.25">
      <c r="A406" s="315">
        <f t="shared" si="22"/>
        <v>398</v>
      </c>
      <c r="B406" s="61" t="s">
        <v>67</v>
      </c>
      <c r="C406" s="61">
        <v>2023</v>
      </c>
      <c r="D406" s="61" t="s">
        <v>68</v>
      </c>
      <c r="E406" s="61"/>
      <c r="F406" s="61" t="s">
        <v>1772</v>
      </c>
      <c r="G406" s="62" t="s">
        <v>1773</v>
      </c>
      <c r="H406" s="310"/>
      <c r="I406" s="46" t="s">
        <v>1778</v>
      </c>
      <c r="J406" s="64" t="s">
        <v>1784</v>
      </c>
      <c r="K406" s="63" t="s">
        <v>73</v>
      </c>
      <c r="L406" s="87" t="s">
        <v>370</v>
      </c>
      <c r="M406" s="86" t="s">
        <v>371</v>
      </c>
      <c r="N406" s="87" t="s">
        <v>372</v>
      </c>
      <c r="O406" s="87">
        <v>2</v>
      </c>
      <c r="P406" s="88">
        <v>46023</v>
      </c>
      <c r="Q406" s="88">
        <v>46387</v>
      </c>
      <c r="R406" s="89">
        <f t="shared" si="21"/>
        <v>54</v>
      </c>
      <c r="S406" s="87" t="s">
        <v>92</v>
      </c>
      <c r="T406" s="90"/>
      <c r="U406" s="105">
        <f>+IFERROR(VLOOKUP($L406,ACTIVIDADES!$B$9:$X$493,10,0),"")</f>
        <v>0</v>
      </c>
      <c r="V406" s="167" t="str">
        <f>+IFERROR(VLOOKUP($L406,ACTIVIDADES!$B$9:$X$493,11,0)," ")</f>
        <v>Proceso de actualización</v>
      </c>
      <c r="W406" s="227" t="str">
        <f>+IFERROR(VLOOKUP($L406,ACTIVIDADES!$B$9:$X$493,12,0),"")</f>
        <v>https://dnbcgovco-my.sharepoint.com/:f:/g/personal/planeacion_dnbc_gov_co/IgBveH1t7EmIR6GZSOaIIHmUAUc6KaLSFKfQX2lbG2hDEA0?e=ooFcYM</v>
      </c>
      <c r="X406" s="138">
        <f>+IFERROR(VLOOKUP($L406,ACTIVIDADES!$B$9:$X$493,13,0),"")</f>
        <v>46153</v>
      </c>
      <c r="Y406" s="164" t="str">
        <f>+IFERROR(VLOOKUP($L406,ACTIVIDADES!$B$9:$X$493,14,0),"")</f>
        <v>No se evidencia avance para el periodo</v>
      </c>
      <c r="Z406" s="105">
        <f>+IFERROR(VLOOKUP($L406,ACTIVIDADES!$B$9:$X$493,15,0),"")</f>
        <v>0</v>
      </c>
      <c r="AA406" s="165" t="str">
        <f>+IFERROR(VLOOKUP($L406,ACTIVIDADES!$B$9:$X$493,16,0),"")</f>
        <v>EJECUCIÓN</v>
      </c>
      <c r="AB406" s="171">
        <v>46171</v>
      </c>
      <c r="AC406" s="105">
        <v>0</v>
      </c>
      <c r="AD406" s="105" t="s">
        <v>93</v>
      </c>
      <c r="AE406" s="170" t="s">
        <v>83</v>
      </c>
      <c r="AF406" s="105" t="s">
        <v>81</v>
      </c>
      <c r="AG406" s="105" t="s">
        <v>81</v>
      </c>
      <c r="AH406" s="105" t="s">
        <v>81</v>
      </c>
      <c r="AI406" s="33"/>
      <c r="AJ406" s="33"/>
      <c r="AK406" s="34"/>
      <c r="AL406" s="33"/>
      <c r="AM406" s="34"/>
      <c r="AN406" s="35"/>
      <c r="AO406" s="36"/>
      <c r="AP406" s="37"/>
      <c r="AQ406" s="33"/>
      <c r="AR406" s="38"/>
      <c r="AS406" s="39"/>
      <c r="AT406" s="40"/>
      <c r="AU406" s="48"/>
      <c r="AV406" s="49"/>
      <c r="AW406" s="41"/>
      <c r="AX406" s="47"/>
      <c r="AY406" s="33"/>
      <c r="AZ406" s="33"/>
      <c r="BA406" s="34"/>
      <c r="BB406" s="33"/>
      <c r="BC406" s="34"/>
      <c r="BD406" s="35"/>
      <c r="BE406" s="36"/>
      <c r="BF406" s="37"/>
      <c r="BG406" s="33"/>
      <c r="BH406" s="38"/>
      <c r="BI406" s="39"/>
      <c r="BJ406" s="40"/>
      <c r="BK406" s="48"/>
      <c r="BL406" s="49"/>
      <c r="BM406" s="41"/>
      <c r="BN406" s="47"/>
      <c r="BO406" s="33"/>
      <c r="BP406" s="33"/>
      <c r="BQ406" s="34"/>
      <c r="BR406" s="33"/>
      <c r="BS406" s="34"/>
      <c r="BT406" s="35"/>
      <c r="BU406" s="36"/>
      <c r="BV406" s="37"/>
      <c r="BW406" s="33"/>
      <c r="BX406" s="38"/>
      <c r="BY406" s="39"/>
      <c r="BZ406" s="40"/>
      <c r="CA406" s="48"/>
      <c r="CB406" s="49"/>
      <c r="CC406" s="41"/>
      <c r="CD406" s="47"/>
    </row>
    <row r="407" spans="1:82" s="32" customFormat="1" ht="90" customHeight="1" x14ac:dyDescent="0.25">
      <c r="A407" s="315">
        <f t="shared" si="22"/>
        <v>399</v>
      </c>
      <c r="B407" s="61" t="s">
        <v>67</v>
      </c>
      <c r="C407" s="61">
        <v>2023</v>
      </c>
      <c r="D407" s="61" t="s">
        <v>163</v>
      </c>
      <c r="E407" s="61"/>
      <c r="F407" s="61" t="s">
        <v>1787</v>
      </c>
      <c r="G407" s="62" t="s">
        <v>1788</v>
      </c>
      <c r="H407" s="310" t="s">
        <v>164</v>
      </c>
      <c r="I407" s="46" t="s">
        <v>1789</v>
      </c>
      <c r="J407" s="64" t="s">
        <v>1790</v>
      </c>
      <c r="K407" s="63" t="s">
        <v>73</v>
      </c>
      <c r="L407" s="87" t="s">
        <v>1791</v>
      </c>
      <c r="M407" s="86" t="s">
        <v>1782</v>
      </c>
      <c r="N407" s="87" t="s">
        <v>1783</v>
      </c>
      <c r="O407" s="87">
        <v>1</v>
      </c>
      <c r="P407" s="88">
        <v>45404</v>
      </c>
      <c r="Q407" s="88">
        <v>45535</v>
      </c>
      <c r="R407" s="89">
        <f t="shared" si="21"/>
        <v>19.350000000000001</v>
      </c>
      <c r="S407" s="87" t="s">
        <v>168</v>
      </c>
      <c r="T407" s="90"/>
      <c r="U407" s="105">
        <f>+IFERROR(VLOOKUP($L407,ACTIVIDADES!$B$9:$X$493,10,0),"")</f>
        <v>1</v>
      </c>
      <c r="V407" s="167" t="str">
        <f>+IFERROR(VLOOKUP($L407,ACTIVIDADES!$B$9:$X$493,11,0)," ")</f>
        <v>Sobre la IP 024 de 2024, se adoptó decisión de archivo de conformidad con lo establecido en la decisión adoptada el 25 de abril de 2025. Se desplegó la acción disciplinaria requerida. Se anexa evidencia de la apertura y del archivo.</v>
      </c>
      <c r="W407" s="227" t="str">
        <f>+IFERROR(VLOOKUP($L407,ACTIVIDADES!$B$9:$X$493,12,0),"")</f>
        <v>https://dnbcgovco-my.sharepoint.com/:f:/g/personal/planeacion_dnbc_gov_co/IgB-zvCF4ckEQYHvo9mZoHufATY5TkqJWLIIGt88-TGzIcQ?e=GkEelx</v>
      </c>
      <c r="X407" s="138">
        <f>+IFERROR(VLOOKUP($L407,ACTIVIDADES!$B$9:$X$493,13,0),"")</f>
        <v>46153</v>
      </c>
      <c r="Y407" s="164" t="str">
        <f>+IFERROR(VLOOKUP($L407,ACTIVIDADES!$B$9:$X$493,14,0),"")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Z407" s="105">
        <f>+IFERROR(VLOOKUP($L407,ACTIVIDADES!$B$9:$X$493,15,0),"")</f>
        <v>1</v>
      </c>
      <c r="AA407" s="165" t="str">
        <f>+IFERROR(VLOOKUP($L407,ACTIVIDADES!$B$9:$X$493,16,0),"")</f>
        <v>CUMPLIDO</v>
      </c>
      <c r="AB407" s="138">
        <v>46157</v>
      </c>
      <c r="AC407" s="170">
        <v>1</v>
      </c>
      <c r="AD407" s="176" t="s">
        <v>1792</v>
      </c>
      <c r="AE407" s="105" t="s">
        <v>80</v>
      </c>
      <c r="AF407" s="105" t="s">
        <v>81</v>
      </c>
      <c r="AG407" s="105" t="s">
        <v>85</v>
      </c>
      <c r="AH407" s="105" t="s">
        <v>123</v>
      </c>
      <c r="AI407" s="33"/>
      <c r="AJ407" s="33"/>
      <c r="AK407" s="34"/>
      <c r="AL407" s="33"/>
      <c r="AM407" s="34"/>
      <c r="AN407" s="35"/>
      <c r="AO407" s="36"/>
      <c r="AP407" s="37"/>
      <c r="AQ407" s="33"/>
      <c r="AR407" s="38"/>
      <c r="AS407" s="39"/>
      <c r="AT407" s="40"/>
      <c r="AU407" s="48"/>
      <c r="AV407" s="49"/>
      <c r="AW407" s="41"/>
      <c r="AX407" s="47"/>
      <c r="AY407" s="33"/>
      <c r="AZ407" s="33"/>
      <c r="BA407" s="34"/>
      <c r="BB407" s="33"/>
      <c r="BC407" s="34"/>
      <c r="BD407" s="35"/>
      <c r="BE407" s="36"/>
      <c r="BF407" s="37"/>
      <c r="BG407" s="33"/>
      <c r="BH407" s="38"/>
      <c r="BI407" s="39"/>
      <c r="BJ407" s="40"/>
      <c r="BK407" s="48"/>
      <c r="BL407" s="49"/>
      <c r="BM407" s="41"/>
      <c r="BN407" s="47"/>
      <c r="BO407" s="33"/>
      <c r="BP407" s="33"/>
      <c r="BQ407" s="34"/>
      <c r="BR407" s="33"/>
      <c r="BS407" s="34"/>
      <c r="BT407" s="35"/>
      <c r="BU407" s="36"/>
      <c r="BV407" s="37"/>
      <c r="BW407" s="33"/>
      <c r="BX407" s="38"/>
      <c r="BY407" s="39"/>
      <c r="BZ407" s="40"/>
      <c r="CA407" s="48"/>
      <c r="CB407" s="49"/>
      <c r="CC407" s="41"/>
      <c r="CD407" s="47"/>
    </row>
    <row r="408" spans="1:82" s="32" customFormat="1" ht="90" customHeight="1" x14ac:dyDescent="0.25">
      <c r="A408" s="315">
        <f t="shared" si="22"/>
        <v>400</v>
      </c>
      <c r="B408" s="61" t="s">
        <v>67</v>
      </c>
      <c r="C408" s="61">
        <v>2023</v>
      </c>
      <c r="D408" s="61" t="s">
        <v>68</v>
      </c>
      <c r="E408" s="61"/>
      <c r="F408" s="61" t="s">
        <v>1787</v>
      </c>
      <c r="G408" s="62" t="s">
        <v>1788</v>
      </c>
      <c r="H408" s="310"/>
      <c r="I408" s="46" t="s">
        <v>1789</v>
      </c>
      <c r="J408" s="64" t="s">
        <v>1790</v>
      </c>
      <c r="K408" s="63" t="s">
        <v>73</v>
      </c>
      <c r="L408" s="87" t="s">
        <v>1754</v>
      </c>
      <c r="M408" s="86" t="s">
        <v>1755</v>
      </c>
      <c r="N408" s="87" t="s">
        <v>1756</v>
      </c>
      <c r="O408" s="87">
        <v>1</v>
      </c>
      <c r="P408" s="88">
        <v>45404</v>
      </c>
      <c r="Q408" s="88">
        <v>45473</v>
      </c>
      <c r="R408" s="89">
        <f t="shared" si="21"/>
        <v>10.199999999999999</v>
      </c>
      <c r="S408" s="87" t="s">
        <v>293</v>
      </c>
      <c r="T408" s="90"/>
      <c r="U408" s="105">
        <f>+IFERROR(VLOOKUP($L408,ACTIVIDADES!$B$9:$X$493,10,0),"")</f>
        <v>1</v>
      </c>
      <c r="V408" s="167" t="str">
        <f>+IFERROR(VLOOKUP($L408,ACTIVIDADES!$B$9:$X$493,11,0)," ")</f>
        <v>Actualización de las políticas contables de la Resolución 253 de 2023</v>
      </c>
      <c r="W408" s="227" t="str">
        <f>+IFERROR(VLOOKUP($L408,ACTIVIDADES!$B$9:$X$493,12,0),"")</f>
        <v>https://dnbcgovco-my.sharepoint.com/:f:/g/personal/planeacion_dnbc_gov_co/IgAKPZEalRp3T7O44VwZjBLlARF86VpmllJA36VR9-2qDG8?e=W6XaGX</v>
      </c>
      <c r="X408" s="138">
        <f>+IFERROR(VLOOKUP($L408,ACTIVIDADES!$B$9:$X$493,13,0),"")</f>
        <v>46153</v>
      </c>
      <c r="Y408" s="164" t="str">
        <f>+IFERROR(VLOOKUP($L408,ACTIVIDADES!$B$9:$X$493,14,0),"")</f>
        <v>Se incluye manual de políticas contables actualizado en la vigencia 2025</v>
      </c>
      <c r="Z408" s="105">
        <f>+IFERROR(VLOOKUP($L408,ACTIVIDADES!$B$9:$X$493,15,0),"")</f>
        <v>1</v>
      </c>
      <c r="AA408" s="165" t="str">
        <f>+IFERROR(VLOOKUP($L408,ACTIVIDADES!$B$9:$X$493,16,0),"")</f>
        <v>CUMPLIDO</v>
      </c>
      <c r="AB408" s="138">
        <v>46171</v>
      </c>
      <c r="AC408" s="174">
        <v>1</v>
      </c>
      <c r="AD408" s="174" t="s">
        <v>1771</v>
      </c>
      <c r="AE408" s="170" t="s">
        <v>80</v>
      </c>
      <c r="AF408" s="105" t="s">
        <v>81</v>
      </c>
      <c r="AG408" s="105" t="s">
        <v>85</v>
      </c>
      <c r="AH408" s="105" t="s">
        <v>123</v>
      </c>
      <c r="AI408" s="33"/>
      <c r="AJ408" s="33"/>
      <c r="AK408" s="34"/>
      <c r="AL408" s="33"/>
      <c r="AM408" s="34"/>
      <c r="AN408" s="35"/>
      <c r="AO408" s="36"/>
      <c r="AP408" s="37"/>
      <c r="AQ408" s="33"/>
      <c r="AR408" s="38"/>
      <c r="AS408" s="39"/>
      <c r="AT408" s="40"/>
      <c r="AU408" s="48"/>
      <c r="AV408" s="49"/>
      <c r="AW408" s="41"/>
      <c r="AX408" s="47"/>
      <c r="AY408" s="33"/>
      <c r="AZ408" s="33"/>
      <c r="BA408" s="34"/>
      <c r="BB408" s="33"/>
      <c r="BC408" s="34"/>
      <c r="BD408" s="35"/>
      <c r="BE408" s="36"/>
      <c r="BF408" s="37"/>
      <c r="BG408" s="33"/>
      <c r="BH408" s="38"/>
      <c r="BI408" s="39"/>
      <c r="BJ408" s="40"/>
      <c r="BK408" s="48"/>
      <c r="BL408" s="49"/>
      <c r="BM408" s="41"/>
      <c r="BN408" s="47"/>
      <c r="BO408" s="33"/>
      <c r="BP408" s="33"/>
      <c r="BQ408" s="34"/>
      <c r="BR408" s="33"/>
      <c r="BS408" s="34"/>
      <c r="BT408" s="35"/>
      <c r="BU408" s="36"/>
      <c r="BV408" s="37"/>
      <c r="BW408" s="33"/>
      <c r="BX408" s="38"/>
      <c r="BY408" s="39"/>
      <c r="BZ408" s="40"/>
      <c r="CA408" s="48"/>
      <c r="CB408" s="49"/>
      <c r="CC408" s="41"/>
      <c r="CD408" s="47"/>
    </row>
    <row r="409" spans="1:82" s="32" customFormat="1" ht="90" customHeight="1" x14ac:dyDescent="0.25">
      <c r="A409" s="315">
        <f t="shared" si="22"/>
        <v>401</v>
      </c>
      <c r="B409" s="61" t="s">
        <v>67</v>
      </c>
      <c r="C409" s="61">
        <v>2023</v>
      </c>
      <c r="D409" s="61" t="s">
        <v>163</v>
      </c>
      <c r="E409" s="61"/>
      <c r="F409" s="61" t="s">
        <v>1793</v>
      </c>
      <c r="G409" s="62" t="s">
        <v>1794</v>
      </c>
      <c r="H409" s="310" t="s">
        <v>164</v>
      </c>
      <c r="I409" s="46" t="s">
        <v>1789</v>
      </c>
      <c r="J409" s="64" t="s">
        <v>1790</v>
      </c>
      <c r="K409" s="63" t="s">
        <v>73</v>
      </c>
      <c r="L409" s="87" t="s">
        <v>1795</v>
      </c>
      <c r="M409" s="86" t="s">
        <v>1782</v>
      </c>
      <c r="N409" s="87" t="s">
        <v>1783</v>
      </c>
      <c r="O409" s="87">
        <v>1</v>
      </c>
      <c r="P409" s="88">
        <v>45404</v>
      </c>
      <c r="Q409" s="88">
        <v>45535</v>
      </c>
      <c r="R409" s="89">
        <f t="shared" si="21"/>
        <v>19.350000000000001</v>
      </c>
      <c r="S409" s="87" t="s">
        <v>168</v>
      </c>
      <c r="T409" s="90"/>
      <c r="U409" s="105">
        <f>+IFERROR(VLOOKUP($L409,ACTIVIDADES!$B$9:$X$493,10,0),"")</f>
        <v>1</v>
      </c>
      <c r="V409" s="167" t="str">
        <f>+IFERROR(VLOOKUP($L409,ACTIVIDADES!$B$9:$X$493,11,0)," ")</f>
        <v>Sobre la IP 024 de 2024, se adoptó decisión de archivo de conformidad con lo establecido en la decisión adoptada el 25 de abril de 2025. Se desplegó la acción disciplinaria requerida. Se anexa evidencia de la apertura y del archivo.</v>
      </c>
      <c r="W409" s="227" t="str">
        <f>+IFERROR(VLOOKUP($L409,ACTIVIDADES!$B$9:$X$493,12,0),"")</f>
        <v>https://dnbcgovco-my.sharepoint.com/:f:/g/personal/planeacion_dnbc_gov_co/IgB7vkAkxjUYSKAUrDh35OEDASE3IAIVJxDDOh-9_QIinac?e=OswDJi</v>
      </c>
      <c r="X409" s="138">
        <f>+IFERROR(VLOOKUP($L409,ACTIVIDADES!$B$9:$X$493,13,0),"")</f>
        <v>46153</v>
      </c>
      <c r="Y409" s="164" t="str">
        <f>+IFERROR(VLOOKUP($L409,ACTIVIDADES!$B$9:$X$493,14,0),"")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Z409" s="105">
        <f>+IFERROR(VLOOKUP($L409,ACTIVIDADES!$B$9:$X$493,15,0),"")</f>
        <v>1</v>
      </c>
      <c r="AA409" s="165" t="str">
        <f>+IFERROR(VLOOKUP($L409,ACTIVIDADES!$B$9:$X$493,16,0),"")</f>
        <v>CUMPLIDO</v>
      </c>
      <c r="AB409" s="138">
        <v>46157</v>
      </c>
      <c r="AC409" s="170">
        <v>1</v>
      </c>
      <c r="AD409" s="176" t="s">
        <v>1792</v>
      </c>
      <c r="AE409" s="105" t="s">
        <v>80</v>
      </c>
      <c r="AF409" s="105" t="s">
        <v>81</v>
      </c>
      <c r="AG409" s="105" t="s">
        <v>85</v>
      </c>
      <c r="AH409" s="105" t="s">
        <v>123</v>
      </c>
      <c r="AI409" s="33"/>
      <c r="AJ409" s="33"/>
      <c r="AK409" s="34"/>
      <c r="AL409" s="33"/>
      <c r="AM409" s="34"/>
      <c r="AN409" s="35"/>
      <c r="AO409" s="36"/>
      <c r="AP409" s="37"/>
      <c r="AQ409" s="33"/>
      <c r="AR409" s="38"/>
      <c r="AS409" s="39"/>
      <c r="AT409" s="40"/>
      <c r="AU409" s="48"/>
      <c r="AV409" s="49"/>
      <c r="AW409" s="41"/>
      <c r="AX409" s="47"/>
      <c r="AY409" s="33"/>
      <c r="AZ409" s="33"/>
      <c r="BA409" s="34"/>
      <c r="BB409" s="33"/>
      <c r="BC409" s="34"/>
      <c r="BD409" s="35"/>
      <c r="BE409" s="36"/>
      <c r="BF409" s="37"/>
      <c r="BG409" s="33"/>
      <c r="BH409" s="38"/>
      <c r="BI409" s="39"/>
      <c r="BJ409" s="40"/>
      <c r="BK409" s="48"/>
      <c r="BL409" s="49"/>
      <c r="BM409" s="41"/>
      <c r="BN409" s="47"/>
      <c r="BO409" s="33"/>
      <c r="BP409" s="33"/>
      <c r="BQ409" s="34"/>
      <c r="BR409" s="33"/>
      <c r="BS409" s="34"/>
      <c r="BT409" s="35"/>
      <c r="BU409" s="36"/>
      <c r="BV409" s="37"/>
      <c r="BW409" s="33"/>
      <c r="BX409" s="38"/>
      <c r="BY409" s="39"/>
      <c r="BZ409" s="40"/>
      <c r="CA409" s="48"/>
      <c r="CB409" s="49"/>
      <c r="CC409" s="41"/>
      <c r="CD409" s="47"/>
    </row>
    <row r="410" spans="1:82" s="32" customFormat="1" ht="90" customHeight="1" x14ac:dyDescent="0.25">
      <c r="A410" s="315">
        <f t="shared" si="22"/>
        <v>402</v>
      </c>
      <c r="B410" s="61" t="s">
        <v>67</v>
      </c>
      <c r="C410" s="61">
        <v>2023</v>
      </c>
      <c r="D410" s="61" t="s">
        <v>68</v>
      </c>
      <c r="E410" s="61"/>
      <c r="F410" s="61" t="s">
        <v>1796</v>
      </c>
      <c r="G410" s="62" t="s">
        <v>1797</v>
      </c>
      <c r="H410" s="310"/>
      <c r="I410" s="46" t="s">
        <v>1798</v>
      </c>
      <c r="J410" s="64" t="s">
        <v>1799</v>
      </c>
      <c r="K410" s="63" t="s">
        <v>73</v>
      </c>
      <c r="L410" s="87" t="s">
        <v>1754</v>
      </c>
      <c r="M410" s="86" t="s">
        <v>1755</v>
      </c>
      <c r="N410" s="87" t="s">
        <v>1756</v>
      </c>
      <c r="O410" s="87">
        <v>1</v>
      </c>
      <c r="P410" s="88">
        <v>45404</v>
      </c>
      <c r="Q410" s="88">
        <v>45473</v>
      </c>
      <c r="R410" s="89">
        <f t="shared" si="21"/>
        <v>10.199999999999999</v>
      </c>
      <c r="S410" s="87" t="s">
        <v>293</v>
      </c>
      <c r="T410" s="90"/>
      <c r="U410" s="105">
        <f>+IFERROR(VLOOKUP($L410,ACTIVIDADES!$B$9:$X$493,10,0),"")</f>
        <v>1</v>
      </c>
      <c r="V410" s="167" t="str">
        <f>+IFERROR(VLOOKUP($L410,ACTIVIDADES!$B$9:$X$493,11,0)," ")</f>
        <v>Actualización de las políticas contables de la Resolución 253 de 2023</v>
      </c>
      <c r="W410" s="227" t="str">
        <f>+IFERROR(VLOOKUP($L410,ACTIVIDADES!$B$9:$X$493,12,0),"")</f>
        <v>https://dnbcgovco-my.sharepoint.com/:f:/g/personal/planeacion_dnbc_gov_co/IgAKPZEalRp3T7O44VwZjBLlARF86VpmllJA36VR9-2qDG8?e=W6XaGX</v>
      </c>
      <c r="X410" s="138">
        <f>+IFERROR(VLOOKUP($L410,ACTIVIDADES!$B$9:$X$493,13,0),"")</f>
        <v>46153</v>
      </c>
      <c r="Y410" s="164" t="str">
        <f>+IFERROR(VLOOKUP($L410,ACTIVIDADES!$B$9:$X$493,14,0),"")</f>
        <v>Se incluye manual de políticas contables actualizado en la vigencia 2025</v>
      </c>
      <c r="Z410" s="105">
        <f>+IFERROR(VLOOKUP($L410,ACTIVIDADES!$B$9:$X$493,15,0),"")</f>
        <v>1</v>
      </c>
      <c r="AA410" s="165" t="str">
        <f>+IFERROR(VLOOKUP($L410,ACTIVIDADES!$B$9:$X$493,16,0),"")</f>
        <v>CUMPLIDO</v>
      </c>
      <c r="AB410" s="138">
        <v>46171</v>
      </c>
      <c r="AC410" s="174">
        <v>1</v>
      </c>
      <c r="AD410" s="174" t="s">
        <v>1771</v>
      </c>
      <c r="AE410" s="105" t="s">
        <v>80</v>
      </c>
      <c r="AF410" s="105" t="s">
        <v>81</v>
      </c>
      <c r="AG410" s="105" t="s">
        <v>85</v>
      </c>
      <c r="AH410" s="105" t="s">
        <v>123</v>
      </c>
      <c r="AI410" s="33"/>
      <c r="AJ410" s="33"/>
      <c r="AK410" s="34"/>
      <c r="AL410" s="33"/>
      <c r="AM410" s="34"/>
      <c r="AN410" s="35"/>
      <c r="AO410" s="36"/>
      <c r="AP410" s="37"/>
      <c r="AQ410" s="33"/>
      <c r="AR410" s="38"/>
      <c r="AS410" s="39"/>
      <c r="AT410" s="40"/>
      <c r="AU410" s="48"/>
      <c r="AV410" s="49"/>
      <c r="AW410" s="41"/>
      <c r="AX410" s="47"/>
      <c r="AY410" s="33"/>
      <c r="AZ410" s="33"/>
      <c r="BA410" s="34"/>
      <c r="BB410" s="33"/>
      <c r="BC410" s="34"/>
      <c r="BD410" s="35"/>
      <c r="BE410" s="36"/>
      <c r="BF410" s="37"/>
      <c r="BG410" s="33"/>
      <c r="BH410" s="38"/>
      <c r="BI410" s="39"/>
      <c r="BJ410" s="40"/>
      <c r="BK410" s="48"/>
      <c r="BL410" s="49"/>
      <c r="BM410" s="41"/>
      <c r="BN410" s="47"/>
      <c r="BO410" s="33"/>
      <c r="BP410" s="33"/>
      <c r="BQ410" s="34"/>
      <c r="BR410" s="33"/>
      <c r="BS410" s="34"/>
      <c r="BT410" s="35"/>
      <c r="BU410" s="36"/>
      <c r="BV410" s="37"/>
      <c r="BW410" s="33"/>
      <c r="BX410" s="38"/>
      <c r="BY410" s="39"/>
      <c r="BZ410" s="40"/>
      <c r="CA410" s="48"/>
      <c r="CB410" s="49"/>
      <c r="CC410" s="41"/>
      <c r="CD410" s="47"/>
    </row>
    <row r="411" spans="1:82" s="32" customFormat="1" ht="90" customHeight="1" x14ac:dyDescent="0.25">
      <c r="A411" s="315">
        <f t="shared" si="22"/>
        <v>403</v>
      </c>
      <c r="B411" s="61" t="s">
        <v>67</v>
      </c>
      <c r="C411" s="61">
        <v>2023</v>
      </c>
      <c r="D411" s="61" t="s">
        <v>68</v>
      </c>
      <c r="E411" s="61"/>
      <c r="F411" s="61" t="s">
        <v>1796</v>
      </c>
      <c r="G411" s="62" t="s">
        <v>1797</v>
      </c>
      <c r="H411" s="310"/>
      <c r="I411" s="46" t="s">
        <v>1800</v>
      </c>
      <c r="J411" s="64" t="s">
        <v>1801</v>
      </c>
      <c r="K411" s="63" t="s">
        <v>73</v>
      </c>
      <c r="L411" s="87" t="s">
        <v>1802</v>
      </c>
      <c r="M411" s="86" t="s">
        <v>1803</v>
      </c>
      <c r="N411" s="87" t="s">
        <v>1804</v>
      </c>
      <c r="O411" s="87">
        <v>1</v>
      </c>
      <c r="P411" s="88">
        <v>45413</v>
      </c>
      <c r="Q411" s="88">
        <v>45657</v>
      </c>
      <c r="R411" s="89">
        <f t="shared" si="21"/>
        <v>36</v>
      </c>
      <c r="S411" s="87" t="s">
        <v>161</v>
      </c>
      <c r="T411" s="90" t="s">
        <v>1120</v>
      </c>
      <c r="U411" s="105">
        <f>+IFERROR(VLOOKUP($L411,ACTIVIDADES!$B$9:$X$493,10,0),"")</f>
        <v>0</v>
      </c>
      <c r="V411" s="167">
        <f>+IFERROR(VLOOKUP($L411,ACTIVIDADES!$B$9:$X$493,11,0)," ")</f>
        <v>0</v>
      </c>
      <c r="W411" s="227">
        <f>+IFERROR(VLOOKUP($L411,ACTIVIDADES!$B$9:$X$493,12,0),"")</f>
        <v>0</v>
      </c>
      <c r="X411" s="138">
        <f>+IFERROR(VLOOKUP($L411,ACTIVIDADES!$B$9:$X$493,13,0),"")</f>
        <v>46153</v>
      </c>
      <c r="Y411" s="164" t="str">
        <f>+IFERROR(VLOOKUP($L411,ACTIVIDADES!$B$9:$X$493,14,0),"")</f>
        <v>No se evidencia seguimiento</v>
      </c>
      <c r="Z411" s="105">
        <f>+IFERROR(VLOOKUP($L411,ACTIVIDADES!$B$9:$X$493,15,0),"")</f>
        <v>0</v>
      </c>
      <c r="AA411" s="165" t="str">
        <f>+IFERROR(VLOOKUP($L411,ACTIVIDADES!$B$9:$X$493,16,0),"")</f>
        <v>VENCIDO</v>
      </c>
      <c r="AB411" s="138">
        <v>46157</v>
      </c>
      <c r="AC411" s="105">
        <v>0</v>
      </c>
      <c r="AD411" s="105" t="s">
        <v>93</v>
      </c>
      <c r="AE411" s="105" t="s">
        <v>118</v>
      </c>
      <c r="AF411" s="105" t="s">
        <v>81</v>
      </c>
      <c r="AG411" s="105" t="s">
        <v>81</v>
      </c>
      <c r="AH411" s="105" t="s">
        <v>81</v>
      </c>
      <c r="AI411" s="33"/>
      <c r="AJ411" s="33"/>
      <c r="AK411" s="34"/>
      <c r="AL411" s="33"/>
      <c r="AM411" s="34"/>
      <c r="AN411" s="35"/>
      <c r="AO411" s="36"/>
      <c r="AP411" s="37"/>
      <c r="AQ411" s="33"/>
      <c r="AR411" s="38"/>
      <c r="AS411" s="39"/>
      <c r="AT411" s="40"/>
      <c r="AU411" s="48"/>
      <c r="AV411" s="49"/>
      <c r="AW411" s="41"/>
      <c r="AX411" s="47"/>
      <c r="AY411" s="33"/>
      <c r="AZ411" s="33"/>
      <c r="BA411" s="34"/>
      <c r="BB411" s="33"/>
      <c r="BC411" s="34"/>
      <c r="BD411" s="35"/>
      <c r="BE411" s="36"/>
      <c r="BF411" s="37"/>
      <c r="BG411" s="33"/>
      <c r="BH411" s="38"/>
      <c r="BI411" s="39"/>
      <c r="BJ411" s="40"/>
      <c r="BK411" s="48"/>
      <c r="BL411" s="49"/>
      <c r="BM411" s="41"/>
      <c r="BN411" s="47"/>
      <c r="BO411" s="33"/>
      <c r="BP411" s="33"/>
      <c r="BQ411" s="34"/>
      <c r="BR411" s="33"/>
      <c r="BS411" s="34"/>
      <c r="BT411" s="35"/>
      <c r="BU411" s="36"/>
      <c r="BV411" s="37"/>
      <c r="BW411" s="33"/>
      <c r="BX411" s="38"/>
      <c r="BY411" s="39"/>
      <c r="BZ411" s="40"/>
      <c r="CA411" s="48"/>
      <c r="CB411" s="49"/>
      <c r="CC411" s="41"/>
      <c r="CD411" s="47"/>
    </row>
    <row r="412" spans="1:82" s="32" customFormat="1" ht="90" customHeight="1" x14ac:dyDescent="0.25">
      <c r="A412" s="315">
        <f t="shared" si="22"/>
        <v>404</v>
      </c>
      <c r="B412" s="61" t="s">
        <v>67</v>
      </c>
      <c r="C412" s="61">
        <v>2023</v>
      </c>
      <c r="D412" s="61" t="s">
        <v>68</v>
      </c>
      <c r="E412" s="61"/>
      <c r="F412" s="61" t="s">
        <v>1796</v>
      </c>
      <c r="G412" s="62" t="s">
        <v>1797</v>
      </c>
      <c r="H412" s="310" t="s">
        <v>99</v>
      </c>
      <c r="I412" s="46" t="s">
        <v>1805</v>
      </c>
      <c r="J412" s="64" t="s">
        <v>1806</v>
      </c>
      <c r="K412" s="63" t="s">
        <v>73</v>
      </c>
      <c r="L412" s="87" t="s">
        <v>1807</v>
      </c>
      <c r="M412" s="86" t="s">
        <v>1808</v>
      </c>
      <c r="N412" s="87" t="s">
        <v>1809</v>
      </c>
      <c r="O412" s="87">
        <v>1</v>
      </c>
      <c r="P412" s="88">
        <v>45413</v>
      </c>
      <c r="Q412" s="88">
        <v>45473</v>
      </c>
      <c r="R412" s="89">
        <f t="shared" si="21"/>
        <v>8.85</v>
      </c>
      <c r="S412" s="87" t="s">
        <v>293</v>
      </c>
      <c r="T412" s="90"/>
      <c r="U412" s="105">
        <f>+IFERROR(VLOOKUP($L412,ACTIVIDADES!$B$9:$X$493,10,0),"")</f>
        <v>1</v>
      </c>
      <c r="V412" s="167" t="str">
        <f>+IFERROR(VLOOKUP($L412,ACTIVIDADES!$B$9:$X$493,11,0)," ")</f>
        <v>se tiene para entregar entre abril y mayo</v>
      </c>
      <c r="W412" s="227" t="str">
        <f>+IFERROR(VLOOKUP($L412,ACTIVIDADES!$B$9:$X$493,12,0),"")</f>
        <v>https://dnbcgovco-my.sharepoint.com/:f:/g/personal/planeacion_dnbc_gov_co/IgAKPZEalRp3T7O44VwZjBLlARF86VpmllJA36VR9-2qDG8?e=W6XaGX</v>
      </c>
      <c r="X412" s="138">
        <f>+IFERROR(VLOOKUP($L412,ACTIVIDADES!$B$9:$X$493,13,0),"")</f>
        <v>46153</v>
      </c>
      <c r="Y412" s="164" t="str">
        <f>+IFERROR(VLOOKUP($L412,ACTIVIDADES!$B$9:$X$493,14,0),"")</f>
        <v>No se encuentran evidencias de la actividad</v>
      </c>
      <c r="Z412" s="105">
        <f>+IFERROR(VLOOKUP($L412,ACTIVIDADES!$B$9:$X$493,15,0),"")</f>
        <v>0</v>
      </c>
      <c r="AA412" s="165" t="str">
        <f>+IFERROR(VLOOKUP($L412,ACTIVIDADES!$B$9:$X$493,16,0),"")</f>
        <v>EJECUCIÓN</v>
      </c>
      <c r="AB412" s="138">
        <v>46171</v>
      </c>
      <c r="AC412" s="105">
        <v>0</v>
      </c>
      <c r="AD412" s="105" t="s">
        <v>93</v>
      </c>
      <c r="AE412" s="105" t="s">
        <v>118</v>
      </c>
      <c r="AF412" s="105" t="s">
        <v>81</v>
      </c>
      <c r="AG412" s="105" t="s">
        <v>81</v>
      </c>
      <c r="AH412" s="105" t="s">
        <v>81</v>
      </c>
      <c r="AI412" s="33"/>
      <c r="AJ412" s="33"/>
      <c r="AK412" s="34"/>
      <c r="AL412" s="33"/>
      <c r="AM412" s="34"/>
      <c r="AN412" s="35"/>
      <c r="AO412" s="36"/>
      <c r="AP412" s="37"/>
      <c r="AQ412" s="33"/>
      <c r="AR412" s="38"/>
      <c r="AS412" s="39"/>
      <c r="AT412" s="40"/>
      <c r="AU412" s="48"/>
      <c r="AV412" s="49"/>
      <c r="AW412" s="41"/>
      <c r="AX412" s="47"/>
      <c r="AY412" s="33"/>
      <c r="AZ412" s="33"/>
      <c r="BA412" s="34"/>
      <c r="BB412" s="33"/>
      <c r="BC412" s="34"/>
      <c r="BD412" s="35"/>
      <c r="BE412" s="36"/>
      <c r="BF412" s="37"/>
      <c r="BG412" s="33"/>
      <c r="BH412" s="38"/>
      <c r="BI412" s="39"/>
      <c r="BJ412" s="40"/>
      <c r="BK412" s="48"/>
      <c r="BL412" s="49"/>
      <c r="BM412" s="41"/>
      <c r="BN412" s="47"/>
      <c r="BO412" s="33"/>
      <c r="BP412" s="33"/>
      <c r="BQ412" s="34"/>
      <c r="BR412" s="33"/>
      <c r="BS412" s="34"/>
      <c r="BT412" s="35"/>
      <c r="BU412" s="36"/>
      <c r="BV412" s="37"/>
      <c r="BW412" s="33"/>
      <c r="BX412" s="38"/>
      <c r="BY412" s="39"/>
      <c r="BZ412" s="40"/>
      <c r="CA412" s="48"/>
      <c r="CB412" s="49"/>
      <c r="CC412" s="41"/>
      <c r="CD412" s="47"/>
    </row>
    <row r="413" spans="1:82" s="32" customFormat="1" ht="90" customHeight="1" x14ac:dyDescent="0.25">
      <c r="A413" s="315">
        <f t="shared" si="22"/>
        <v>405</v>
      </c>
      <c r="B413" s="61" t="s">
        <v>67</v>
      </c>
      <c r="C413" s="61">
        <v>2023</v>
      </c>
      <c r="D413" s="61" t="s">
        <v>68</v>
      </c>
      <c r="E413" s="61"/>
      <c r="F413" s="61" t="s">
        <v>1796</v>
      </c>
      <c r="G413" s="62" t="s">
        <v>1797</v>
      </c>
      <c r="H413" s="310"/>
      <c r="I413" s="46" t="s">
        <v>1810</v>
      </c>
      <c r="J413" s="64" t="s">
        <v>1810</v>
      </c>
      <c r="K413" s="63" t="s">
        <v>73</v>
      </c>
      <c r="L413" s="87" t="s">
        <v>511</v>
      </c>
      <c r="M413" s="86" t="s">
        <v>512</v>
      </c>
      <c r="N413" s="87" t="s">
        <v>513</v>
      </c>
      <c r="O413" s="87">
        <v>1</v>
      </c>
      <c r="P413" s="88">
        <v>46082</v>
      </c>
      <c r="Q413" s="88">
        <v>46173</v>
      </c>
      <c r="R413" s="89">
        <f t="shared" si="21"/>
        <v>13.5</v>
      </c>
      <c r="S413" s="87" t="s">
        <v>161</v>
      </c>
      <c r="T413" s="90" t="s">
        <v>514</v>
      </c>
      <c r="U413" s="105">
        <f>+IFERROR(VLOOKUP($L413,ACTIVIDADES!$B$9:$X$493,10,0),"")</f>
        <v>0</v>
      </c>
      <c r="V413" s="167">
        <f>+IFERROR(VLOOKUP($L413,ACTIVIDADES!$B$9:$X$493,11,0)," ")</f>
        <v>0</v>
      </c>
      <c r="W413" s="227">
        <f>+IFERROR(VLOOKUP($L413,ACTIVIDADES!$B$9:$X$493,12,0),"")</f>
        <v>0</v>
      </c>
      <c r="X413" s="138">
        <f>+IFERROR(VLOOKUP($L413,ACTIVIDADES!$B$9:$X$493,13,0),"")</f>
        <v>46153</v>
      </c>
      <c r="Y413" s="164" t="str">
        <f>+IFERROR(VLOOKUP($L413,ACTIVIDADES!$B$9:$X$493,14,0),"")</f>
        <v>No se evidencia seguimiento</v>
      </c>
      <c r="Z413" s="105">
        <f>+IFERROR(VLOOKUP($L413,ACTIVIDADES!$B$9:$X$493,15,0),"")</f>
        <v>0</v>
      </c>
      <c r="AA413" s="165" t="str">
        <f>+IFERROR(VLOOKUP($L413,ACTIVIDADES!$B$9:$X$493,16,0),"")</f>
        <v>EJECUCIÓN</v>
      </c>
      <c r="AB413" s="138">
        <v>46157</v>
      </c>
      <c r="AC413" s="105">
        <v>0</v>
      </c>
      <c r="AD413" s="105" t="s">
        <v>93</v>
      </c>
      <c r="AE413" s="170" t="s">
        <v>83</v>
      </c>
      <c r="AF413" s="105" t="s">
        <v>81</v>
      </c>
      <c r="AG413" s="105" t="s">
        <v>81</v>
      </c>
      <c r="AH413" s="105" t="s">
        <v>81</v>
      </c>
      <c r="AI413" s="33"/>
      <c r="AJ413" s="33"/>
      <c r="AK413" s="34"/>
      <c r="AL413" s="33"/>
      <c r="AM413" s="34"/>
      <c r="AN413" s="35"/>
      <c r="AO413" s="36"/>
      <c r="AP413" s="37"/>
      <c r="AQ413" s="33"/>
      <c r="AR413" s="38"/>
      <c r="AS413" s="39"/>
      <c r="AT413" s="40"/>
      <c r="AU413" s="48"/>
      <c r="AV413" s="49"/>
      <c r="AW413" s="41"/>
      <c r="AX413" s="47"/>
      <c r="AY413" s="33"/>
      <c r="AZ413" s="33"/>
      <c r="BA413" s="34"/>
      <c r="BB413" s="33"/>
      <c r="BC413" s="34"/>
      <c r="BD413" s="35"/>
      <c r="BE413" s="36"/>
      <c r="BF413" s="37"/>
      <c r="BG413" s="33"/>
      <c r="BH413" s="38"/>
      <c r="BI413" s="39"/>
      <c r="BJ413" s="40"/>
      <c r="BK413" s="48"/>
      <c r="BL413" s="49"/>
      <c r="BM413" s="41"/>
      <c r="BN413" s="47"/>
      <c r="BO413" s="33"/>
      <c r="BP413" s="33"/>
      <c r="BQ413" s="34"/>
      <c r="BR413" s="33"/>
      <c r="BS413" s="34"/>
      <c r="BT413" s="35"/>
      <c r="BU413" s="36"/>
      <c r="BV413" s="37"/>
      <c r="BW413" s="33"/>
      <c r="BX413" s="38"/>
      <c r="BY413" s="39"/>
      <c r="BZ413" s="40"/>
      <c r="CA413" s="48"/>
      <c r="CB413" s="49"/>
      <c r="CC413" s="41"/>
      <c r="CD413" s="47"/>
    </row>
    <row r="414" spans="1:82" s="32" customFormat="1" ht="90" customHeight="1" x14ac:dyDescent="0.25">
      <c r="A414" s="315">
        <f t="shared" si="22"/>
        <v>406</v>
      </c>
      <c r="B414" s="61" t="s">
        <v>67</v>
      </c>
      <c r="C414" s="61">
        <v>2023</v>
      </c>
      <c r="D414" s="61" t="s">
        <v>163</v>
      </c>
      <c r="E414" s="61"/>
      <c r="F414" s="61" t="s">
        <v>1796</v>
      </c>
      <c r="G414" s="62" t="s">
        <v>1797</v>
      </c>
      <c r="H414" s="310" t="s">
        <v>164</v>
      </c>
      <c r="I414" s="46" t="s">
        <v>1789</v>
      </c>
      <c r="J414" s="64" t="s">
        <v>1790</v>
      </c>
      <c r="K414" s="63" t="s">
        <v>73</v>
      </c>
      <c r="L414" s="87" t="s">
        <v>1811</v>
      </c>
      <c r="M414" s="86" t="s">
        <v>1782</v>
      </c>
      <c r="N414" s="87" t="s">
        <v>1783</v>
      </c>
      <c r="O414" s="87">
        <v>1</v>
      </c>
      <c r="P414" s="88">
        <v>45404</v>
      </c>
      <c r="Q414" s="88">
        <v>45535</v>
      </c>
      <c r="R414" s="89">
        <f t="shared" si="21"/>
        <v>19.350000000000001</v>
      </c>
      <c r="S414" s="87" t="s">
        <v>168</v>
      </c>
      <c r="T414" s="90"/>
      <c r="U414" s="105">
        <f>+IFERROR(VLOOKUP($L414,ACTIVIDADES!$B$9:$X$493,10,0),"")</f>
        <v>1</v>
      </c>
      <c r="V414" s="167" t="str">
        <f>+IFERROR(VLOOKUP($L414,ACTIVIDADES!$B$9:$X$493,11,0)," ")</f>
        <v>Sobre la IP 024 de 2024, se adoptó decisión de archivo de conformidad con lo establecido en la decisión adoptada el 25 de abril de 2025. Se desplegó la acción disciplinaria requerida. Se anexa evidencia de la apertura y del archivo.</v>
      </c>
      <c r="W414" s="227" t="str">
        <f>+IFERROR(VLOOKUP($L414,ACTIVIDADES!$B$9:$X$493,12,0),"")</f>
        <v>https://dnbcgovco-my.sharepoint.com/:f:/g/personal/planeacion_dnbc_gov_co/IgAnABVexVJgQrYQLEvMO3CfASCZ59xv04Q7To9gOtWgRWE?e=bcd2I5</v>
      </c>
      <c r="X414" s="138">
        <f>+IFERROR(VLOOKUP($L414,ACTIVIDADES!$B$9:$X$493,13,0),"")</f>
        <v>46153</v>
      </c>
      <c r="Y414" s="164" t="str">
        <f>+IFERROR(VLOOKUP($L414,ACTIVIDADES!$B$9:$X$493,14,0),"")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Z414" s="105">
        <f>+IFERROR(VLOOKUP($L414,ACTIVIDADES!$B$9:$X$493,15,0),"")</f>
        <v>1</v>
      </c>
      <c r="AA414" s="165" t="str">
        <f>+IFERROR(VLOOKUP($L414,ACTIVIDADES!$B$9:$X$493,16,0),"")</f>
        <v>CUMPLIDO</v>
      </c>
      <c r="AB414" s="138">
        <v>46157</v>
      </c>
      <c r="AC414" s="170">
        <v>1</v>
      </c>
      <c r="AD414" s="176" t="s">
        <v>1792</v>
      </c>
      <c r="AE414" s="105" t="s">
        <v>80</v>
      </c>
      <c r="AF414" s="105" t="s">
        <v>81</v>
      </c>
      <c r="AG414" s="105" t="s">
        <v>85</v>
      </c>
      <c r="AH414" s="105" t="s">
        <v>123</v>
      </c>
      <c r="AI414" s="33"/>
      <c r="AJ414" s="33"/>
      <c r="AK414" s="34"/>
      <c r="AL414" s="33"/>
      <c r="AM414" s="34"/>
      <c r="AN414" s="35"/>
      <c r="AO414" s="36"/>
      <c r="AP414" s="37"/>
      <c r="AQ414" s="33"/>
      <c r="AR414" s="38"/>
      <c r="AS414" s="39"/>
      <c r="AT414" s="40"/>
      <c r="AU414" s="48"/>
      <c r="AV414" s="49"/>
      <c r="AW414" s="41"/>
      <c r="AX414" s="47"/>
      <c r="AY414" s="33"/>
      <c r="AZ414" s="33"/>
      <c r="BA414" s="34"/>
      <c r="BB414" s="33"/>
      <c r="BC414" s="34"/>
      <c r="BD414" s="35"/>
      <c r="BE414" s="36"/>
      <c r="BF414" s="37"/>
      <c r="BG414" s="33"/>
      <c r="BH414" s="38"/>
      <c r="BI414" s="39"/>
      <c r="BJ414" s="40"/>
      <c r="BK414" s="48"/>
      <c r="BL414" s="49"/>
      <c r="BM414" s="41"/>
      <c r="BN414" s="47"/>
      <c r="BO414" s="33"/>
      <c r="BP414" s="33"/>
      <c r="BQ414" s="34"/>
      <c r="BR414" s="33"/>
      <c r="BS414" s="34"/>
      <c r="BT414" s="35"/>
      <c r="BU414" s="36"/>
      <c r="BV414" s="37"/>
      <c r="BW414" s="33"/>
      <c r="BX414" s="38"/>
      <c r="BY414" s="39"/>
      <c r="BZ414" s="40"/>
      <c r="CA414" s="48"/>
      <c r="CB414" s="49"/>
      <c r="CC414" s="41"/>
      <c r="CD414" s="47"/>
    </row>
    <row r="415" spans="1:82" s="32" customFormat="1" ht="90" customHeight="1" x14ac:dyDescent="0.25">
      <c r="A415" s="315">
        <f t="shared" si="22"/>
        <v>407</v>
      </c>
      <c r="B415" s="61" t="s">
        <v>67</v>
      </c>
      <c r="C415" s="61">
        <v>2023</v>
      </c>
      <c r="D415" s="61" t="s">
        <v>68</v>
      </c>
      <c r="E415" s="61"/>
      <c r="F415" s="61" t="s">
        <v>1796</v>
      </c>
      <c r="G415" s="62" t="s">
        <v>1797</v>
      </c>
      <c r="H415" s="310"/>
      <c r="I415" s="46" t="s">
        <v>1778</v>
      </c>
      <c r="J415" s="64" t="s">
        <v>1784</v>
      </c>
      <c r="K415" s="63" t="s">
        <v>73</v>
      </c>
      <c r="L415" s="87" t="s">
        <v>354</v>
      </c>
      <c r="M415" s="86" t="s">
        <v>1776</v>
      </c>
      <c r="N415" s="87" t="s">
        <v>356</v>
      </c>
      <c r="O415" s="87">
        <v>1</v>
      </c>
      <c r="P415" s="88">
        <v>46113</v>
      </c>
      <c r="Q415" s="88">
        <v>46203</v>
      </c>
      <c r="R415" s="89">
        <f t="shared" si="21"/>
        <v>13.350000000000001</v>
      </c>
      <c r="S415" s="87" t="s">
        <v>293</v>
      </c>
      <c r="T415" s="90"/>
      <c r="U415" s="105">
        <f>+IFERROR(VLOOKUP($L415,ACTIVIDADES!$B$9:$X$493,10,0),"")</f>
        <v>1</v>
      </c>
      <c r="V415" s="167" t="str">
        <f>+IFERROR(VLOOKUP($L415,ACTIVIDADES!$B$9:$X$493,11,0)," ")</f>
        <v>Como evidencia dejamos donde se socializo el procedimiento de los cruces de información  entre las areas y el proceso de Gestión Financiera para las cuentas del pasivo.</v>
      </c>
      <c r="W415" s="227" t="str">
        <f>+IFERROR(VLOOKUP($L415,ACTIVIDADES!$B$9:$X$493,12,0),"")</f>
        <v>https://dnbcgovco-my.sharepoint.com/:f:/g/personal/planeacion_dnbc_gov_co/IgAKPZEalRp3T7O44VwZjBLlARF86VpmllJA36VR9-2qDG8?e=W6XaGX</v>
      </c>
      <c r="X415" s="138">
        <f>+IFERROR(VLOOKUP($L415,ACTIVIDADES!$B$9:$X$493,13,0),"")</f>
        <v>46153</v>
      </c>
      <c r="Y415" s="164" t="str">
        <f>+IFERROR(VLOOKUP($L415,ACTIVIDADES!$B$9:$X$493,14,0),"")</f>
        <v>Se incluye grabación de socialización de políticas contables</v>
      </c>
      <c r="Z415" s="105">
        <f>+IFERROR(VLOOKUP($L415,ACTIVIDADES!$B$9:$X$493,15,0),"")</f>
        <v>1</v>
      </c>
      <c r="AA415" s="165" t="str">
        <f>+IFERROR(VLOOKUP($L415,ACTIVIDADES!$B$9:$X$493,16,0),"")</f>
        <v>CUMPLIDO</v>
      </c>
      <c r="AB415" s="138">
        <v>46171</v>
      </c>
      <c r="AC415" s="174">
        <v>1</v>
      </c>
      <c r="AD415" s="174" t="s">
        <v>1777</v>
      </c>
      <c r="AE415" s="105" t="s">
        <v>146</v>
      </c>
      <c r="AF415" s="105" t="s">
        <v>81</v>
      </c>
      <c r="AG415" s="105" t="s">
        <v>85</v>
      </c>
      <c r="AH415" s="105" t="s">
        <v>123</v>
      </c>
      <c r="AI415" s="33"/>
      <c r="AJ415" s="33"/>
      <c r="AK415" s="34"/>
      <c r="AL415" s="33"/>
      <c r="AM415" s="34"/>
      <c r="AN415" s="35"/>
      <c r="AO415" s="36"/>
      <c r="AP415" s="37"/>
      <c r="AQ415" s="33"/>
      <c r="AR415" s="38"/>
      <c r="AS415" s="39"/>
      <c r="AT415" s="40"/>
      <c r="AU415" s="48"/>
      <c r="AV415" s="49"/>
      <c r="AW415" s="41"/>
      <c r="AX415" s="47"/>
      <c r="AY415" s="33"/>
      <c r="AZ415" s="33"/>
      <c r="BA415" s="34"/>
      <c r="BB415" s="33"/>
      <c r="BC415" s="34"/>
      <c r="BD415" s="35"/>
      <c r="BE415" s="36"/>
      <c r="BF415" s="37"/>
      <c r="BG415" s="33"/>
      <c r="BH415" s="38"/>
      <c r="BI415" s="39"/>
      <c r="BJ415" s="40"/>
      <c r="BK415" s="48"/>
      <c r="BL415" s="49"/>
      <c r="BM415" s="41"/>
      <c r="BN415" s="47"/>
      <c r="BO415" s="33"/>
      <c r="BP415" s="33"/>
      <c r="BQ415" s="34"/>
      <c r="BR415" s="33"/>
      <c r="BS415" s="34"/>
      <c r="BT415" s="35"/>
      <c r="BU415" s="36"/>
      <c r="BV415" s="37"/>
      <c r="BW415" s="33"/>
      <c r="BX415" s="38"/>
      <c r="BY415" s="39"/>
      <c r="BZ415" s="40"/>
      <c r="CA415" s="48"/>
      <c r="CB415" s="49"/>
      <c r="CC415" s="41"/>
      <c r="CD415" s="47"/>
    </row>
    <row r="416" spans="1:82" s="32" customFormat="1" ht="90" customHeight="1" x14ac:dyDescent="0.25">
      <c r="A416" s="315">
        <f t="shared" si="22"/>
        <v>408</v>
      </c>
      <c r="B416" s="61" t="s">
        <v>67</v>
      </c>
      <c r="C416" s="61">
        <v>2023</v>
      </c>
      <c r="D416" s="61" t="s">
        <v>68</v>
      </c>
      <c r="E416" s="61"/>
      <c r="F416" s="61" t="s">
        <v>1796</v>
      </c>
      <c r="G416" s="62" t="s">
        <v>1797</v>
      </c>
      <c r="H416" s="310"/>
      <c r="I416" s="46" t="s">
        <v>1778</v>
      </c>
      <c r="J416" s="64" t="s">
        <v>1784</v>
      </c>
      <c r="K416" s="63" t="s">
        <v>73</v>
      </c>
      <c r="L416" s="87" t="s">
        <v>74</v>
      </c>
      <c r="M416" s="86" t="s">
        <v>75</v>
      </c>
      <c r="N416" s="87" t="s">
        <v>1785</v>
      </c>
      <c r="O416" s="87">
        <v>1</v>
      </c>
      <c r="P416" s="88">
        <v>46082</v>
      </c>
      <c r="Q416" s="88">
        <v>46387</v>
      </c>
      <c r="R416" s="89">
        <f t="shared" si="21"/>
        <v>45</v>
      </c>
      <c r="S416" s="87" t="s">
        <v>77</v>
      </c>
      <c r="T416" s="90" t="s">
        <v>78</v>
      </c>
      <c r="U416" s="105">
        <f>+IFERROR(VLOOKUP($L416,ACTIVIDADES!$B$9:$X$493,10,0),"")</f>
        <v>1</v>
      </c>
      <c r="V416" s="167" t="str">
        <f>+IFERROR(VLOOKUP($L416,ACTIVIDADES!$B$9:$X$493,11,0)," ")</f>
        <v>Se esta manejando una prueba piloto SIIF NACIÓN</v>
      </c>
      <c r="W416" s="227" t="str">
        <f>+IFERROR(VLOOKUP($L416,ACTIVIDADES!$B$9:$X$493,12,0),"")</f>
        <v>https://dnbcgovco-my.sharepoint.com/:f:/g/personal/planeacion_dnbc_gov_co/IgCKsvM4H_KTR6xnllTYAW4KAYnPCAelO_DLpgStTfwUj-M?e=KcFs8q</v>
      </c>
      <c r="X416" s="138">
        <f>+IFERROR(VLOOKUP($L416,ACTIVIDADES!$B$9:$X$493,13,0),"")</f>
        <v>46153</v>
      </c>
      <c r="Y416" s="164" t="str">
        <f>+IFERROR(VLOOKUP($L416,ACTIVIDADES!$B$9:$X$493,14,0),"")</f>
        <v>Se evidencia respuesta de MinHacienda para uso piloto de sistema Siif Nación - Modulo Recursos Fisicos</v>
      </c>
      <c r="Z416" s="105">
        <f>+IFERROR(VLOOKUP($L416,ACTIVIDADES!$B$9:$X$493,15,0),"")</f>
        <v>0.1</v>
      </c>
      <c r="AA416" s="165" t="str">
        <f>+IFERROR(VLOOKUP($L416,ACTIVIDADES!$B$9:$X$493,16,0),"")</f>
        <v>EJECUCIÓN</v>
      </c>
      <c r="AB416" s="138">
        <v>46171</v>
      </c>
      <c r="AC416" s="105">
        <v>0.1</v>
      </c>
      <c r="AD416" s="105" t="s">
        <v>1786</v>
      </c>
      <c r="AE416" s="105" t="s">
        <v>108</v>
      </c>
      <c r="AF416" s="105" t="s">
        <v>81</v>
      </c>
      <c r="AG416" s="105" t="s">
        <v>81</v>
      </c>
      <c r="AH416" s="105" t="s">
        <v>81</v>
      </c>
      <c r="AI416" s="33"/>
      <c r="AJ416" s="33"/>
      <c r="AK416" s="34"/>
      <c r="AL416" s="33"/>
      <c r="AM416" s="34"/>
      <c r="AN416" s="35"/>
      <c r="AO416" s="36"/>
      <c r="AP416" s="37"/>
      <c r="AQ416" s="33"/>
      <c r="AR416" s="38"/>
      <c r="AS416" s="39"/>
      <c r="AT416" s="40"/>
      <c r="AU416" s="48"/>
      <c r="AV416" s="49"/>
      <c r="AW416" s="41"/>
      <c r="AX416" s="47"/>
      <c r="AY416" s="33"/>
      <c r="AZ416" s="33"/>
      <c r="BA416" s="34"/>
      <c r="BB416" s="33"/>
      <c r="BC416" s="34"/>
      <c r="BD416" s="35"/>
      <c r="BE416" s="36"/>
      <c r="BF416" s="37"/>
      <c r="BG416" s="33"/>
      <c r="BH416" s="38"/>
      <c r="BI416" s="39"/>
      <c r="BJ416" s="40"/>
      <c r="BK416" s="48"/>
      <c r="BL416" s="49"/>
      <c r="BM416" s="41"/>
      <c r="BN416" s="47"/>
      <c r="BO416" s="33"/>
      <c r="BP416" s="33"/>
      <c r="BQ416" s="34"/>
      <c r="BR416" s="33"/>
      <c r="BS416" s="34"/>
      <c r="BT416" s="35"/>
      <c r="BU416" s="36"/>
      <c r="BV416" s="37"/>
      <c r="BW416" s="33"/>
      <c r="BX416" s="38"/>
      <c r="BY416" s="39"/>
      <c r="BZ416" s="40"/>
      <c r="CA416" s="48"/>
      <c r="CB416" s="49"/>
      <c r="CC416" s="41"/>
      <c r="CD416" s="47"/>
    </row>
    <row r="417" spans="1:82" s="32" customFormat="1" ht="90" customHeight="1" x14ac:dyDescent="0.25">
      <c r="A417" s="315">
        <f t="shared" si="22"/>
        <v>409</v>
      </c>
      <c r="B417" s="61" t="s">
        <v>67</v>
      </c>
      <c r="C417" s="61">
        <v>2023</v>
      </c>
      <c r="D417" s="61" t="s">
        <v>68</v>
      </c>
      <c r="E417" s="61"/>
      <c r="F417" s="61" t="s">
        <v>1796</v>
      </c>
      <c r="G417" s="62" t="s">
        <v>1797</v>
      </c>
      <c r="H417" s="310"/>
      <c r="I417" s="46" t="s">
        <v>1778</v>
      </c>
      <c r="J417" s="64" t="s">
        <v>1784</v>
      </c>
      <c r="K417" s="63" t="s">
        <v>73</v>
      </c>
      <c r="L417" s="87" t="s">
        <v>367</v>
      </c>
      <c r="M417" s="86" t="s">
        <v>368</v>
      </c>
      <c r="N417" s="87" t="s">
        <v>369</v>
      </c>
      <c r="O417" s="87">
        <v>1</v>
      </c>
      <c r="P417" s="88">
        <v>46143</v>
      </c>
      <c r="Q417" s="88">
        <v>46295</v>
      </c>
      <c r="R417" s="89">
        <f t="shared" si="21"/>
        <v>22.349999999999998</v>
      </c>
      <c r="S417" s="87" t="s">
        <v>92</v>
      </c>
      <c r="T417" s="90"/>
      <c r="U417" s="105">
        <f>+IFERROR(VLOOKUP($L417,ACTIVIDADES!$B$9:$X$493,10,0),"")</f>
        <v>0</v>
      </c>
      <c r="V417" s="167" t="str">
        <f>+IFERROR(VLOOKUP($L417,ACTIVIDADES!$B$9:$X$493,11,0)," ")</f>
        <v>Proceso de actualización</v>
      </c>
      <c r="W417" s="227" t="str">
        <f>+IFERROR(VLOOKUP($L417,ACTIVIDADES!$B$9:$X$493,12,0),"")</f>
        <v>https://dnbcgovco-my.sharepoint.com/:f:/g/personal/planeacion_dnbc_gov_co/IgDm4DHyXDA5Q5WGTU7tDkFLAc2M2mTSoezfwLKe_RnYYZ0?e=uJfhoo</v>
      </c>
      <c r="X417" s="138">
        <f>+IFERROR(VLOOKUP($L417,ACTIVIDADES!$B$9:$X$493,13,0),"")</f>
        <v>46153</v>
      </c>
      <c r="Y417" s="164" t="str">
        <f>+IFERROR(VLOOKUP($L417,ACTIVIDADES!$B$9:$X$493,14,0),"")</f>
        <v>No se evidencia avance para el periodo</v>
      </c>
      <c r="Z417" s="105">
        <f>+IFERROR(VLOOKUP($L417,ACTIVIDADES!$B$9:$X$493,15,0),"")</f>
        <v>0</v>
      </c>
      <c r="AA417" s="165" t="str">
        <f>+IFERROR(VLOOKUP($L417,ACTIVIDADES!$B$9:$X$493,16,0),"")</f>
        <v>EJECUCIÓN</v>
      </c>
      <c r="AB417" s="138">
        <v>46171</v>
      </c>
      <c r="AC417" s="105">
        <v>0</v>
      </c>
      <c r="AD417" s="105" t="s">
        <v>93</v>
      </c>
      <c r="AE417" s="170" t="s">
        <v>83</v>
      </c>
      <c r="AF417" s="105" t="s">
        <v>81</v>
      </c>
      <c r="AG417" s="105" t="s">
        <v>81</v>
      </c>
      <c r="AH417" s="105" t="s">
        <v>81</v>
      </c>
      <c r="AI417" s="33"/>
      <c r="AJ417" s="33"/>
      <c r="AK417" s="34"/>
      <c r="AL417" s="33"/>
      <c r="AM417" s="34"/>
      <c r="AN417" s="35"/>
      <c r="AO417" s="36"/>
      <c r="AP417" s="37"/>
      <c r="AQ417" s="33"/>
      <c r="AR417" s="38"/>
      <c r="AS417" s="39"/>
      <c r="AT417" s="40"/>
      <c r="AU417" s="48"/>
      <c r="AV417" s="49"/>
      <c r="AW417" s="41"/>
      <c r="AX417" s="47"/>
      <c r="AY417" s="33"/>
      <c r="AZ417" s="33"/>
      <c r="BA417" s="34"/>
      <c r="BB417" s="33"/>
      <c r="BC417" s="34"/>
      <c r="BD417" s="35"/>
      <c r="BE417" s="36"/>
      <c r="BF417" s="37"/>
      <c r="BG417" s="33"/>
      <c r="BH417" s="38"/>
      <c r="BI417" s="39"/>
      <c r="BJ417" s="40"/>
      <c r="BK417" s="48"/>
      <c r="BL417" s="49"/>
      <c r="BM417" s="41"/>
      <c r="BN417" s="47"/>
      <c r="BO417" s="33"/>
      <c r="BP417" s="33"/>
      <c r="BQ417" s="34"/>
      <c r="BR417" s="33"/>
      <c r="BS417" s="34"/>
      <c r="BT417" s="35"/>
      <c r="BU417" s="36"/>
      <c r="BV417" s="37"/>
      <c r="BW417" s="33"/>
      <c r="BX417" s="38"/>
      <c r="BY417" s="39"/>
      <c r="BZ417" s="40"/>
      <c r="CA417" s="48"/>
      <c r="CB417" s="49"/>
      <c r="CC417" s="41"/>
      <c r="CD417" s="47"/>
    </row>
    <row r="418" spans="1:82" s="32" customFormat="1" ht="90" customHeight="1" x14ac:dyDescent="0.25">
      <c r="A418" s="315">
        <f t="shared" si="22"/>
        <v>410</v>
      </c>
      <c r="B418" s="61" t="s">
        <v>67</v>
      </c>
      <c r="C418" s="61">
        <v>2023</v>
      </c>
      <c r="D418" s="61" t="s">
        <v>68</v>
      </c>
      <c r="E418" s="61"/>
      <c r="F418" s="61" t="s">
        <v>1796</v>
      </c>
      <c r="G418" s="62" t="s">
        <v>1797</v>
      </c>
      <c r="H418" s="310"/>
      <c r="I418" s="46" t="s">
        <v>1778</v>
      </c>
      <c r="J418" s="64" t="s">
        <v>1784</v>
      </c>
      <c r="K418" s="63" t="s">
        <v>73</v>
      </c>
      <c r="L418" s="87" t="s">
        <v>370</v>
      </c>
      <c r="M418" s="86" t="s">
        <v>371</v>
      </c>
      <c r="N418" s="87" t="s">
        <v>372</v>
      </c>
      <c r="O418" s="87">
        <v>2</v>
      </c>
      <c r="P418" s="88">
        <v>46023</v>
      </c>
      <c r="Q418" s="88">
        <v>46387</v>
      </c>
      <c r="R418" s="89">
        <f t="shared" si="21"/>
        <v>54</v>
      </c>
      <c r="S418" s="87" t="s">
        <v>92</v>
      </c>
      <c r="T418" s="90"/>
      <c r="U418" s="105">
        <f>+IFERROR(VLOOKUP($L418,ACTIVIDADES!$B$9:$X$493,10,0),"")</f>
        <v>0</v>
      </c>
      <c r="V418" s="167" t="str">
        <f>+IFERROR(VLOOKUP($L418,ACTIVIDADES!$B$9:$X$493,11,0)," ")</f>
        <v>Proceso de actualización</v>
      </c>
      <c r="W418" s="227" t="str">
        <f>+IFERROR(VLOOKUP($L418,ACTIVIDADES!$B$9:$X$493,12,0),"")</f>
        <v>https://dnbcgovco-my.sharepoint.com/:f:/g/personal/planeacion_dnbc_gov_co/IgBveH1t7EmIR6GZSOaIIHmUAUc6KaLSFKfQX2lbG2hDEA0?e=ooFcYM</v>
      </c>
      <c r="X418" s="138">
        <f>+IFERROR(VLOOKUP($L418,ACTIVIDADES!$B$9:$X$493,13,0),"")</f>
        <v>46153</v>
      </c>
      <c r="Y418" s="164" t="str">
        <f>+IFERROR(VLOOKUP($L418,ACTIVIDADES!$B$9:$X$493,14,0),"")</f>
        <v>No se evidencia avance para el periodo</v>
      </c>
      <c r="Z418" s="105">
        <f>+IFERROR(VLOOKUP($L418,ACTIVIDADES!$B$9:$X$493,15,0),"")</f>
        <v>0</v>
      </c>
      <c r="AA418" s="165" t="str">
        <f>+IFERROR(VLOOKUP($L418,ACTIVIDADES!$B$9:$X$493,16,0),"")</f>
        <v>EJECUCIÓN</v>
      </c>
      <c r="AB418" s="138">
        <v>46171</v>
      </c>
      <c r="AC418" s="105">
        <v>0</v>
      </c>
      <c r="AD418" s="105" t="s">
        <v>93</v>
      </c>
      <c r="AE418" s="170" t="s">
        <v>83</v>
      </c>
      <c r="AF418" s="105" t="s">
        <v>81</v>
      </c>
      <c r="AG418" s="105" t="s">
        <v>81</v>
      </c>
      <c r="AH418" s="105" t="s">
        <v>81</v>
      </c>
      <c r="AI418" s="33"/>
      <c r="AJ418" s="33"/>
      <c r="AK418" s="34"/>
      <c r="AL418" s="33"/>
      <c r="AM418" s="34"/>
      <c r="AN418" s="35"/>
      <c r="AO418" s="36"/>
      <c r="AP418" s="37"/>
      <c r="AQ418" s="33"/>
      <c r="AR418" s="38"/>
      <c r="AS418" s="39"/>
      <c r="AT418" s="40"/>
      <c r="AU418" s="48"/>
      <c r="AV418" s="49"/>
      <c r="AW418" s="41"/>
      <c r="AX418" s="47"/>
      <c r="AY418" s="33"/>
      <c r="AZ418" s="33"/>
      <c r="BA418" s="34"/>
      <c r="BB418" s="33"/>
      <c r="BC418" s="34"/>
      <c r="BD418" s="35"/>
      <c r="BE418" s="36"/>
      <c r="BF418" s="37"/>
      <c r="BG418" s="33"/>
      <c r="BH418" s="38"/>
      <c r="BI418" s="39"/>
      <c r="BJ418" s="40"/>
      <c r="BK418" s="48"/>
      <c r="BL418" s="49"/>
      <c r="BM418" s="41"/>
      <c r="BN418" s="47"/>
      <c r="BO418" s="33"/>
      <c r="BP418" s="33"/>
      <c r="BQ418" s="34"/>
      <c r="BR418" s="33"/>
      <c r="BS418" s="34"/>
      <c r="BT418" s="35"/>
      <c r="BU418" s="36"/>
      <c r="BV418" s="37"/>
      <c r="BW418" s="33"/>
      <c r="BX418" s="38"/>
      <c r="BY418" s="39"/>
      <c r="BZ418" s="40"/>
      <c r="CA418" s="48"/>
      <c r="CB418" s="49"/>
      <c r="CC418" s="41"/>
      <c r="CD418" s="47"/>
    </row>
    <row r="419" spans="1:82" s="32" customFormat="1" ht="90" customHeight="1" x14ac:dyDescent="0.25">
      <c r="A419" s="315">
        <f t="shared" si="22"/>
        <v>411</v>
      </c>
      <c r="B419" s="61" t="s">
        <v>67</v>
      </c>
      <c r="C419" s="61">
        <v>2023</v>
      </c>
      <c r="D419" s="61" t="s">
        <v>163</v>
      </c>
      <c r="E419" s="61"/>
      <c r="F419" s="61" t="s">
        <v>1796</v>
      </c>
      <c r="G419" s="62" t="s">
        <v>1797</v>
      </c>
      <c r="H419" s="310" t="s">
        <v>164</v>
      </c>
      <c r="I419" s="46" t="s">
        <v>1812</v>
      </c>
      <c r="J419" s="64" t="s">
        <v>1813</v>
      </c>
      <c r="K419" s="63" t="s">
        <v>73</v>
      </c>
      <c r="L419" s="87" t="s">
        <v>1811</v>
      </c>
      <c r="M419" s="86" t="s">
        <v>1782</v>
      </c>
      <c r="N419" s="87" t="s">
        <v>1783</v>
      </c>
      <c r="O419" s="87">
        <v>1</v>
      </c>
      <c r="P419" s="88">
        <v>45404</v>
      </c>
      <c r="Q419" s="88">
        <v>45535</v>
      </c>
      <c r="R419" s="89">
        <f t="shared" si="21"/>
        <v>19.350000000000001</v>
      </c>
      <c r="S419" s="87" t="s">
        <v>168</v>
      </c>
      <c r="T419" s="90"/>
      <c r="U419" s="105">
        <f>+IFERROR(VLOOKUP($L419,ACTIVIDADES!$B$9:$X$493,10,0),"")</f>
        <v>1</v>
      </c>
      <c r="V419" s="167" t="str">
        <f>+IFERROR(VLOOKUP($L419,ACTIVIDADES!$B$9:$X$493,11,0)," ")</f>
        <v>Sobre la IP 024 de 2024, se adoptó decisión de archivo de conformidad con lo establecido en la decisión adoptada el 25 de abril de 2025. Se desplegó la acción disciplinaria requerida. Se anexa evidencia de la apertura y del archivo.</v>
      </c>
      <c r="W419" s="227" t="str">
        <f>+IFERROR(VLOOKUP($L419,ACTIVIDADES!$B$9:$X$493,12,0),"")</f>
        <v>https://dnbcgovco-my.sharepoint.com/:f:/g/personal/planeacion_dnbc_gov_co/IgAnABVexVJgQrYQLEvMO3CfASCZ59xv04Q7To9gOtWgRWE?e=bcd2I5</v>
      </c>
      <c r="X419" s="138">
        <f>+IFERROR(VLOOKUP($L419,ACTIVIDADES!$B$9:$X$493,13,0),"")</f>
        <v>46153</v>
      </c>
      <c r="Y419" s="164" t="str">
        <f>+IFERROR(VLOOKUP($L419,ACTIVIDADES!$B$9:$X$493,14,0),"")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Z419" s="105">
        <f>+IFERROR(VLOOKUP($L419,ACTIVIDADES!$B$9:$X$493,15,0),"")</f>
        <v>1</v>
      </c>
      <c r="AA419" s="165" t="str">
        <f>+IFERROR(VLOOKUP($L419,ACTIVIDADES!$B$9:$X$493,16,0),"")</f>
        <v>CUMPLIDO</v>
      </c>
      <c r="AB419" s="138">
        <v>46157</v>
      </c>
      <c r="AC419" s="170">
        <v>1</v>
      </c>
      <c r="AD419" s="176" t="s">
        <v>1792</v>
      </c>
      <c r="AE419" s="105" t="s">
        <v>80</v>
      </c>
      <c r="AF419" s="105" t="s">
        <v>81</v>
      </c>
      <c r="AG419" s="105" t="s">
        <v>85</v>
      </c>
      <c r="AH419" s="105" t="s">
        <v>123</v>
      </c>
      <c r="AI419" s="33"/>
      <c r="AJ419" s="33"/>
      <c r="AK419" s="34"/>
      <c r="AL419" s="33"/>
      <c r="AM419" s="34"/>
      <c r="AN419" s="35"/>
      <c r="AO419" s="36"/>
      <c r="AP419" s="37"/>
      <c r="AQ419" s="33"/>
      <c r="AR419" s="38"/>
      <c r="AS419" s="39"/>
      <c r="AT419" s="40"/>
      <c r="AU419" s="48"/>
      <c r="AV419" s="49"/>
      <c r="AW419" s="41"/>
      <c r="AX419" s="47"/>
      <c r="AY419" s="33"/>
      <c r="AZ419" s="33"/>
      <c r="BA419" s="34"/>
      <c r="BB419" s="33"/>
      <c r="BC419" s="34"/>
      <c r="BD419" s="35"/>
      <c r="BE419" s="36"/>
      <c r="BF419" s="37"/>
      <c r="BG419" s="33"/>
      <c r="BH419" s="38"/>
      <c r="BI419" s="39"/>
      <c r="BJ419" s="40"/>
      <c r="BK419" s="48"/>
      <c r="BL419" s="49"/>
      <c r="BM419" s="41"/>
      <c r="BN419" s="47"/>
      <c r="BO419" s="33"/>
      <c r="BP419" s="33"/>
      <c r="BQ419" s="34"/>
      <c r="BR419" s="33"/>
      <c r="BS419" s="34"/>
      <c r="BT419" s="35"/>
      <c r="BU419" s="36"/>
      <c r="BV419" s="37"/>
      <c r="BW419" s="33"/>
      <c r="BX419" s="38"/>
      <c r="BY419" s="39"/>
      <c r="BZ419" s="40"/>
      <c r="CA419" s="48"/>
      <c r="CB419" s="49"/>
      <c r="CC419" s="41"/>
      <c r="CD419" s="47"/>
    </row>
    <row r="420" spans="1:82" s="32" customFormat="1" ht="90" customHeight="1" x14ac:dyDescent="0.25">
      <c r="A420" s="315">
        <f t="shared" si="22"/>
        <v>412</v>
      </c>
      <c r="B420" s="61" t="s">
        <v>67</v>
      </c>
      <c r="C420" s="61">
        <v>2023</v>
      </c>
      <c r="D420" s="61" t="s">
        <v>68</v>
      </c>
      <c r="E420" s="61"/>
      <c r="F420" s="61" t="s">
        <v>1814</v>
      </c>
      <c r="G420" s="62" t="s">
        <v>1815</v>
      </c>
      <c r="H420" s="310" t="s">
        <v>233</v>
      </c>
      <c r="I420" s="46" t="s">
        <v>1816</v>
      </c>
      <c r="J420" s="64" t="s">
        <v>1817</v>
      </c>
      <c r="K420" s="63" t="s">
        <v>73</v>
      </c>
      <c r="L420" s="87" t="s">
        <v>344</v>
      </c>
      <c r="M420" s="86" t="s">
        <v>1818</v>
      </c>
      <c r="N420" s="87" t="s">
        <v>1819</v>
      </c>
      <c r="O420" s="87">
        <v>1</v>
      </c>
      <c r="P420" s="88">
        <v>45404</v>
      </c>
      <c r="Q420" s="88">
        <v>45657</v>
      </c>
      <c r="R420" s="89">
        <f t="shared" si="21"/>
        <v>37.35</v>
      </c>
      <c r="S420" s="87" t="s">
        <v>238</v>
      </c>
      <c r="T420" s="90"/>
      <c r="U420" s="105">
        <f>+ACTIVIDADES!K458</f>
        <v>0</v>
      </c>
      <c r="V420" s="167" t="str">
        <f>+IFERROR(VLOOKUP($L420,ACTIVIDADES!$B$9:$X$493,11,0)," ")</f>
        <v>PENDIENTE</v>
      </c>
      <c r="W420" s="227">
        <f>+IFERROR(VLOOKUP($L420,ACTIVIDADES!$B$9:$X$493,12,0),"")</f>
        <v>0</v>
      </c>
      <c r="X420" s="138">
        <f>+IFERROR(VLOOKUP($L420,ACTIVIDADES!$B$9:$X$493,13,0),"")</f>
        <v>46153</v>
      </c>
      <c r="Y420" s="164" t="str">
        <f>+IFERROR(VLOOKUP($L420,ACTIVIDADES!$B$9:$X$493,14,0),"")</f>
        <v>Sin información</v>
      </c>
      <c r="Z420" s="105">
        <f>+IFERROR(VLOOKUP($L420,ACTIVIDADES!$B$9:$X$493,15,0),"")</f>
        <v>0</v>
      </c>
      <c r="AA420" s="165" t="str">
        <f>+IFERROR(VLOOKUP($L420,ACTIVIDADES!$B$9:$X$493,16,0),"")</f>
        <v>VENCIDO</v>
      </c>
      <c r="AB420" s="138">
        <v>46177</v>
      </c>
      <c r="AC420" s="105">
        <v>0</v>
      </c>
      <c r="AD420" s="105" t="s">
        <v>239</v>
      </c>
      <c r="AE420" s="105" t="s">
        <v>118</v>
      </c>
      <c r="AF420" s="105" t="s">
        <v>81</v>
      </c>
      <c r="AG420" s="105" t="s">
        <v>81</v>
      </c>
      <c r="AH420" s="105" t="s">
        <v>81</v>
      </c>
      <c r="AI420" s="33"/>
      <c r="AJ420" s="33"/>
      <c r="AK420" s="34"/>
      <c r="AL420" s="33"/>
      <c r="AM420" s="34"/>
      <c r="AN420" s="35"/>
      <c r="AO420" s="36"/>
      <c r="AP420" s="37"/>
      <c r="AQ420" s="33"/>
      <c r="AR420" s="38"/>
      <c r="AS420" s="39"/>
      <c r="AT420" s="40"/>
      <c r="AU420" s="48"/>
      <c r="AV420" s="49"/>
      <c r="AW420" s="41"/>
      <c r="AX420" s="47"/>
      <c r="AY420" s="33"/>
      <c r="AZ420" s="33"/>
      <c r="BA420" s="34"/>
      <c r="BB420" s="33"/>
      <c r="BC420" s="34"/>
      <c r="BD420" s="35"/>
      <c r="BE420" s="36"/>
      <c r="BF420" s="37"/>
      <c r="BG420" s="33"/>
      <c r="BH420" s="38"/>
      <c r="BI420" s="39"/>
      <c r="BJ420" s="40"/>
      <c r="BK420" s="48"/>
      <c r="BL420" s="49"/>
      <c r="BM420" s="41"/>
      <c r="BN420" s="47"/>
      <c r="BO420" s="33"/>
      <c r="BP420" s="33"/>
      <c r="BQ420" s="34"/>
      <c r="BR420" s="33"/>
      <c r="BS420" s="34"/>
      <c r="BT420" s="35"/>
      <c r="BU420" s="36"/>
      <c r="BV420" s="37"/>
      <c r="BW420" s="33"/>
      <c r="BX420" s="38"/>
      <c r="BY420" s="39"/>
      <c r="BZ420" s="40"/>
      <c r="CA420" s="48"/>
      <c r="CB420" s="49"/>
      <c r="CC420" s="41"/>
      <c r="CD420" s="47"/>
    </row>
    <row r="421" spans="1:82" s="32" customFormat="1" ht="90" customHeight="1" x14ac:dyDescent="0.25">
      <c r="A421" s="315">
        <f t="shared" si="22"/>
        <v>413</v>
      </c>
      <c r="B421" s="61" t="s">
        <v>67</v>
      </c>
      <c r="C421" s="61">
        <v>2023</v>
      </c>
      <c r="D421" s="61" t="s">
        <v>68</v>
      </c>
      <c r="E421" s="61"/>
      <c r="F421" s="61" t="s">
        <v>1814</v>
      </c>
      <c r="G421" s="62" t="s">
        <v>1815</v>
      </c>
      <c r="H421" s="310"/>
      <c r="I421" s="46" t="s">
        <v>1816</v>
      </c>
      <c r="J421" s="64" t="s">
        <v>1817</v>
      </c>
      <c r="K421" s="63" t="s">
        <v>73</v>
      </c>
      <c r="L421" s="87" t="s">
        <v>367</v>
      </c>
      <c r="M421" s="86" t="s">
        <v>368</v>
      </c>
      <c r="N421" s="87" t="s">
        <v>369</v>
      </c>
      <c r="O421" s="87">
        <v>1</v>
      </c>
      <c r="P421" s="88">
        <v>46143</v>
      </c>
      <c r="Q421" s="88">
        <v>46295</v>
      </c>
      <c r="R421" s="89">
        <f t="shared" si="21"/>
        <v>22.349999999999998</v>
      </c>
      <c r="S421" s="87" t="s">
        <v>92</v>
      </c>
      <c r="T421" s="90"/>
      <c r="U421" s="105">
        <f>+IFERROR(VLOOKUP($L421,ACTIVIDADES!$B$9:$X$493,10,0),"")</f>
        <v>0</v>
      </c>
      <c r="V421" s="167" t="str">
        <f>+IFERROR(VLOOKUP($L421,ACTIVIDADES!$B$9:$X$493,11,0)," ")</f>
        <v>Proceso de actualización</v>
      </c>
      <c r="W421" s="227" t="str">
        <f>+IFERROR(VLOOKUP($L421,ACTIVIDADES!$B$9:$X$493,12,0),"")</f>
        <v>https://dnbcgovco-my.sharepoint.com/:f:/g/personal/planeacion_dnbc_gov_co/IgDm4DHyXDA5Q5WGTU7tDkFLAc2M2mTSoezfwLKe_RnYYZ0?e=uJfhoo</v>
      </c>
      <c r="X421" s="138">
        <f>+IFERROR(VLOOKUP($L421,ACTIVIDADES!$B$9:$X$493,13,0),"")</f>
        <v>46153</v>
      </c>
      <c r="Y421" s="164" t="str">
        <f>+IFERROR(VLOOKUP($L421,ACTIVIDADES!$B$9:$X$493,14,0),"")</f>
        <v>No se evidencia avance para el periodo</v>
      </c>
      <c r="Z421" s="105">
        <f>+IFERROR(VLOOKUP($L421,ACTIVIDADES!$B$9:$X$493,15,0),"")</f>
        <v>0</v>
      </c>
      <c r="AA421" s="165" t="str">
        <f>+IFERROR(VLOOKUP($L421,ACTIVIDADES!$B$9:$X$493,16,0),"")</f>
        <v>EJECUCIÓN</v>
      </c>
      <c r="AB421" s="138">
        <v>46171</v>
      </c>
      <c r="AC421" s="105">
        <v>0</v>
      </c>
      <c r="AD421" s="105" t="s">
        <v>93</v>
      </c>
      <c r="AE421" s="170" t="s">
        <v>83</v>
      </c>
      <c r="AF421" s="105" t="s">
        <v>81</v>
      </c>
      <c r="AG421" s="105" t="s">
        <v>81</v>
      </c>
      <c r="AH421" s="105" t="s">
        <v>81</v>
      </c>
      <c r="AI421" s="33"/>
      <c r="AJ421" s="33"/>
      <c r="AK421" s="34"/>
      <c r="AL421" s="33"/>
      <c r="AM421" s="34"/>
      <c r="AN421" s="35"/>
      <c r="AO421" s="36"/>
      <c r="AP421" s="37"/>
      <c r="AQ421" s="33"/>
      <c r="AR421" s="38"/>
      <c r="AS421" s="39"/>
      <c r="AT421" s="40"/>
      <c r="AU421" s="48"/>
      <c r="AV421" s="49"/>
      <c r="AW421" s="41"/>
      <c r="AX421" s="47"/>
      <c r="AY421" s="33"/>
      <c r="AZ421" s="33"/>
      <c r="BA421" s="34"/>
      <c r="BB421" s="33"/>
      <c r="BC421" s="34"/>
      <c r="BD421" s="35"/>
      <c r="BE421" s="36"/>
      <c r="BF421" s="37"/>
      <c r="BG421" s="33"/>
      <c r="BH421" s="38"/>
      <c r="BI421" s="39"/>
      <c r="BJ421" s="40"/>
      <c r="BK421" s="48"/>
      <c r="BL421" s="49"/>
      <c r="BM421" s="41"/>
      <c r="BN421" s="47"/>
      <c r="BO421" s="33"/>
      <c r="BP421" s="33"/>
      <c r="BQ421" s="34"/>
      <c r="BR421" s="33"/>
      <c r="BS421" s="34"/>
      <c r="BT421" s="35"/>
      <c r="BU421" s="36"/>
      <c r="BV421" s="37"/>
      <c r="BW421" s="33"/>
      <c r="BX421" s="38"/>
      <c r="BY421" s="39"/>
      <c r="BZ421" s="40"/>
      <c r="CA421" s="48"/>
      <c r="CB421" s="49"/>
      <c r="CC421" s="41"/>
      <c r="CD421" s="47"/>
    </row>
    <row r="422" spans="1:82" s="32" customFormat="1" ht="90" customHeight="1" x14ac:dyDescent="0.25">
      <c r="A422" s="315">
        <f t="shared" si="22"/>
        <v>414</v>
      </c>
      <c r="B422" s="61" t="s">
        <v>67</v>
      </c>
      <c r="C422" s="61">
        <v>2023</v>
      </c>
      <c r="D422" s="61" t="s">
        <v>68</v>
      </c>
      <c r="E422" s="61"/>
      <c r="F422" s="61" t="s">
        <v>1814</v>
      </c>
      <c r="G422" s="62" t="s">
        <v>1815</v>
      </c>
      <c r="H422" s="310"/>
      <c r="I422" s="46" t="s">
        <v>1820</v>
      </c>
      <c r="J422" s="64" t="s">
        <v>1817</v>
      </c>
      <c r="K422" s="63" t="s">
        <v>73</v>
      </c>
      <c r="L422" s="87" t="s">
        <v>370</v>
      </c>
      <c r="M422" s="86" t="s">
        <v>371</v>
      </c>
      <c r="N422" s="87" t="s">
        <v>372</v>
      </c>
      <c r="O422" s="87">
        <v>2</v>
      </c>
      <c r="P422" s="88">
        <v>46023</v>
      </c>
      <c r="Q422" s="88">
        <v>46387</v>
      </c>
      <c r="R422" s="89">
        <f t="shared" si="21"/>
        <v>54</v>
      </c>
      <c r="S422" s="87" t="s">
        <v>92</v>
      </c>
      <c r="T422" s="90"/>
      <c r="U422" s="105">
        <f>+IFERROR(VLOOKUP($L422,ACTIVIDADES!$B$9:$X$493,10,0),"")</f>
        <v>0</v>
      </c>
      <c r="V422" s="167" t="str">
        <f>+IFERROR(VLOOKUP($L422,ACTIVIDADES!$B$9:$X$493,11,0)," ")</f>
        <v>Proceso de actualización</v>
      </c>
      <c r="W422" s="227" t="str">
        <f>+IFERROR(VLOOKUP($L422,ACTIVIDADES!$B$9:$X$493,12,0),"")</f>
        <v>https://dnbcgovco-my.sharepoint.com/:f:/g/personal/planeacion_dnbc_gov_co/IgBveH1t7EmIR6GZSOaIIHmUAUc6KaLSFKfQX2lbG2hDEA0?e=ooFcYM</v>
      </c>
      <c r="X422" s="138">
        <f>+IFERROR(VLOOKUP($L422,ACTIVIDADES!$B$9:$X$493,13,0),"")</f>
        <v>46153</v>
      </c>
      <c r="Y422" s="164" t="str">
        <f>+IFERROR(VLOOKUP($L422,ACTIVIDADES!$B$9:$X$493,14,0),"")</f>
        <v>No se evidencia avance para el periodo</v>
      </c>
      <c r="Z422" s="105">
        <f>+IFERROR(VLOOKUP($L422,ACTIVIDADES!$B$9:$X$493,15,0),"")</f>
        <v>0</v>
      </c>
      <c r="AA422" s="165" t="str">
        <f>+IFERROR(VLOOKUP($L422,ACTIVIDADES!$B$9:$X$493,16,0),"")</f>
        <v>EJECUCIÓN</v>
      </c>
      <c r="AB422" s="138">
        <v>46171</v>
      </c>
      <c r="AC422" s="105">
        <v>0</v>
      </c>
      <c r="AD422" s="105" t="s">
        <v>93</v>
      </c>
      <c r="AE422" s="170" t="s">
        <v>83</v>
      </c>
      <c r="AF422" s="105" t="s">
        <v>81</v>
      </c>
      <c r="AG422" s="105" t="s">
        <v>81</v>
      </c>
      <c r="AH422" s="105" t="s">
        <v>81</v>
      </c>
      <c r="AI422" s="33"/>
      <c r="AJ422" s="33"/>
      <c r="AK422" s="34"/>
      <c r="AL422" s="33"/>
      <c r="AM422" s="34"/>
      <c r="AN422" s="35"/>
      <c r="AO422" s="36"/>
      <c r="AP422" s="37"/>
      <c r="AQ422" s="33"/>
      <c r="AR422" s="38"/>
      <c r="AS422" s="39"/>
      <c r="AT422" s="40"/>
      <c r="AU422" s="48"/>
      <c r="AV422" s="49"/>
      <c r="AW422" s="41"/>
      <c r="AX422" s="47"/>
      <c r="AY422" s="33"/>
      <c r="AZ422" s="33"/>
      <c r="BA422" s="34"/>
      <c r="BB422" s="33"/>
      <c r="BC422" s="34"/>
      <c r="BD422" s="35"/>
      <c r="BE422" s="36"/>
      <c r="BF422" s="37"/>
      <c r="BG422" s="33"/>
      <c r="BH422" s="38"/>
      <c r="BI422" s="39"/>
      <c r="BJ422" s="40"/>
      <c r="BK422" s="48"/>
      <c r="BL422" s="49"/>
      <c r="BM422" s="41"/>
      <c r="BN422" s="47"/>
      <c r="BO422" s="33"/>
      <c r="BP422" s="33"/>
      <c r="BQ422" s="34"/>
      <c r="BR422" s="33"/>
      <c r="BS422" s="34"/>
      <c r="BT422" s="35"/>
      <c r="BU422" s="36"/>
      <c r="BV422" s="37"/>
      <c r="BW422" s="33"/>
      <c r="BX422" s="38"/>
      <c r="BY422" s="39"/>
      <c r="BZ422" s="40"/>
      <c r="CA422" s="48"/>
      <c r="CB422" s="49"/>
      <c r="CC422" s="41"/>
      <c r="CD422" s="47"/>
    </row>
    <row r="423" spans="1:82" s="32" customFormat="1" ht="90" customHeight="1" x14ac:dyDescent="0.25">
      <c r="A423" s="315">
        <f t="shared" si="22"/>
        <v>415</v>
      </c>
      <c r="B423" s="61" t="s">
        <v>67</v>
      </c>
      <c r="C423" s="61">
        <v>2023</v>
      </c>
      <c r="D423" s="61" t="s">
        <v>68</v>
      </c>
      <c r="E423" s="61"/>
      <c r="F423" s="61" t="s">
        <v>1814</v>
      </c>
      <c r="G423" s="62" t="s">
        <v>1815</v>
      </c>
      <c r="H423" s="310"/>
      <c r="I423" s="46" t="s">
        <v>1820</v>
      </c>
      <c r="J423" s="64" t="s">
        <v>1817</v>
      </c>
      <c r="K423" s="63" t="s">
        <v>73</v>
      </c>
      <c r="L423" s="87" t="s">
        <v>74</v>
      </c>
      <c r="M423" s="86" t="s">
        <v>75</v>
      </c>
      <c r="N423" s="87" t="s">
        <v>1785</v>
      </c>
      <c r="O423" s="87">
        <v>1</v>
      </c>
      <c r="P423" s="88">
        <v>46082</v>
      </c>
      <c r="Q423" s="88">
        <v>46387</v>
      </c>
      <c r="R423" s="89">
        <f t="shared" si="21"/>
        <v>45</v>
      </c>
      <c r="S423" s="87" t="s">
        <v>77</v>
      </c>
      <c r="T423" s="90" t="s">
        <v>78</v>
      </c>
      <c r="U423" s="105">
        <f>+IFERROR(VLOOKUP($L423,ACTIVIDADES!$B$9:$X$493,10,0),"")</f>
        <v>1</v>
      </c>
      <c r="V423" s="167" t="str">
        <f>+IFERROR(VLOOKUP($L423,ACTIVIDADES!$B$9:$X$493,11,0)," ")</f>
        <v>Se esta manejando una prueba piloto SIIF NACIÓN</v>
      </c>
      <c r="W423" s="227" t="str">
        <f>+IFERROR(VLOOKUP($L423,ACTIVIDADES!$B$9:$X$493,12,0),"")</f>
        <v>https://dnbcgovco-my.sharepoint.com/:f:/g/personal/planeacion_dnbc_gov_co/IgCKsvM4H_KTR6xnllTYAW4KAYnPCAelO_DLpgStTfwUj-M?e=KcFs8q</v>
      </c>
      <c r="X423" s="138">
        <f>+IFERROR(VLOOKUP($L423,ACTIVIDADES!$B$9:$X$493,13,0),"")</f>
        <v>46153</v>
      </c>
      <c r="Y423" s="164" t="str">
        <f>+IFERROR(VLOOKUP($L423,ACTIVIDADES!$B$9:$X$493,14,0),"")</f>
        <v>Se evidencia respuesta de MinHacienda para uso piloto de sistema Siif Nación - Modulo Recursos Fisicos</v>
      </c>
      <c r="Z423" s="105">
        <f>+IFERROR(VLOOKUP($L423,ACTIVIDADES!$B$9:$X$493,15,0),"")</f>
        <v>0.1</v>
      </c>
      <c r="AA423" s="165" t="str">
        <f>+IFERROR(VLOOKUP($L423,ACTIVIDADES!$B$9:$X$493,16,0),"")</f>
        <v>EJECUCIÓN</v>
      </c>
      <c r="AB423" s="138">
        <v>46171</v>
      </c>
      <c r="AC423" s="105">
        <v>0.1</v>
      </c>
      <c r="AD423" s="105" t="s">
        <v>1786</v>
      </c>
      <c r="AE423" s="105" t="s">
        <v>108</v>
      </c>
      <c r="AF423" s="105" t="s">
        <v>81</v>
      </c>
      <c r="AG423" s="105" t="s">
        <v>81</v>
      </c>
      <c r="AH423" s="105" t="s">
        <v>81</v>
      </c>
      <c r="AI423" s="33"/>
      <c r="AJ423" s="33"/>
      <c r="AK423" s="34"/>
      <c r="AL423" s="33"/>
      <c r="AM423" s="34"/>
      <c r="AN423" s="35"/>
      <c r="AO423" s="36"/>
      <c r="AP423" s="37"/>
      <c r="AQ423" s="33"/>
      <c r="AR423" s="38"/>
      <c r="AS423" s="39"/>
      <c r="AT423" s="40"/>
      <c r="AU423" s="48"/>
      <c r="AV423" s="49"/>
      <c r="AW423" s="41"/>
      <c r="AX423" s="47"/>
      <c r="AY423" s="33"/>
      <c r="AZ423" s="33"/>
      <c r="BA423" s="34"/>
      <c r="BB423" s="33"/>
      <c r="BC423" s="34"/>
      <c r="BD423" s="35"/>
      <c r="BE423" s="36"/>
      <c r="BF423" s="37"/>
      <c r="BG423" s="33"/>
      <c r="BH423" s="38"/>
      <c r="BI423" s="39"/>
      <c r="BJ423" s="40"/>
      <c r="BK423" s="48"/>
      <c r="BL423" s="49"/>
      <c r="BM423" s="41"/>
      <c r="BN423" s="47"/>
      <c r="BO423" s="33"/>
      <c r="BP423" s="33"/>
      <c r="BQ423" s="34"/>
      <c r="BR423" s="33"/>
      <c r="BS423" s="34"/>
      <c r="BT423" s="35"/>
      <c r="BU423" s="36"/>
      <c r="BV423" s="37"/>
      <c r="BW423" s="33"/>
      <c r="BX423" s="38"/>
      <c r="BY423" s="39"/>
      <c r="BZ423" s="40"/>
      <c r="CA423" s="48"/>
      <c r="CB423" s="49"/>
      <c r="CC423" s="41"/>
      <c r="CD423" s="47"/>
    </row>
    <row r="424" spans="1:82" s="32" customFormat="1" ht="90" customHeight="1" x14ac:dyDescent="0.25">
      <c r="A424" s="315">
        <f t="shared" si="22"/>
        <v>416</v>
      </c>
      <c r="B424" s="61" t="s">
        <v>67</v>
      </c>
      <c r="C424" s="61">
        <v>2023</v>
      </c>
      <c r="D424" s="61" t="s">
        <v>68</v>
      </c>
      <c r="E424" s="61"/>
      <c r="F424" s="61" t="s">
        <v>1821</v>
      </c>
      <c r="G424" s="62" t="s">
        <v>1822</v>
      </c>
      <c r="H424" s="310" t="s">
        <v>99</v>
      </c>
      <c r="I424" s="46" t="s">
        <v>1823</v>
      </c>
      <c r="J424" s="64" t="s">
        <v>1824</v>
      </c>
      <c r="K424" s="63" t="s">
        <v>73</v>
      </c>
      <c r="L424" s="87" t="s">
        <v>475</v>
      </c>
      <c r="M424" s="86" t="s">
        <v>476</v>
      </c>
      <c r="N424" s="87" t="s">
        <v>477</v>
      </c>
      <c r="O424" s="87">
        <v>1</v>
      </c>
      <c r="P424" s="88">
        <v>45413</v>
      </c>
      <c r="Q424" s="88">
        <v>45535</v>
      </c>
      <c r="R424" s="89">
        <f t="shared" si="21"/>
        <v>18</v>
      </c>
      <c r="S424" s="87" t="s">
        <v>293</v>
      </c>
      <c r="T424" s="90"/>
      <c r="U424" s="105">
        <f>+IFERROR(VLOOKUP($L424,ACTIVIDADES!$B$9:$X$493,10,0),"")</f>
        <v>1</v>
      </c>
      <c r="V424" s="167" t="str">
        <f>+IFERROR(VLOOKUP($L424,ACTIVIDADES!$B$9:$X$493,11,0)," ")</f>
        <v xml:space="preserve">Se deja en evidencia el procedimiento de resrvas presupuestales </v>
      </c>
      <c r="W424" s="227" t="str">
        <f>+IFERROR(VLOOKUP($L424,ACTIVIDADES!$B$9:$X$493,12,0),"")</f>
        <v>https://dnbcgovco-my.sharepoint.com/:f:/g/personal/planeacion_dnbc_gov_co/IgAKPZEalRp3T7O44VwZjBLlARF86VpmllJA36VR9-2qDG8?e=W6XaGX</v>
      </c>
      <c r="X424" s="138">
        <f>+IFERROR(VLOOKUP($L424,ACTIVIDADES!$B$9:$X$493,13,0),"")</f>
        <v>46153</v>
      </c>
      <c r="Y424" s="164" t="str">
        <f>+IFERROR(VLOOKUP($L424,ACTIVIDADES!$B$9:$X$493,14,0),"")</f>
        <v>Se formulo el procedimiento PC-GF-03 Constitución Reservas Presupuestales y ya se encuentra en su versión 3</v>
      </c>
      <c r="Z424" s="105">
        <f>+IFERROR(VLOOKUP($L424,ACTIVIDADES!$B$9:$X$493,15,0),"")</f>
        <v>1</v>
      </c>
      <c r="AA424" s="165" t="str">
        <f>+IFERROR(VLOOKUP($L424,ACTIVIDADES!$B$9:$X$493,16,0),"")</f>
        <v>CUMPLIDO</v>
      </c>
      <c r="AB424" s="138">
        <v>46171</v>
      </c>
      <c r="AC424" s="170">
        <v>1</v>
      </c>
      <c r="AD424" s="176" t="s">
        <v>382</v>
      </c>
      <c r="AE424" s="170" t="s">
        <v>80</v>
      </c>
      <c r="AF424" s="105" t="s">
        <v>81</v>
      </c>
      <c r="AG424" s="105" t="s">
        <v>85</v>
      </c>
      <c r="AH424" s="105" t="s">
        <v>123</v>
      </c>
      <c r="AI424" s="33"/>
      <c r="AJ424" s="33"/>
      <c r="AK424" s="34"/>
      <c r="AL424" s="33"/>
      <c r="AM424" s="34"/>
      <c r="AN424" s="35"/>
      <c r="AO424" s="36"/>
      <c r="AP424" s="37"/>
      <c r="AQ424" s="33"/>
      <c r="AR424" s="38"/>
      <c r="AS424" s="39"/>
      <c r="AT424" s="40"/>
      <c r="AU424" s="48"/>
      <c r="AV424" s="49"/>
      <c r="AW424" s="41"/>
      <c r="AX424" s="47"/>
      <c r="AY424" s="33"/>
      <c r="AZ424" s="33"/>
      <c r="BA424" s="34"/>
      <c r="BB424" s="33"/>
      <c r="BC424" s="34"/>
      <c r="BD424" s="35"/>
      <c r="BE424" s="36"/>
      <c r="BF424" s="37"/>
      <c r="BG424" s="33"/>
      <c r="BH424" s="38"/>
      <c r="BI424" s="39"/>
      <c r="BJ424" s="40"/>
      <c r="BK424" s="48"/>
      <c r="BL424" s="49"/>
      <c r="BM424" s="41"/>
      <c r="BN424" s="47"/>
      <c r="BO424" s="33"/>
      <c r="BP424" s="33"/>
      <c r="BQ424" s="34"/>
      <c r="BR424" s="33"/>
      <c r="BS424" s="34"/>
      <c r="BT424" s="35"/>
      <c r="BU424" s="36"/>
      <c r="BV424" s="37"/>
      <c r="BW424" s="33"/>
      <c r="BX424" s="38"/>
      <c r="BY424" s="39"/>
      <c r="BZ424" s="40"/>
      <c r="CA424" s="48"/>
      <c r="CB424" s="49"/>
      <c r="CC424" s="41"/>
      <c r="CD424" s="47"/>
    </row>
    <row r="425" spans="1:82" s="32" customFormat="1" ht="90" customHeight="1" x14ac:dyDescent="0.25">
      <c r="A425" s="315">
        <f t="shared" si="22"/>
        <v>417</v>
      </c>
      <c r="B425" s="61" t="s">
        <v>67</v>
      </c>
      <c r="C425" s="61">
        <v>2023</v>
      </c>
      <c r="D425" s="61" t="s">
        <v>68</v>
      </c>
      <c r="E425" s="61"/>
      <c r="F425" s="61" t="s">
        <v>1825</v>
      </c>
      <c r="G425" s="62" t="s">
        <v>1826</v>
      </c>
      <c r="H425" s="310" t="s">
        <v>99</v>
      </c>
      <c r="I425" s="46" t="s">
        <v>1827</v>
      </c>
      <c r="J425" s="64" t="s">
        <v>1828</v>
      </c>
      <c r="K425" s="63" t="s">
        <v>73</v>
      </c>
      <c r="L425" s="87" t="s">
        <v>1829</v>
      </c>
      <c r="M425" s="86" t="s">
        <v>1830</v>
      </c>
      <c r="N425" s="87" t="s">
        <v>1831</v>
      </c>
      <c r="O425" s="87">
        <v>6</v>
      </c>
      <c r="P425" s="88">
        <v>45444</v>
      </c>
      <c r="Q425" s="88">
        <v>45657</v>
      </c>
      <c r="R425" s="89">
        <f t="shared" si="21"/>
        <v>31.500000000000004</v>
      </c>
      <c r="S425" s="87" t="s">
        <v>293</v>
      </c>
      <c r="T425" s="90"/>
      <c r="U425" s="105">
        <f>+IFERROR(VLOOKUP($L425,ACTIVIDADES!$B$9:$X$493,10,0),"")</f>
        <v>1</v>
      </c>
      <c r="V425" s="167" t="str">
        <f>+IFERROR(VLOOKUP($L425,ACTIVIDADES!$B$9:$X$493,11,0)," ")</f>
        <v xml:space="preserve">Se deja como evidencia de imputacion de ingresos del primer trimestre </v>
      </c>
      <c r="W425" s="227" t="str">
        <f>+IFERROR(VLOOKUP($L425,ACTIVIDADES!$B$9:$X$493,12,0),"")</f>
        <v>https://dnbcgovco-my.sharepoint.com/:f:/g/personal/planeacion_dnbc_gov_co/IgAKPZEalRp3T7O44VwZjBLlARF86VpmllJA36VR9-2qDG8?e=W6XaGX</v>
      </c>
      <c r="X425" s="138">
        <f>+IFERROR(VLOOKUP($L425,ACTIVIDADES!$B$9:$X$493,13,0),"")</f>
        <v>46153</v>
      </c>
      <c r="Y425" s="164" t="str">
        <f>+IFERROR(VLOOKUP($L425,ACTIVIDADES!$B$9:$X$493,14,0),"")</f>
        <v>Se incluye reporte siif nación de imputación de ingresos, no obstante no hay evidencias de informes que muestren su revisión</v>
      </c>
      <c r="Z425" s="105">
        <f>+IFERROR(VLOOKUP($L425,ACTIVIDADES!$B$9:$X$493,15,0),"")</f>
        <v>0.5</v>
      </c>
      <c r="AA425" s="165" t="str">
        <f>+IFERROR(VLOOKUP($L425,ACTIVIDADES!$B$9:$X$493,16,0),"")</f>
        <v>EJECUCIÓN</v>
      </c>
      <c r="AB425" s="138">
        <v>46171</v>
      </c>
      <c r="AC425" s="174">
        <v>0.5</v>
      </c>
      <c r="AD425" s="181" t="s">
        <v>1832</v>
      </c>
      <c r="AE425" s="170" t="s">
        <v>118</v>
      </c>
      <c r="AF425" s="105" t="s">
        <v>81</v>
      </c>
      <c r="AG425" s="105" t="s">
        <v>85</v>
      </c>
      <c r="AH425" s="105" t="s">
        <v>123</v>
      </c>
      <c r="AI425" s="33"/>
      <c r="AJ425" s="33"/>
      <c r="AK425" s="34"/>
      <c r="AL425" s="33"/>
      <c r="AM425" s="34"/>
      <c r="AN425" s="35"/>
      <c r="AO425" s="36"/>
      <c r="AP425" s="37"/>
      <c r="AQ425" s="33"/>
      <c r="AR425" s="38"/>
      <c r="AS425" s="39"/>
      <c r="AT425" s="40"/>
      <c r="AU425" s="48"/>
      <c r="AV425" s="49"/>
      <c r="AW425" s="41"/>
      <c r="AX425" s="47"/>
      <c r="AY425" s="33"/>
      <c r="AZ425" s="33"/>
      <c r="BA425" s="34"/>
      <c r="BB425" s="33"/>
      <c r="BC425" s="34"/>
      <c r="BD425" s="35"/>
      <c r="BE425" s="36"/>
      <c r="BF425" s="37"/>
      <c r="BG425" s="33"/>
      <c r="BH425" s="38"/>
      <c r="BI425" s="39"/>
      <c r="BJ425" s="40"/>
      <c r="BK425" s="48"/>
      <c r="BL425" s="49"/>
      <c r="BM425" s="41"/>
      <c r="BN425" s="47"/>
      <c r="BO425" s="33"/>
      <c r="BP425" s="33"/>
      <c r="BQ425" s="34"/>
      <c r="BR425" s="33"/>
      <c r="BS425" s="34"/>
      <c r="BT425" s="35"/>
      <c r="BU425" s="36"/>
      <c r="BV425" s="37"/>
      <c r="BW425" s="33"/>
      <c r="BX425" s="38"/>
      <c r="BY425" s="39"/>
      <c r="BZ425" s="40"/>
      <c r="CA425" s="48"/>
      <c r="CB425" s="49"/>
      <c r="CC425" s="41"/>
      <c r="CD425" s="47"/>
    </row>
    <row r="426" spans="1:82" s="32" customFormat="1" ht="90" customHeight="1" x14ac:dyDescent="0.25">
      <c r="A426" s="315">
        <f t="shared" si="22"/>
        <v>418</v>
      </c>
      <c r="B426" s="61" t="s">
        <v>67</v>
      </c>
      <c r="C426" s="61">
        <v>2023</v>
      </c>
      <c r="D426" s="61" t="s">
        <v>68</v>
      </c>
      <c r="E426" s="61"/>
      <c r="F426" s="61" t="s">
        <v>1833</v>
      </c>
      <c r="G426" s="62" t="s">
        <v>1834</v>
      </c>
      <c r="H426" s="310"/>
      <c r="I426" s="46" t="s">
        <v>1778</v>
      </c>
      <c r="J426" s="64" t="s">
        <v>1784</v>
      </c>
      <c r="K426" s="63" t="s">
        <v>73</v>
      </c>
      <c r="L426" s="87" t="s">
        <v>354</v>
      </c>
      <c r="M426" s="86" t="s">
        <v>1776</v>
      </c>
      <c r="N426" s="87" t="s">
        <v>356</v>
      </c>
      <c r="O426" s="87">
        <v>1</v>
      </c>
      <c r="P426" s="88">
        <v>46113</v>
      </c>
      <c r="Q426" s="88">
        <v>46203</v>
      </c>
      <c r="R426" s="89">
        <f t="shared" si="21"/>
        <v>13.350000000000001</v>
      </c>
      <c r="S426" s="87" t="s">
        <v>293</v>
      </c>
      <c r="T426" s="90"/>
      <c r="U426" s="105">
        <f>+IFERROR(VLOOKUP($L426,ACTIVIDADES!$B$9:$X$493,10,0),"")</f>
        <v>1</v>
      </c>
      <c r="V426" s="167" t="str">
        <f>+IFERROR(VLOOKUP($L426,ACTIVIDADES!$B$9:$X$493,11,0)," ")</f>
        <v>Como evidencia dejamos donde se socializo el procedimiento de los cruces de información  entre las areas y el proceso de Gestión Financiera para las cuentas del pasivo.</v>
      </c>
      <c r="W426" s="227" t="str">
        <f>+IFERROR(VLOOKUP($L426,ACTIVIDADES!$B$9:$X$493,12,0),"")</f>
        <v>https://dnbcgovco-my.sharepoint.com/:f:/g/personal/planeacion_dnbc_gov_co/IgAKPZEalRp3T7O44VwZjBLlARF86VpmllJA36VR9-2qDG8?e=W6XaGX</v>
      </c>
      <c r="X426" s="138">
        <f>+IFERROR(VLOOKUP($L426,ACTIVIDADES!$B$9:$X$493,13,0),"")</f>
        <v>46153</v>
      </c>
      <c r="Y426" s="164" t="str">
        <f>+IFERROR(VLOOKUP($L426,ACTIVIDADES!$B$9:$X$493,14,0),"")</f>
        <v>Se incluye grabación de socialización de políticas contables</v>
      </c>
      <c r="Z426" s="105">
        <f>+IFERROR(VLOOKUP($L426,ACTIVIDADES!$B$9:$X$493,15,0),"")</f>
        <v>1</v>
      </c>
      <c r="AA426" s="165" t="str">
        <f>+IFERROR(VLOOKUP($L426,ACTIVIDADES!$B$9:$X$493,16,0),"")</f>
        <v>CUMPLIDO</v>
      </c>
      <c r="AB426" s="138">
        <v>46171</v>
      </c>
      <c r="AC426" s="170">
        <v>1</v>
      </c>
      <c r="AD426" s="170" t="s">
        <v>357</v>
      </c>
      <c r="AE426" s="105" t="s">
        <v>146</v>
      </c>
      <c r="AF426" s="105" t="s">
        <v>81</v>
      </c>
      <c r="AG426" s="105" t="s">
        <v>85</v>
      </c>
      <c r="AH426" s="105" t="s">
        <v>123</v>
      </c>
      <c r="AI426" s="33"/>
      <c r="AJ426" s="33"/>
      <c r="AK426" s="34"/>
      <c r="AL426" s="33"/>
      <c r="AM426" s="34"/>
      <c r="AN426" s="35"/>
      <c r="AO426" s="36"/>
      <c r="AP426" s="37"/>
      <c r="AQ426" s="33"/>
      <c r="AR426" s="38"/>
      <c r="AS426" s="39"/>
      <c r="AT426" s="40"/>
      <c r="AU426" s="48"/>
      <c r="AV426" s="49"/>
      <c r="AW426" s="41"/>
      <c r="AX426" s="47"/>
      <c r="AY426" s="33"/>
      <c r="AZ426" s="33"/>
      <c r="BA426" s="34"/>
      <c r="BB426" s="33"/>
      <c r="BC426" s="34"/>
      <c r="BD426" s="35"/>
      <c r="BE426" s="36"/>
      <c r="BF426" s="37"/>
      <c r="BG426" s="33"/>
      <c r="BH426" s="38"/>
      <c r="BI426" s="39"/>
      <c r="BJ426" s="40"/>
      <c r="BK426" s="48"/>
      <c r="BL426" s="49"/>
      <c r="BM426" s="41"/>
      <c r="BN426" s="47"/>
      <c r="BO426" s="33"/>
      <c r="BP426" s="33"/>
      <c r="BQ426" s="34"/>
      <c r="BR426" s="33"/>
      <c r="BS426" s="34"/>
      <c r="BT426" s="35"/>
      <c r="BU426" s="36"/>
      <c r="BV426" s="37"/>
      <c r="BW426" s="33"/>
      <c r="BX426" s="38"/>
      <c r="BY426" s="39"/>
      <c r="BZ426" s="40"/>
      <c r="CA426" s="48"/>
      <c r="CB426" s="49"/>
      <c r="CC426" s="41"/>
      <c r="CD426" s="47"/>
    </row>
    <row r="427" spans="1:82" s="32" customFormat="1" ht="90" customHeight="1" x14ac:dyDescent="0.25">
      <c r="A427" s="315">
        <f t="shared" si="22"/>
        <v>419</v>
      </c>
      <c r="B427" s="61" t="s">
        <v>67</v>
      </c>
      <c r="C427" s="61">
        <v>2023</v>
      </c>
      <c r="D427" s="61" t="s">
        <v>68</v>
      </c>
      <c r="E427" s="61"/>
      <c r="F427" s="61" t="s">
        <v>1833</v>
      </c>
      <c r="G427" s="62" t="s">
        <v>1834</v>
      </c>
      <c r="H427" s="310"/>
      <c r="I427" s="46" t="s">
        <v>1778</v>
      </c>
      <c r="J427" s="64" t="s">
        <v>1784</v>
      </c>
      <c r="K427" s="63" t="s">
        <v>73</v>
      </c>
      <c r="L427" s="87" t="s">
        <v>74</v>
      </c>
      <c r="M427" s="86" t="s">
        <v>75</v>
      </c>
      <c r="N427" s="87" t="s">
        <v>1785</v>
      </c>
      <c r="O427" s="87">
        <v>1</v>
      </c>
      <c r="P427" s="88">
        <v>46082</v>
      </c>
      <c r="Q427" s="88">
        <v>46387</v>
      </c>
      <c r="R427" s="89">
        <f t="shared" si="21"/>
        <v>45</v>
      </c>
      <c r="S427" s="87" t="s">
        <v>77</v>
      </c>
      <c r="T427" s="90" t="s">
        <v>78</v>
      </c>
      <c r="U427" s="105">
        <f>+IFERROR(VLOOKUP($L427,ACTIVIDADES!$B$9:$X$493,10,0),"")</f>
        <v>1</v>
      </c>
      <c r="V427" s="167" t="str">
        <f>+IFERROR(VLOOKUP($L427,ACTIVIDADES!$B$9:$X$493,11,0)," ")</f>
        <v>Se esta manejando una prueba piloto SIIF NACIÓN</v>
      </c>
      <c r="W427" s="227" t="str">
        <f>+IFERROR(VLOOKUP($L427,ACTIVIDADES!$B$9:$X$493,12,0),"")</f>
        <v>https://dnbcgovco-my.sharepoint.com/:f:/g/personal/planeacion_dnbc_gov_co/IgCKsvM4H_KTR6xnllTYAW4KAYnPCAelO_DLpgStTfwUj-M?e=KcFs8q</v>
      </c>
      <c r="X427" s="138">
        <f>+IFERROR(VLOOKUP($L427,ACTIVIDADES!$B$9:$X$493,13,0),"")</f>
        <v>46153</v>
      </c>
      <c r="Y427" s="164" t="str">
        <f>+IFERROR(VLOOKUP($L427,ACTIVIDADES!$B$9:$X$493,14,0),"")</f>
        <v>Se evidencia respuesta de MinHacienda para uso piloto de sistema Siif Nación - Modulo Recursos Fisicos</v>
      </c>
      <c r="Z427" s="105">
        <f>+IFERROR(VLOOKUP($L427,ACTIVIDADES!$B$9:$X$493,15,0),"")</f>
        <v>0.1</v>
      </c>
      <c r="AA427" s="165" t="str">
        <f>+IFERROR(VLOOKUP($L427,ACTIVIDADES!$B$9:$X$493,16,0),"")</f>
        <v>EJECUCIÓN</v>
      </c>
      <c r="AB427" s="138">
        <v>46171</v>
      </c>
      <c r="AC427" s="105">
        <v>0.1</v>
      </c>
      <c r="AD427" s="105" t="s">
        <v>1786</v>
      </c>
      <c r="AE427" s="105" t="s">
        <v>108</v>
      </c>
      <c r="AF427" s="105" t="s">
        <v>81</v>
      </c>
      <c r="AG427" s="105" t="s">
        <v>81</v>
      </c>
      <c r="AH427" s="105" t="s">
        <v>81</v>
      </c>
      <c r="AI427" s="33"/>
      <c r="AJ427" s="33"/>
      <c r="AK427" s="34"/>
      <c r="AL427" s="33"/>
      <c r="AM427" s="34"/>
      <c r="AN427" s="35"/>
      <c r="AO427" s="36"/>
      <c r="AP427" s="37"/>
      <c r="AQ427" s="33"/>
      <c r="AR427" s="38"/>
      <c r="AS427" s="39"/>
      <c r="AT427" s="40"/>
      <c r="AU427" s="48"/>
      <c r="AV427" s="49"/>
      <c r="AW427" s="41"/>
      <c r="AX427" s="47"/>
      <c r="AY427" s="33"/>
      <c r="AZ427" s="33"/>
      <c r="BA427" s="34"/>
      <c r="BB427" s="33"/>
      <c r="BC427" s="34"/>
      <c r="BD427" s="35"/>
      <c r="BE427" s="36"/>
      <c r="BF427" s="37"/>
      <c r="BG427" s="33"/>
      <c r="BH427" s="38"/>
      <c r="BI427" s="39"/>
      <c r="BJ427" s="40"/>
      <c r="BK427" s="48"/>
      <c r="BL427" s="49"/>
      <c r="BM427" s="41"/>
      <c r="BN427" s="47"/>
      <c r="BO427" s="33"/>
      <c r="BP427" s="33"/>
      <c r="BQ427" s="34"/>
      <c r="BR427" s="33"/>
      <c r="BS427" s="34"/>
      <c r="BT427" s="35"/>
      <c r="BU427" s="36"/>
      <c r="BV427" s="37"/>
      <c r="BW427" s="33"/>
      <c r="BX427" s="38"/>
      <c r="BY427" s="39"/>
      <c r="BZ427" s="40"/>
      <c r="CA427" s="48"/>
      <c r="CB427" s="49"/>
      <c r="CC427" s="41"/>
      <c r="CD427" s="47"/>
    </row>
    <row r="428" spans="1:82" s="32" customFormat="1" ht="90" customHeight="1" x14ac:dyDescent="0.25">
      <c r="A428" s="315">
        <f t="shared" si="22"/>
        <v>420</v>
      </c>
      <c r="B428" s="61" t="s">
        <v>67</v>
      </c>
      <c r="C428" s="61">
        <v>2023</v>
      </c>
      <c r="D428" s="61" t="s">
        <v>68</v>
      </c>
      <c r="E428" s="61"/>
      <c r="F428" s="61" t="s">
        <v>1833</v>
      </c>
      <c r="G428" s="62" t="s">
        <v>1834</v>
      </c>
      <c r="H428" s="310"/>
      <c r="I428" s="46" t="s">
        <v>1778</v>
      </c>
      <c r="J428" s="64" t="s">
        <v>1784</v>
      </c>
      <c r="K428" s="63" t="s">
        <v>73</v>
      </c>
      <c r="L428" s="87" t="s">
        <v>367</v>
      </c>
      <c r="M428" s="86" t="s">
        <v>368</v>
      </c>
      <c r="N428" s="87" t="s">
        <v>369</v>
      </c>
      <c r="O428" s="87">
        <v>1</v>
      </c>
      <c r="P428" s="88">
        <v>46143</v>
      </c>
      <c r="Q428" s="88">
        <v>46295</v>
      </c>
      <c r="R428" s="89">
        <f t="shared" si="21"/>
        <v>22.349999999999998</v>
      </c>
      <c r="S428" s="87" t="s">
        <v>92</v>
      </c>
      <c r="T428" s="90"/>
      <c r="U428" s="105">
        <f>+IFERROR(VLOOKUP($L428,ACTIVIDADES!$B$9:$X$493,10,0),"")</f>
        <v>0</v>
      </c>
      <c r="V428" s="167" t="str">
        <f>+IFERROR(VLOOKUP($L428,ACTIVIDADES!$B$9:$X$493,11,0)," ")</f>
        <v>Proceso de actualización</v>
      </c>
      <c r="W428" s="227" t="str">
        <f>+IFERROR(VLOOKUP($L428,ACTIVIDADES!$B$9:$X$493,12,0),"")</f>
        <v>https://dnbcgovco-my.sharepoint.com/:f:/g/personal/planeacion_dnbc_gov_co/IgDm4DHyXDA5Q5WGTU7tDkFLAc2M2mTSoezfwLKe_RnYYZ0?e=uJfhoo</v>
      </c>
      <c r="X428" s="138">
        <f>+IFERROR(VLOOKUP($L428,ACTIVIDADES!$B$9:$X$493,13,0),"")</f>
        <v>46153</v>
      </c>
      <c r="Y428" s="164" t="str">
        <f>+IFERROR(VLOOKUP($L428,ACTIVIDADES!$B$9:$X$493,14,0),"")</f>
        <v>No se evidencia avance para el periodo</v>
      </c>
      <c r="Z428" s="105">
        <f>+IFERROR(VLOOKUP($L428,ACTIVIDADES!$B$9:$X$493,15,0),"")</f>
        <v>0</v>
      </c>
      <c r="AA428" s="165" t="str">
        <f>+IFERROR(VLOOKUP($L428,ACTIVIDADES!$B$9:$X$493,16,0),"")</f>
        <v>EJECUCIÓN</v>
      </c>
      <c r="AB428" s="138">
        <v>46171</v>
      </c>
      <c r="AC428" s="105">
        <v>0</v>
      </c>
      <c r="AD428" s="105" t="s">
        <v>93</v>
      </c>
      <c r="AE428" s="170" t="s">
        <v>83</v>
      </c>
      <c r="AF428" s="105" t="s">
        <v>81</v>
      </c>
      <c r="AG428" s="105" t="s">
        <v>81</v>
      </c>
      <c r="AH428" s="105" t="s">
        <v>81</v>
      </c>
      <c r="AI428" s="33"/>
      <c r="AJ428" s="33"/>
      <c r="AK428" s="34"/>
      <c r="AL428" s="33"/>
      <c r="AM428" s="34"/>
      <c r="AN428" s="35"/>
      <c r="AO428" s="36"/>
      <c r="AP428" s="37"/>
      <c r="AQ428" s="33"/>
      <c r="AR428" s="38"/>
      <c r="AS428" s="39"/>
      <c r="AT428" s="40"/>
      <c r="AU428" s="48"/>
      <c r="AV428" s="49"/>
      <c r="AW428" s="41"/>
      <c r="AX428" s="47"/>
      <c r="AY428" s="33"/>
      <c r="AZ428" s="33"/>
      <c r="BA428" s="34"/>
      <c r="BB428" s="33"/>
      <c r="BC428" s="34"/>
      <c r="BD428" s="35"/>
      <c r="BE428" s="36"/>
      <c r="BF428" s="37"/>
      <c r="BG428" s="33"/>
      <c r="BH428" s="38"/>
      <c r="BI428" s="39"/>
      <c r="BJ428" s="40"/>
      <c r="BK428" s="48"/>
      <c r="BL428" s="49"/>
      <c r="BM428" s="41"/>
      <c r="BN428" s="47"/>
      <c r="BO428" s="33"/>
      <c r="BP428" s="33"/>
      <c r="BQ428" s="34"/>
      <c r="BR428" s="33"/>
      <c r="BS428" s="34"/>
      <c r="BT428" s="35"/>
      <c r="BU428" s="36"/>
      <c r="BV428" s="37"/>
      <c r="BW428" s="33"/>
      <c r="BX428" s="38"/>
      <c r="BY428" s="39"/>
      <c r="BZ428" s="40"/>
      <c r="CA428" s="48"/>
      <c r="CB428" s="49"/>
      <c r="CC428" s="41"/>
      <c r="CD428" s="47"/>
    </row>
    <row r="429" spans="1:82" s="32" customFormat="1" ht="90" customHeight="1" x14ac:dyDescent="0.25">
      <c r="A429" s="315">
        <f t="shared" si="22"/>
        <v>421</v>
      </c>
      <c r="B429" s="61" t="s">
        <v>67</v>
      </c>
      <c r="C429" s="61">
        <v>2023</v>
      </c>
      <c r="D429" s="61" t="s">
        <v>68</v>
      </c>
      <c r="E429" s="61"/>
      <c r="F429" s="61" t="s">
        <v>1833</v>
      </c>
      <c r="G429" s="62" t="s">
        <v>1834</v>
      </c>
      <c r="H429" s="310"/>
      <c r="I429" s="46" t="s">
        <v>1778</v>
      </c>
      <c r="J429" s="64" t="s">
        <v>1784</v>
      </c>
      <c r="K429" s="63" t="s">
        <v>73</v>
      </c>
      <c r="L429" s="87" t="s">
        <v>370</v>
      </c>
      <c r="M429" s="86" t="s">
        <v>371</v>
      </c>
      <c r="N429" s="87" t="s">
        <v>372</v>
      </c>
      <c r="O429" s="87">
        <v>2</v>
      </c>
      <c r="P429" s="88">
        <v>46023</v>
      </c>
      <c r="Q429" s="88">
        <v>46387</v>
      </c>
      <c r="R429" s="89">
        <f t="shared" si="21"/>
        <v>54</v>
      </c>
      <c r="S429" s="87" t="s">
        <v>92</v>
      </c>
      <c r="T429" s="90"/>
      <c r="U429" s="105">
        <f>+IFERROR(VLOOKUP($L429,ACTIVIDADES!$B$9:$X$493,10,0),"")</f>
        <v>0</v>
      </c>
      <c r="V429" s="167" t="str">
        <f>+IFERROR(VLOOKUP($L429,ACTIVIDADES!$B$9:$X$493,11,0)," ")</f>
        <v>Proceso de actualización</v>
      </c>
      <c r="W429" s="227" t="str">
        <f>+IFERROR(VLOOKUP($L429,ACTIVIDADES!$B$9:$X$493,12,0),"")</f>
        <v>https://dnbcgovco-my.sharepoint.com/:f:/g/personal/planeacion_dnbc_gov_co/IgBveH1t7EmIR6GZSOaIIHmUAUc6KaLSFKfQX2lbG2hDEA0?e=ooFcYM</v>
      </c>
      <c r="X429" s="138">
        <f>+IFERROR(VLOOKUP($L429,ACTIVIDADES!$B$9:$X$493,13,0),"")</f>
        <v>46153</v>
      </c>
      <c r="Y429" s="164" t="str">
        <f>+IFERROR(VLOOKUP($L429,ACTIVIDADES!$B$9:$X$493,14,0),"")</f>
        <v>No se evidencia avance para el periodo</v>
      </c>
      <c r="Z429" s="105">
        <f>+IFERROR(VLOOKUP($L429,ACTIVIDADES!$B$9:$X$493,15,0),"")</f>
        <v>0</v>
      </c>
      <c r="AA429" s="165" t="str">
        <f>+IFERROR(VLOOKUP($L429,ACTIVIDADES!$B$9:$X$493,16,0),"")</f>
        <v>EJECUCIÓN</v>
      </c>
      <c r="AB429" s="138">
        <v>46171</v>
      </c>
      <c r="AC429" s="105">
        <v>0</v>
      </c>
      <c r="AD429" s="105" t="s">
        <v>93</v>
      </c>
      <c r="AE429" s="170" t="s">
        <v>83</v>
      </c>
      <c r="AF429" s="105" t="s">
        <v>81</v>
      </c>
      <c r="AG429" s="105" t="s">
        <v>81</v>
      </c>
      <c r="AH429" s="105" t="s">
        <v>81</v>
      </c>
      <c r="AI429" s="33"/>
      <c r="AJ429" s="33"/>
      <c r="AK429" s="34"/>
      <c r="AL429" s="33"/>
      <c r="AM429" s="34"/>
      <c r="AN429" s="35"/>
      <c r="AO429" s="36"/>
      <c r="AP429" s="37"/>
      <c r="AQ429" s="33"/>
      <c r="AR429" s="38"/>
      <c r="AS429" s="39"/>
      <c r="AT429" s="40"/>
      <c r="AU429" s="48"/>
      <c r="AV429" s="49"/>
      <c r="AW429" s="41"/>
      <c r="AX429" s="47"/>
      <c r="AY429" s="33"/>
      <c r="AZ429" s="33"/>
      <c r="BA429" s="34"/>
      <c r="BB429" s="33"/>
      <c r="BC429" s="34"/>
      <c r="BD429" s="35"/>
      <c r="BE429" s="36"/>
      <c r="BF429" s="37"/>
      <c r="BG429" s="33"/>
      <c r="BH429" s="38"/>
      <c r="BI429" s="39"/>
      <c r="BJ429" s="40"/>
      <c r="BK429" s="48"/>
      <c r="BL429" s="49"/>
      <c r="BM429" s="41"/>
      <c r="BN429" s="47"/>
      <c r="BO429" s="33"/>
      <c r="BP429" s="33"/>
      <c r="BQ429" s="34"/>
      <c r="BR429" s="33"/>
      <c r="BS429" s="34"/>
      <c r="BT429" s="35"/>
      <c r="BU429" s="36"/>
      <c r="BV429" s="37"/>
      <c r="BW429" s="33"/>
      <c r="BX429" s="38"/>
      <c r="BY429" s="39"/>
      <c r="BZ429" s="40"/>
      <c r="CA429" s="48"/>
      <c r="CB429" s="49"/>
      <c r="CC429" s="41"/>
      <c r="CD429" s="47"/>
    </row>
    <row r="430" spans="1:82" s="32" customFormat="1" ht="90" customHeight="1" x14ac:dyDescent="0.25">
      <c r="A430" s="315">
        <f t="shared" si="22"/>
        <v>422</v>
      </c>
      <c r="B430" s="61" t="s">
        <v>67</v>
      </c>
      <c r="C430" s="61">
        <v>2023</v>
      </c>
      <c r="D430" s="61" t="s">
        <v>68</v>
      </c>
      <c r="E430" s="61"/>
      <c r="F430" s="61" t="s">
        <v>1835</v>
      </c>
      <c r="G430" s="62" t="s">
        <v>1836</v>
      </c>
      <c r="H430" s="310"/>
      <c r="I430" s="46" t="s">
        <v>1778</v>
      </c>
      <c r="J430" s="64" t="s">
        <v>1784</v>
      </c>
      <c r="K430" s="63" t="s">
        <v>73</v>
      </c>
      <c r="L430" s="87" t="s">
        <v>354</v>
      </c>
      <c r="M430" s="86" t="s">
        <v>1776</v>
      </c>
      <c r="N430" s="87" t="s">
        <v>356</v>
      </c>
      <c r="O430" s="87">
        <v>1</v>
      </c>
      <c r="P430" s="88">
        <v>46113</v>
      </c>
      <c r="Q430" s="88">
        <v>46203</v>
      </c>
      <c r="R430" s="89">
        <f t="shared" si="21"/>
        <v>13.350000000000001</v>
      </c>
      <c r="S430" s="87" t="s">
        <v>293</v>
      </c>
      <c r="T430" s="90"/>
      <c r="U430" s="105">
        <f>+IFERROR(VLOOKUP($L430,ACTIVIDADES!$B$9:$X$493,10,0),"")</f>
        <v>1</v>
      </c>
      <c r="V430" s="167" t="str">
        <f>+IFERROR(VLOOKUP($L430,ACTIVIDADES!$B$9:$X$493,11,0)," ")</f>
        <v>Como evidencia dejamos donde se socializo el procedimiento de los cruces de información  entre las areas y el proceso de Gestión Financiera para las cuentas del pasivo.</v>
      </c>
      <c r="W430" s="227" t="str">
        <f>+IFERROR(VLOOKUP($L430,ACTIVIDADES!$B$9:$X$493,12,0),"")</f>
        <v>https://dnbcgovco-my.sharepoint.com/:f:/g/personal/planeacion_dnbc_gov_co/IgAKPZEalRp3T7O44VwZjBLlARF86VpmllJA36VR9-2qDG8?e=W6XaGX</v>
      </c>
      <c r="X430" s="138">
        <f>+IFERROR(VLOOKUP($L430,ACTIVIDADES!$B$9:$X$493,13,0),"")</f>
        <v>46153</v>
      </c>
      <c r="Y430" s="164" t="str">
        <f>+IFERROR(VLOOKUP($L430,ACTIVIDADES!$B$9:$X$493,14,0),"")</f>
        <v>Se incluye grabación de socialización de políticas contables</v>
      </c>
      <c r="Z430" s="105">
        <f>+IFERROR(VLOOKUP($L430,ACTIVIDADES!$B$9:$X$493,15,0),"")</f>
        <v>1</v>
      </c>
      <c r="AA430" s="165" t="str">
        <f>+IFERROR(VLOOKUP($L430,ACTIVIDADES!$B$9:$X$493,16,0),"")</f>
        <v>CUMPLIDO</v>
      </c>
      <c r="AB430" s="138">
        <v>46171</v>
      </c>
      <c r="AC430" s="170">
        <v>1</v>
      </c>
      <c r="AD430" s="170" t="s">
        <v>357</v>
      </c>
      <c r="AE430" s="105" t="s">
        <v>146</v>
      </c>
      <c r="AF430" s="105" t="s">
        <v>81</v>
      </c>
      <c r="AG430" s="105" t="s">
        <v>85</v>
      </c>
      <c r="AH430" s="105" t="s">
        <v>123</v>
      </c>
      <c r="AI430" s="33"/>
      <c r="AJ430" s="33"/>
      <c r="AK430" s="34"/>
      <c r="AL430" s="33"/>
      <c r="AM430" s="34"/>
      <c r="AN430" s="35"/>
      <c r="AO430" s="36"/>
      <c r="AP430" s="37"/>
      <c r="AQ430" s="33"/>
      <c r="AR430" s="38"/>
      <c r="AS430" s="39"/>
      <c r="AT430" s="40"/>
      <c r="AU430" s="48"/>
      <c r="AV430" s="49"/>
      <c r="AW430" s="41"/>
      <c r="AX430" s="47"/>
      <c r="AY430" s="33"/>
      <c r="AZ430" s="33"/>
      <c r="BA430" s="34"/>
      <c r="BB430" s="33"/>
      <c r="BC430" s="34"/>
      <c r="BD430" s="35"/>
      <c r="BE430" s="36"/>
      <c r="BF430" s="37"/>
      <c r="BG430" s="33"/>
      <c r="BH430" s="38"/>
      <c r="BI430" s="39"/>
      <c r="BJ430" s="40"/>
      <c r="BK430" s="48"/>
      <c r="BL430" s="49"/>
      <c r="BM430" s="41"/>
      <c r="BN430" s="47"/>
      <c r="BO430" s="33"/>
      <c r="BP430" s="33"/>
      <c r="BQ430" s="34"/>
      <c r="BR430" s="33"/>
      <c r="BS430" s="34"/>
      <c r="BT430" s="35"/>
      <c r="BU430" s="36"/>
      <c r="BV430" s="37"/>
      <c r="BW430" s="33"/>
      <c r="BX430" s="38"/>
      <c r="BY430" s="39"/>
      <c r="BZ430" s="40"/>
      <c r="CA430" s="48"/>
      <c r="CB430" s="49"/>
      <c r="CC430" s="41"/>
      <c r="CD430" s="47"/>
    </row>
    <row r="431" spans="1:82" s="32" customFormat="1" ht="90" customHeight="1" x14ac:dyDescent="0.25">
      <c r="A431" s="315">
        <f t="shared" si="22"/>
        <v>423</v>
      </c>
      <c r="B431" s="61" t="s">
        <v>67</v>
      </c>
      <c r="C431" s="61">
        <v>2023</v>
      </c>
      <c r="D431" s="61" t="s">
        <v>68</v>
      </c>
      <c r="E431" s="61"/>
      <c r="F431" s="61" t="s">
        <v>1835</v>
      </c>
      <c r="G431" s="62" t="s">
        <v>1836</v>
      </c>
      <c r="H431" s="310"/>
      <c r="I431" s="46" t="s">
        <v>1778</v>
      </c>
      <c r="J431" s="64" t="s">
        <v>1784</v>
      </c>
      <c r="K431" s="63" t="s">
        <v>73</v>
      </c>
      <c r="L431" s="87" t="s">
        <v>74</v>
      </c>
      <c r="M431" s="86" t="s">
        <v>75</v>
      </c>
      <c r="N431" s="87" t="s">
        <v>1785</v>
      </c>
      <c r="O431" s="87">
        <v>1</v>
      </c>
      <c r="P431" s="88">
        <v>46082</v>
      </c>
      <c r="Q431" s="88">
        <v>46387</v>
      </c>
      <c r="R431" s="89">
        <f t="shared" si="21"/>
        <v>45</v>
      </c>
      <c r="S431" s="87" t="s">
        <v>77</v>
      </c>
      <c r="T431" s="90" t="s">
        <v>78</v>
      </c>
      <c r="U431" s="105">
        <f>+IFERROR(VLOOKUP($L431,ACTIVIDADES!$B$9:$X$493,10,0),"")</f>
        <v>1</v>
      </c>
      <c r="V431" s="167" t="str">
        <f>+IFERROR(VLOOKUP($L431,ACTIVIDADES!$B$9:$X$493,11,0)," ")</f>
        <v>Se esta manejando una prueba piloto SIIF NACIÓN</v>
      </c>
      <c r="W431" s="227" t="str">
        <f>+IFERROR(VLOOKUP($L431,ACTIVIDADES!$B$9:$X$493,12,0),"")</f>
        <v>https://dnbcgovco-my.sharepoint.com/:f:/g/personal/planeacion_dnbc_gov_co/IgCKsvM4H_KTR6xnllTYAW4KAYnPCAelO_DLpgStTfwUj-M?e=KcFs8q</v>
      </c>
      <c r="X431" s="138">
        <f>+IFERROR(VLOOKUP($L431,ACTIVIDADES!$B$9:$X$493,13,0),"")</f>
        <v>46153</v>
      </c>
      <c r="Y431" s="164" t="str">
        <f>+IFERROR(VLOOKUP($L431,ACTIVIDADES!$B$9:$X$493,14,0),"")</f>
        <v>Se evidencia respuesta de MinHacienda para uso piloto de sistema Siif Nación - Modulo Recursos Fisicos</v>
      </c>
      <c r="Z431" s="105">
        <f>+IFERROR(VLOOKUP($L431,ACTIVIDADES!$B$9:$X$493,15,0),"")</f>
        <v>0.1</v>
      </c>
      <c r="AA431" s="165" t="str">
        <f>+IFERROR(VLOOKUP($L431,ACTIVIDADES!$B$9:$X$493,16,0),"")</f>
        <v>EJECUCIÓN</v>
      </c>
      <c r="AB431" s="138">
        <v>46171</v>
      </c>
      <c r="AC431" s="105">
        <v>0.1</v>
      </c>
      <c r="AD431" s="105" t="s">
        <v>1786</v>
      </c>
      <c r="AE431" s="105" t="s">
        <v>108</v>
      </c>
      <c r="AF431" s="105" t="s">
        <v>81</v>
      </c>
      <c r="AG431" s="105" t="s">
        <v>81</v>
      </c>
      <c r="AH431" s="105" t="s">
        <v>81</v>
      </c>
      <c r="AI431" s="33"/>
      <c r="AJ431" s="33"/>
      <c r="AK431" s="34"/>
      <c r="AL431" s="33"/>
      <c r="AM431" s="34"/>
      <c r="AN431" s="35"/>
      <c r="AO431" s="36"/>
      <c r="AP431" s="37"/>
      <c r="AQ431" s="33"/>
      <c r="AR431" s="38"/>
      <c r="AS431" s="39"/>
      <c r="AT431" s="40"/>
      <c r="AU431" s="48"/>
      <c r="AV431" s="49"/>
      <c r="AW431" s="41"/>
      <c r="AX431" s="47"/>
      <c r="AY431" s="33"/>
      <c r="AZ431" s="33"/>
      <c r="BA431" s="34"/>
      <c r="BB431" s="33"/>
      <c r="BC431" s="34"/>
      <c r="BD431" s="35"/>
      <c r="BE431" s="36"/>
      <c r="BF431" s="37"/>
      <c r="BG431" s="33"/>
      <c r="BH431" s="38"/>
      <c r="BI431" s="39"/>
      <c r="BJ431" s="40"/>
      <c r="BK431" s="48"/>
      <c r="BL431" s="49"/>
      <c r="BM431" s="41"/>
      <c r="BN431" s="47"/>
      <c r="BO431" s="33"/>
      <c r="BP431" s="33"/>
      <c r="BQ431" s="34"/>
      <c r="BR431" s="33"/>
      <c r="BS431" s="34"/>
      <c r="BT431" s="35"/>
      <c r="BU431" s="36"/>
      <c r="BV431" s="37"/>
      <c r="BW431" s="33"/>
      <c r="BX431" s="38"/>
      <c r="BY431" s="39"/>
      <c r="BZ431" s="40"/>
      <c r="CA431" s="48"/>
      <c r="CB431" s="49"/>
      <c r="CC431" s="41"/>
      <c r="CD431" s="47"/>
    </row>
    <row r="432" spans="1:82" s="32" customFormat="1" ht="90" customHeight="1" x14ac:dyDescent="0.25">
      <c r="A432" s="315">
        <f t="shared" si="22"/>
        <v>424</v>
      </c>
      <c r="B432" s="61" t="s">
        <v>67</v>
      </c>
      <c r="C432" s="61">
        <v>2023</v>
      </c>
      <c r="D432" s="61" t="s">
        <v>68</v>
      </c>
      <c r="E432" s="61"/>
      <c r="F432" s="61" t="s">
        <v>1835</v>
      </c>
      <c r="G432" s="62" t="s">
        <v>1836</v>
      </c>
      <c r="H432" s="310"/>
      <c r="I432" s="46" t="s">
        <v>1778</v>
      </c>
      <c r="J432" s="64" t="s">
        <v>1784</v>
      </c>
      <c r="K432" s="63" t="s">
        <v>73</v>
      </c>
      <c r="L432" s="87" t="s">
        <v>367</v>
      </c>
      <c r="M432" s="86" t="s">
        <v>368</v>
      </c>
      <c r="N432" s="87" t="s">
        <v>369</v>
      </c>
      <c r="O432" s="87">
        <v>1</v>
      </c>
      <c r="P432" s="88">
        <v>46143</v>
      </c>
      <c r="Q432" s="88">
        <v>46295</v>
      </c>
      <c r="R432" s="89">
        <f t="shared" si="21"/>
        <v>22.349999999999998</v>
      </c>
      <c r="S432" s="87" t="s">
        <v>92</v>
      </c>
      <c r="T432" s="90"/>
      <c r="U432" s="105">
        <f>+IFERROR(VLOOKUP($L432,ACTIVIDADES!$B$9:$X$493,10,0),"")</f>
        <v>0</v>
      </c>
      <c r="V432" s="167" t="str">
        <f>+IFERROR(VLOOKUP($L432,ACTIVIDADES!$B$9:$X$493,11,0)," ")</f>
        <v>Proceso de actualización</v>
      </c>
      <c r="W432" s="227" t="str">
        <f>+IFERROR(VLOOKUP($L432,ACTIVIDADES!$B$9:$X$493,12,0),"")</f>
        <v>https://dnbcgovco-my.sharepoint.com/:f:/g/personal/planeacion_dnbc_gov_co/IgDm4DHyXDA5Q5WGTU7tDkFLAc2M2mTSoezfwLKe_RnYYZ0?e=uJfhoo</v>
      </c>
      <c r="X432" s="138">
        <f>+IFERROR(VLOOKUP($L432,ACTIVIDADES!$B$9:$X$493,13,0),"")</f>
        <v>46153</v>
      </c>
      <c r="Y432" s="164" t="str">
        <f>+IFERROR(VLOOKUP($L432,ACTIVIDADES!$B$9:$X$493,14,0),"")</f>
        <v>No se evidencia avance para el periodo</v>
      </c>
      <c r="Z432" s="105">
        <f>+IFERROR(VLOOKUP($L432,ACTIVIDADES!$B$9:$X$493,15,0),"")</f>
        <v>0</v>
      </c>
      <c r="AA432" s="165" t="str">
        <f>+IFERROR(VLOOKUP($L432,ACTIVIDADES!$B$9:$X$493,16,0),"")</f>
        <v>EJECUCIÓN</v>
      </c>
      <c r="AB432" s="138">
        <v>46171</v>
      </c>
      <c r="AC432" s="105">
        <v>0</v>
      </c>
      <c r="AD432" s="105" t="s">
        <v>93</v>
      </c>
      <c r="AE432" s="170" t="s">
        <v>83</v>
      </c>
      <c r="AF432" s="105" t="s">
        <v>81</v>
      </c>
      <c r="AG432" s="105" t="s">
        <v>81</v>
      </c>
      <c r="AH432" s="105" t="s">
        <v>81</v>
      </c>
      <c r="AI432" s="33"/>
      <c r="AJ432" s="33"/>
      <c r="AK432" s="34"/>
      <c r="AL432" s="33"/>
      <c r="AM432" s="34"/>
      <c r="AN432" s="35"/>
      <c r="AO432" s="36"/>
      <c r="AP432" s="37"/>
      <c r="AQ432" s="33"/>
      <c r="AR432" s="38"/>
      <c r="AS432" s="39"/>
      <c r="AT432" s="40"/>
      <c r="AU432" s="48"/>
      <c r="AV432" s="49"/>
      <c r="AW432" s="41"/>
      <c r="AX432" s="47"/>
      <c r="AY432" s="33"/>
      <c r="AZ432" s="33"/>
      <c r="BA432" s="34"/>
      <c r="BB432" s="33"/>
      <c r="BC432" s="34"/>
      <c r="BD432" s="35"/>
      <c r="BE432" s="36"/>
      <c r="BF432" s="37"/>
      <c r="BG432" s="33"/>
      <c r="BH432" s="38"/>
      <c r="BI432" s="39"/>
      <c r="BJ432" s="40"/>
      <c r="BK432" s="48"/>
      <c r="BL432" s="49"/>
      <c r="BM432" s="41"/>
      <c r="BN432" s="47"/>
      <c r="BO432" s="33"/>
      <c r="BP432" s="33"/>
      <c r="BQ432" s="34"/>
      <c r="BR432" s="33"/>
      <c r="BS432" s="34"/>
      <c r="BT432" s="35"/>
      <c r="BU432" s="36"/>
      <c r="BV432" s="37"/>
      <c r="BW432" s="33"/>
      <c r="BX432" s="38"/>
      <c r="BY432" s="39"/>
      <c r="BZ432" s="40"/>
      <c r="CA432" s="48"/>
      <c r="CB432" s="49"/>
      <c r="CC432" s="41"/>
      <c r="CD432" s="47"/>
    </row>
    <row r="433" spans="1:82" s="32" customFormat="1" ht="90" customHeight="1" x14ac:dyDescent="0.25">
      <c r="A433" s="315">
        <f t="shared" si="22"/>
        <v>425</v>
      </c>
      <c r="B433" s="61" t="s">
        <v>67</v>
      </c>
      <c r="C433" s="61">
        <v>2023</v>
      </c>
      <c r="D433" s="61" t="s">
        <v>68</v>
      </c>
      <c r="E433" s="61"/>
      <c r="F433" s="61" t="s">
        <v>1835</v>
      </c>
      <c r="G433" s="62" t="s">
        <v>1836</v>
      </c>
      <c r="H433" s="310"/>
      <c r="I433" s="46" t="s">
        <v>1778</v>
      </c>
      <c r="J433" s="64" t="s">
        <v>1784</v>
      </c>
      <c r="K433" s="63" t="s">
        <v>73</v>
      </c>
      <c r="L433" s="87" t="s">
        <v>370</v>
      </c>
      <c r="M433" s="86" t="s">
        <v>371</v>
      </c>
      <c r="N433" s="87" t="s">
        <v>372</v>
      </c>
      <c r="O433" s="87">
        <v>2</v>
      </c>
      <c r="P433" s="88">
        <v>46023</v>
      </c>
      <c r="Q433" s="88">
        <v>46387</v>
      </c>
      <c r="R433" s="89">
        <f t="shared" si="21"/>
        <v>54</v>
      </c>
      <c r="S433" s="87" t="s">
        <v>92</v>
      </c>
      <c r="T433" s="90"/>
      <c r="U433" s="105">
        <f>+IFERROR(VLOOKUP($L433,ACTIVIDADES!$B$9:$X$493,10,0),"")</f>
        <v>0</v>
      </c>
      <c r="V433" s="167" t="str">
        <f>+IFERROR(VLOOKUP($L433,ACTIVIDADES!$B$9:$X$493,11,0)," ")</f>
        <v>Proceso de actualización</v>
      </c>
      <c r="W433" s="227" t="str">
        <f>+IFERROR(VLOOKUP($L433,ACTIVIDADES!$B$9:$X$493,12,0),"")</f>
        <v>https://dnbcgovco-my.sharepoint.com/:f:/g/personal/planeacion_dnbc_gov_co/IgBveH1t7EmIR6GZSOaIIHmUAUc6KaLSFKfQX2lbG2hDEA0?e=ooFcYM</v>
      </c>
      <c r="X433" s="138">
        <f>+IFERROR(VLOOKUP($L433,ACTIVIDADES!$B$9:$X$493,13,0),"")</f>
        <v>46153</v>
      </c>
      <c r="Y433" s="164" t="str">
        <f>+IFERROR(VLOOKUP($L433,ACTIVIDADES!$B$9:$X$493,14,0),"")</f>
        <v>No se evidencia avance para el periodo</v>
      </c>
      <c r="Z433" s="105">
        <f>+IFERROR(VLOOKUP($L433,ACTIVIDADES!$B$9:$X$493,15,0),"")</f>
        <v>0</v>
      </c>
      <c r="AA433" s="165" t="str">
        <f>+IFERROR(VLOOKUP($L433,ACTIVIDADES!$B$9:$X$493,16,0),"")</f>
        <v>EJECUCIÓN</v>
      </c>
      <c r="AB433" s="138">
        <v>46171</v>
      </c>
      <c r="AC433" s="105">
        <v>0</v>
      </c>
      <c r="AD433" s="105" t="s">
        <v>93</v>
      </c>
      <c r="AE433" s="170" t="s">
        <v>83</v>
      </c>
      <c r="AF433" s="105" t="s">
        <v>81</v>
      </c>
      <c r="AG433" s="105" t="s">
        <v>81</v>
      </c>
      <c r="AH433" s="105" t="s">
        <v>81</v>
      </c>
      <c r="AI433" s="33"/>
      <c r="AJ433" s="33"/>
      <c r="AK433" s="34"/>
      <c r="AL433" s="33"/>
      <c r="AM433" s="34"/>
      <c r="AN433" s="35"/>
      <c r="AO433" s="36"/>
      <c r="AP433" s="37"/>
      <c r="AQ433" s="33"/>
      <c r="AR433" s="38"/>
      <c r="AS433" s="39"/>
      <c r="AT433" s="40"/>
      <c r="AU433" s="48"/>
      <c r="AV433" s="49"/>
      <c r="AW433" s="41"/>
      <c r="AX433" s="47"/>
      <c r="AY433" s="33"/>
      <c r="AZ433" s="33"/>
      <c r="BA433" s="34"/>
      <c r="BB433" s="33"/>
      <c r="BC433" s="34"/>
      <c r="BD433" s="35"/>
      <c r="BE433" s="36"/>
      <c r="BF433" s="37"/>
      <c r="BG433" s="33"/>
      <c r="BH433" s="38"/>
      <c r="BI433" s="39"/>
      <c r="BJ433" s="40"/>
      <c r="BK433" s="48"/>
      <c r="BL433" s="49"/>
      <c r="BM433" s="41"/>
      <c r="BN433" s="47"/>
      <c r="BO433" s="33"/>
      <c r="BP433" s="33"/>
      <c r="BQ433" s="34"/>
      <c r="BR433" s="33"/>
      <c r="BS433" s="34"/>
      <c r="BT433" s="35"/>
      <c r="BU433" s="36"/>
      <c r="BV433" s="37"/>
      <c r="BW433" s="33"/>
      <c r="BX433" s="38"/>
      <c r="BY433" s="39"/>
      <c r="BZ433" s="40"/>
      <c r="CA433" s="48"/>
      <c r="CB433" s="49"/>
      <c r="CC433" s="41"/>
      <c r="CD433" s="47"/>
    </row>
    <row r="434" spans="1:82" s="32" customFormat="1" ht="90" customHeight="1" x14ac:dyDescent="0.25">
      <c r="A434" s="315">
        <f t="shared" si="22"/>
        <v>426</v>
      </c>
      <c r="B434" s="61" t="s">
        <v>67</v>
      </c>
      <c r="C434" s="61">
        <v>2023</v>
      </c>
      <c r="D434" s="61" t="s">
        <v>68</v>
      </c>
      <c r="E434" s="61"/>
      <c r="F434" s="61" t="s">
        <v>1837</v>
      </c>
      <c r="G434" s="62" t="s">
        <v>1838</v>
      </c>
      <c r="H434" s="310"/>
      <c r="I434" s="46" t="s">
        <v>1778</v>
      </c>
      <c r="J434" s="64" t="s">
        <v>1784</v>
      </c>
      <c r="K434" s="63" t="s">
        <v>73</v>
      </c>
      <c r="L434" s="87" t="s">
        <v>354</v>
      </c>
      <c r="M434" s="86" t="s">
        <v>1776</v>
      </c>
      <c r="N434" s="87" t="s">
        <v>356</v>
      </c>
      <c r="O434" s="87">
        <v>1</v>
      </c>
      <c r="P434" s="88">
        <v>46113</v>
      </c>
      <c r="Q434" s="88">
        <v>46203</v>
      </c>
      <c r="R434" s="89">
        <f t="shared" si="21"/>
        <v>13.350000000000001</v>
      </c>
      <c r="S434" s="87" t="s">
        <v>293</v>
      </c>
      <c r="T434" s="90"/>
      <c r="U434" s="105">
        <f>+IFERROR(VLOOKUP($L434,ACTIVIDADES!$B$9:$X$493,10,0),"")</f>
        <v>1</v>
      </c>
      <c r="V434" s="167" t="str">
        <f>+IFERROR(VLOOKUP($L434,ACTIVIDADES!$B$9:$X$493,11,0)," ")</f>
        <v>Como evidencia dejamos donde se socializo el procedimiento de los cruces de información  entre las areas y el proceso de Gestión Financiera para las cuentas del pasivo.</v>
      </c>
      <c r="W434" s="227" t="str">
        <f>+IFERROR(VLOOKUP($L434,ACTIVIDADES!$B$9:$X$493,12,0),"")</f>
        <v>https://dnbcgovco-my.sharepoint.com/:f:/g/personal/planeacion_dnbc_gov_co/IgAKPZEalRp3T7O44VwZjBLlARF86VpmllJA36VR9-2qDG8?e=W6XaGX</v>
      </c>
      <c r="X434" s="138">
        <f>+IFERROR(VLOOKUP($L434,ACTIVIDADES!$B$9:$X$493,13,0),"")</f>
        <v>46153</v>
      </c>
      <c r="Y434" s="164" t="str">
        <f>+IFERROR(VLOOKUP($L434,ACTIVIDADES!$B$9:$X$493,14,0),"")</f>
        <v>Se incluye grabación de socialización de políticas contables</v>
      </c>
      <c r="Z434" s="105">
        <f>+IFERROR(VLOOKUP($L434,ACTIVIDADES!$B$9:$X$493,15,0),"")</f>
        <v>1</v>
      </c>
      <c r="AA434" s="165" t="str">
        <f>+IFERROR(VLOOKUP($L434,ACTIVIDADES!$B$9:$X$493,16,0),"")</f>
        <v>CUMPLIDO</v>
      </c>
      <c r="AB434" s="138">
        <v>46171</v>
      </c>
      <c r="AC434" s="170">
        <v>1</v>
      </c>
      <c r="AD434" s="170" t="s">
        <v>357</v>
      </c>
      <c r="AE434" s="105" t="s">
        <v>146</v>
      </c>
      <c r="AF434" s="105" t="s">
        <v>81</v>
      </c>
      <c r="AG434" s="105" t="s">
        <v>85</v>
      </c>
      <c r="AH434" s="105" t="s">
        <v>123</v>
      </c>
      <c r="AI434" s="33"/>
      <c r="AJ434" s="33"/>
      <c r="AK434" s="34"/>
      <c r="AL434" s="33"/>
      <c r="AM434" s="34"/>
      <c r="AN434" s="35"/>
      <c r="AO434" s="36"/>
      <c r="AP434" s="37"/>
      <c r="AQ434" s="33"/>
      <c r="AR434" s="38"/>
      <c r="AS434" s="39"/>
      <c r="AT434" s="40"/>
      <c r="AU434" s="48"/>
      <c r="AV434" s="49"/>
      <c r="AW434" s="41"/>
      <c r="AX434" s="47"/>
      <c r="AY434" s="33"/>
      <c r="AZ434" s="33"/>
      <c r="BA434" s="34"/>
      <c r="BB434" s="33"/>
      <c r="BC434" s="34"/>
      <c r="BD434" s="35"/>
      <c r="BE434" s="36"/>
      <c r="BF434" s="37"/>
      <c r="BG434" s="33"/>
      <c r="BH434" s="38"/>
      <c r="BI434" s="39"/>
      <c r="BJ434" s="40"/>
      <c r="BK434" s="48"/>
      <c r="BL434" s="49"/>
      <c r="BM434" s="41"/>
      <c r="BN434" s="47"/>
      <c r="BO434" s="33"/>
      <c r="BP434" s="33"/>
      <c r="BQ434" s="34"/>
      <c r="BR434" s="33"/>
      <c r="BS434" s="34"/>
      <c r="BT434" s="35"/>
      <c r="BU434" s="36"/>
      <c r="BV434" s="37"/>
      <c r="BW434" s="33"/>
      <c r="BX434" s="38"/>
      <c r="BY434" s="39"/>
      <c r="BZ434" s="40"/>
      <c r="CA434" s="48"/>
      <c r="CB434" s="49"/>
      <c r="CC434" s="41"/>
      <c r="CD434" s="47"/>
    </row>
    <row r="435" spans="1:82" s="32" customFormat="1" ht="90" customHeight="1" x14ac:dyDescent="0.25">
      <c r="A435" s="315">
        <f t="shared" si="22"/>
        <v>427</v>
      </c>
      <c r="B435" s="61" t="s">
        <v>67</v>
      </c>
      <c r="C435" s="61">
        <v>2023</v>
      </c>
      <c r="D435" s="61" t="s">
        <v>68</v>
      </c>
      <c r="E435" s="61"/>
      <c r="F435" s="61" t="s">
        <v>1837</v>
      </c>
      <c r="G435" s="62" t="s">
        <v>1838</v>
      </c>
      <c r="H435" s="310"/>
      <c r="I435" s="46" t="s">
        <v>1778</v>
      </c>
      <c r="J435" s="64" t="s">
        <v>1784</v>
      </c>
      <c r="K435" s="63" t="s">
        <v>73</v>
      </c>
      <c r="L435" s="87" t="s">
        <v>74</v>
      </c>
      <c r="M435" s="86" t="s">
        <v>75</v>
      </c>
      <c r="N435" s="87" t="s">
        <v>1785</v>
      </c>
      <c r="O435" s="87">
        <v>1</v>
      </c>
      <c r="P435" s="88">
        <v>46082</v>
      </c>
      <c r="Q435" s="88">
        <v>46387</v>
      </c>
      <c r="R435" s="89">
        <f t="shared" si="21"/>
        <v>45</v>
      </c>
      <c r="S435" s="87" t="s">
        <v>77</v>
      </c>
      <c r="T435" s="90" t="s">
        <v>78</v>
      </c>
      <c r="U435" s="105">
        <f>+IFERROR(VLOOKUP($L435,ACTIVIDADES!$B$9:$X$493,10,0),"")</f>
        <v>1</v>
      </c>
      <c r="V435" s="167" t="str">
        <f>+IFERROR(VLOOKUP($L435,ACTIVIDADES!$B$9:$X$493,11,0)," ")</f>
        <v>Se esta manejando una prueba piloto SIIF NACIÓN</v>
      </c>
      <c r="W435" s="227" t="str">
        <f>+IFERROR(VLOOKUP($L435,ACTIVIDADES!$B$9:$X$493,12,0),"")</f>
        <v>https://dnbcgovco-my.sharepoint.com/:f:/g/personal/planeacion_dnbc_gov_co/IgCKsvM4H_KTR6xnllTYAW4KAYnPCAelO_DLpgStTfwUj-M?e=KcFs8q</v>
      </c>
      <c r="X435" s="138">
        <f>+IFERROR(VLOOKUP($L435,ACTIVIDADES!$B$9:$X$493,13,0),"")</f>
        <v>46153</v>
      </c>
      <c r="Y435" s="164" t="str">
        <f>+IFERROR(VLOOKUP($L435,ACTIVIDADES!$B$9:$X$493,14,0),"")</f>
        <v>Se evidencia respuesta de MinHacienda para uso piloto de sistema Siif Nación - Modulo Recursos Fisicos</v>
      </c>
      <c r="Z435" s="105">
        <f>+IFERROR(VLOOKUP($L435,ACTIVIDADES!$B$9:$X$493,15,0),"")</f>
        <v>0.1</v>
      </c>
      <c r="AA435" s="165" t="str">
        <f>+IFERROR(VLOOKUP($L435,ACTIVIDADES!$B$9:$X$493,16,0),"")</f>
        <v>EJECUCIÓN</v>
      </c>
      <c r="AB435" s="138">
        <v>46171</v>
      </c>
      <c r="AC435" s="105">
        <v>0.1</v>
      </c>
      <c r="AD435" s="105" t="s">
        <v>1786</v>
      </c>
      <c r="AE435" s="105" t="s">
        <v>108</v>
      </c>
      <c r="AF435" s="105" t="s">
        <v>81</v>
      </c>
      <c r="AG435" s="105" t="s">
        <v>81</v>
      </c>
      <c r="AH435" s="105" t="s">
        <v>81</v>
      </c>
      <c r="AI435" s="33"/>
      <c r="AJ435" s="33"/>
      <c r="AK435" s="34"/>
      <c r="AL435" s="33"/>
      <c r="AM435" s="34"/>
      <c r="AN435" s="35"/>
      <c r="AO435" s="36"/>
      <c r="AP435" s="37"/>
      <c r="AQ435" s="33"/>
      <c r="AR435" s="38"/>
      <c r="AS435" s="39"/>
      <c r="AT435" s="40"/>
      <c r="AU435" s="48"/>
      <c r="AV435" s="49"/>
      <c r="AW435" s="41"/>
      <c r="AX435" s="47"/>
      <c r="AY435" s="33"/>
      <c r="AZ435" s="33"/>
      <c r="BA435" s="34"/>
      <c r="BB435" s="33"/>
      <c r="BC435" s="34"/>
      <c r="BD435" s="35"/>
      <c r="BE435" s="36"/>
      <c r="BF435" s="37"/>
      <c r="BG435" s="33"/>
      <c r="BH435" s="38"/>
      <c r="BI435" s="39"/>
      <c r="BJ435" s="40"/>
      <c r="BK435" s="48"/>
      <c r="BL435" s="49"/>
      <c r="BM435" s="41"/>
      <c r="BN435" s="47"/>
      <c r="BO435" s="33"/>
      <c r="BP435" s="33"/>
      <c r="BQ435" s="34"/>
      <c r="BR435" s="33"/>
      <c r="BS435" s="34"/>
      <c r="BT435" s="35"/>
      <c r="BU435" s="36"/>
      <c r="BV435" s="37"/>
      <c r="BW435" s="33"/>
      <c r="BX435" s="38"/>
      <c r="BY435" s="39"/>
      <c r="BZ435" s="40"/>
      <c r="CA435" s="48"/>
      <c r="CB435" s="49"/>
      <c r="CC435" s="41"/>
      <c r="CD435" s="47"/>
    </row>
    <row r="436" spans="1:82" s="32" customFormat="1" ht="90" customHeight="1" x14ac:dyDescent="0.25">
      <c r="A436" s="315">
        <f t="shared" si="22"/>
        <v>428</v>
      </c>
      <c r="B436" s="61" t="s">
        <v>67</v>
      </c>
      <c r="C436" s="61">
        <v>2023</v>
      </c>
      <c r="D436" s="61" t="s">
        <v>68</v>
      </c>
      <c r="E436" s="61"/>
      <c r="F436" s="61" t="s">
        <v>1837</v>
      </c>
      <c r="G436" s="62" t="s">
        <v>1838</v>
      </c>
      <c r="H436" s="310"/>
      <c r="I436" s="46" t="s">
        <v>1778</v>
      </c>
      <c r="J436" s="64" t="s">
        <v>1784</v>
      </c>
      <c r="K436" s="63" t="s">
        <v>73</v>
      </c>
      <c r="L436" s="87" t="s">
        <v>367</v>
      </c>
      <c r="M436" s="86" t="s">
        <v>368</v>
      </c>
      <c r="N436" s="87" t="s">
        <v>369</v>
      </c>
      <c r="O436" s="87">
        <v>1</v>
      </c>
      <c r="P436" s="88">
        <v>46143</v>
      </c>
      <c r="Q436" s="88">
        <v>46295</v>
      </c>
      <c r="R436" s="89">
        <f t="shared" si="21"/>
        <v>22.349999999999998</v>
      </c>
      <c r="S436" s="87" t="s">
        <v>92</v>
      </c>
      <c r="T436" s="90"/>
      <c r="U436" s="105">
        <f>+IFERROR(VLOOKUP($L436,ACTIVIDADES!$B$9:$X$493,10,0),"")</f>
        <v>0</v>
      </c>
      <c r="V436" s="167" t="str">
        <f>+IFERROR(VLOOKUP($L436,ACTIVIDADES!$B$9:$X$493,11,0)," ")</f>
        <v>Proceso de actualización</v>
      </c>
      <c r="W436" s="227" t="str">
        <f>+IFERROR(VLOOKUP($L436,ACTIVIDADES!$B$9:$X$493,12,0),"")</f>
        <v>https://dnbcgovco-my.sharepoint.com/:f:/g/personal/planeacion_dnbc_gov_co/IgDm4DHyXDA5Q5WGTU7tDkFLAc2M2mTSoezfwLKe_RnYYZ0?e=uJfhoo</v>
      </c>
      <c r="X436" s="138">
        <f>+IFERROR(VLOOKUP($L436,ACTIVIDADES!$B$9:$X$493,13,0),"")</f>
        <v>46153</v>
      </c>
      <c r="Y436" s="164" t="str">
        <f>+IFERROR(VLOOKUP($L436,ACTIVIDADES!$B$9:$X$493,14,0),"")</f>
        <v>No se evidencia avance para el periodo</v>
      </c>
      <c r="Z436" s="105">
        <f>+IFERROR(VLOOKUP($L436,ACTIVIDADES!$B$9:$X$493,15,0),"")</f>
        <v>0</v>
      </c>
      <c r="AA436" s="165" t="str">
        <f>+IFERROR(VLOOKUP($L436,ACTIVIDADES!$B$9:$X$493,16,0),"")</f>
        <v>EJECUCIÓN</v>
      </c>
      <c r="AB436" s="138">
        <v>46171</v>
      </c>
      <c r="AC436" s="105">
        <v>0</v>
      </c>
      <c r="AD436" s="105" t="s">
        <v>93</v>
      </c>
      <c r="AE436" s="170" t="s">
        <v>83</v>
      </c>
      <c r="AF436" s="105" t="s">
        <v>81</v>
      </c>
      <c r="AG436" s="105" t="s">
        <v>81</v>
      </c>
      <c r="AH436" s="105" t="s">
        <v>81</v>
      </c>
      <c r="AI436" s="33"/>
      <c r="AJ436" s="33"/>
      <c r="AK436" s="34"/>
      <c r="AL436" s="33"/>
      <c r="AM436" s="34"/>
      <c r="AN436" s="35"/>
      <c r="AO436" s="36"/>
      <c r="AP436" s="37"/>
      <c r="AQ436" s="33"/>
      <c r="AR436" s="38"/>
      <c r="AS436" s="39"/>
      <c r="AT436" s="40"/>
      <c r="AU436" s="48"/>
      <c r="AV436" s="49"/>
      <c r="AW436" s="41"/>
      <c r="AX436" s="47"/>
      <c r="AY436" s="33"/>
      <c r="AZ436" s="33"/>
      <c r="BA436" s="34"/>
      <c r="BB436" s="33"/>
      <c r="BC436" s="34"/>
      <c r="BD436" s="35"/>
      <c r="BE436" s="36"/>
      <c r="BF436" s="37"/>
      <c r="BG436" s="33"/>
      <c r="BH436" s="38"/>
      <c r="BI436" s="39"/>
      <c r="BJ436" s="40"/>
      <c r="BK436" s="48"/>
      <c r="BL436" s="49"/>
      <c r="BM436" s="41"/>
      <c r="BN436" s="47"/>
      <c r="BO436" s="33"/>
      <c r="BP436" s="33"/>
      <c r="BQ436" s="34"/>
      <c r="BR436" s="33"/>
      <c r="BS436" s="34"/>
      <c r="BT436" s="35"/>
      <c r="BU436" s="36"/>
      <c r="BV436" s="37"/>
      <c r="BW436" s="33"/>
      <c r="BX436" s="38"/>
      <c r="BY436" s="39"/>
      <c r="BZ436" s="40"/>
      <c r="CA436" s="48"/>
      <c r="CB436" s="49"/>
      <c r="CC436" s="41"/>
      <c r="CD436" s="47"/>
    </row>
    <row r="437" spans="1:82" s="32" customFormat="1" ht="90" customHeight="1" x14ac:dyDescent="0.25">
      <c r="A437" s="315">
        <f t="shared" si="22"/>
        <v>429</v>
      </c>
      <c r="B437" s="61" t="s">
        <v>67</v>
      </c>
      <c r="C437" s="61">
        <v>2023</v>
      </c>
      <c r="D437" s="61" t="s">
        <v>68</v>
      </c>
      <c r="E437" s="61"/>
      <c r="F437" s="61" t="s">
        <v>1837</v>
      </c>
      <c r="G437" s="62" t="s">
        <v>1838</v>
      </c>
      <c r="H437" s="310"/>
      <c r="I437" s="46" t="s">
        <v>1778</v>
      </c>
      <c r="J437" s="64" t="s">
        <v>1784</v>
      </c>
      <c r="K437" s="63" t="s">
        <v>73</v>
      </c>
      <c r="L437" s="87" t="s">
        <v>370</v>
      </c>
      <c r="M437" s="86" t="s">
        <v>371</v>
      </c>
      <c r="N437" s="87" t="s">
        <v>372</v>
      </c>
      <c r="O437" s="87">
        <v>2</v>
      </c>
      <c r="P437" s="88">
        <v>46023</v>
      </c>
      <c r="Q437" s="88">
        <v>46387</v>
      </c>
      <c r="R437" s="89">
        <f t="shared" si="21"/>
        <v>54</v>
      </c>
      <c r="S437" s="87" t="s">
        <v>92</v>
      </c>
      <c r="T437" s="90"/>
      <c r="U437" s="105">
        <f>+IFERROR(VLOOKUP($L437,ACTIVIDADES!$B$9:$X$493,10,0),"")</f>
        <v>0</v>
      </c>
      <c r="V437" s="167" t="str">
        <f>+IFERROR(VLOOKUP($L437,ACTIVIDADES!$B$9:$X$493,11,0)," ")</f>
        <v>Proceso de actualización</v>
      </c>
      <c r="W437" s="227" t="str">
        <f>+IFERROR(VLOOKUP($L437,ACTIVIDADES!$B$9:$X$493,12,0),"")</f>
        <v>https://dnbcgovco-my.sharepoint.com/:f:/g/personal/planeacion_dnbc_gov_co/IgBveH1t7EmIR6GZSOaIIHmUAUc6KaLSFKfQX2lbG2hDEA0?e=ooFcYM</v>
      </c>
      <c r="X437" s="138">
        <f>+IFERROR(VLOOKUP($L437,ACTIVIDADES!$B$9:$X$493,13,0),"")</f>
        <v>46153</v>
      </c>
      <c r="Y437" s="164" t="str">
        <f>+IFERROR(VLOOKUP($L437,ACTIVIDADES!$B$9:$X$493,14,0),"")</f>
        <v>No se evidencia avance para el periodo</v>
      </c>
      <c r="Z437" s="105">
        <f>+IFERROR(VLOOKUP($L437,ACTIVIDADES!$B$9:$X$493,15,0),"")</f>
        <v>0</v>
      </c>
      <c r="AA437" s="165" t="str">
        <f>+IFERROR(VLOOKUP($L437,ACTIVIDADES!$B$9:$X$493,16,0),"")</f>
        <v>EJECUCIÓN</v>
      </c>
      <c r="AB437" s="138">
        <v>46171</v>
      </c>
      <c r="AC437" s="105">
        <v>0</v>
      </c>
      <c r="AD437" s="105" t="s">
        <v>93</v>
      </c>
      <c r="AE437" s="170" t="s">
        <v>83</v>
      </c>
      <c r="AF437" s="105" t="s">
        <v>81</v>
      </c>
      <c r="AG437" s="105" t="s">
        <v>81</v>
      </c>
      <c r="AH437" s="105" t="s">
        <v>81</v>
      </c>
      <c r="AI437" s="33"/>
      <c r="AJ437" s="33"/>
      <c r="AK437" s="34"/>
      <c r="AL437" s="33"/>
      <c r="AM437" s="34"/>
      <c r="AN437" s="35"/>
      <c r="AO437" s="36"/>
      <c r="AP437" s="37"/>
      <c r="AQ437" s="33"/>
      <c r="AR437" s="38"/>
      <c r="AS437" s="39"/>
      <c r="AT437" s="40"/>
      <c r="AU437" s="48"/>
      <c r="AV437" s="49"/>
      <c r="AW437" s="41"/>
      <c r="AX437" s="47"/>
      <c r="AY437" s="33"/>
      <c r="AZ437" s="33"/>
      <c r="BA437" s="34"/>
      <c r="BB437" s="33"/>
      <c r="BC437" s="34"/>
      <c r="BD437" s="35"/>
      <c r="BE437" s="36"/>
      <c r="BF437" s="37"/>
      <c r="BG437" s="33"/>
      <c r="BH437" s="38"/>
      <c r="BI437" s="39"/>
      <c r="BJ437" s="40"/>
      <c r="BK437" s="48"/>
      <c r="BL437" s="49"/>
      <c r="BM437" s="41"/>
      <c r="BN437" s="47"/>
      <c r="BO437" s="33"/>
      <c r="BP437" s="33"/>
      <c r="BQ437" s="34"/>
      <c r="BR437" s="33"/>
      <c r="BS437" s="34"/>
      <c r="BT437" s="35"/>
      <c r="BU437" s="36"/>
      <c r="BV437" s="37"/>
      <c r="BW437" s="33"/>
      <c r="BX437" s="38"/>
      <c r="BY437" s="39"/>
      <c r="BZ437" s="40"/>
      <c r="CA437" s="48"/>
      <c r="CB437" s="49"/>
      <c r="CC437" s="41"/>
      <c r="CD437" s="47"/>
    </row>
    <row r="438" spans="1:82" s="32" customFormat="1" ht="90" customHeight="1" x14ac:dyDescent="0.25">
      <c r="A438" s="315">
        <f t="shared" si="22"/>
        <v>430</v>
      </c>
      <c r="B438" s="61" t="s">
        <v>67</v>
      </c>
      <c r="C438" s="61">
        <v>2023</v>
      </c>
      <c r="D438" s="61" t="s">
        <v>68</v>
      </c>
      <c r="E438" s="61"/>
      <c r="F438" s="61" t="s">
        <v>1839</v>
      </c>
      <c r="G438" s="62" t="s">
        <v>1840</v>
      </c>
      <c r="H438" s="310"/>
      <c r="I438" s="46" t="s">
        <v>1778</v>
      </c>
      <c r="J438" s="64" t="s">
        <v>1784</v>
      </c>
      <c r="K438" s="63" t="s">
        <v>73</v>
      </c>
      <c r="L438" s="87" t="s">
        <v>354</v>
      </c>
      <c r="M438" s="86" t="s">
        <v>1776</v>
      </c>
      <c r="N438" s="87" t="s">
        <v>356</v>
      </c>
      <c r="O438" s="87">
        <v>1</v>
      </c>
      <c r="P438" s="88">
        <v>46113</v>
      </c>
      <c r="Q438" s="88">
        <v>46203</v>
      </c>
      <c r="R438" s="89">
        <f t="shared" si="21"/>
        <v>13.350000000000001</v>
      </c>
      <c r="S438" s="87" t="s">
        <v>293</v>
      </c>
      <c r="T438" s="90"/>
      <c r="U438" s="105">
        <f>+IFERROR(VLOOKUP($L438,ACTIVIDADES!$B$9:$X$493,10,0),"")</f>
        <v>1</v>
      </c>
      <c r="V438" s="167" t="str">
        <f>+IFERROR(VLOOKUP($L438,ACTIVIDADES!$B$9:$X$493,11,0)," ")</f>
        <v>Como evidencia dejamos donde se socializo el procedimiento de los cruces de información  entre las areas y el proceso de Gestión Financiera para las cuentas del pasivo.</v>
      </c>
      <c r="W438" s="227" t="str">
        <f>+IFERROR(VLOOKUP($L438,ACTIVIDADES!$B$9:$X$493,12,0),"")</f>
        <v>https://dnbcgovco-my.sharepoint.com/:f:/g/personal/planeacion_dnbc_gov_co/IgAKPZEalRp3T7O44VwZjBLlARF86VpmllJA36VR9-2qDG8?e=W6XaGX</v>
      </c>
      <c r="X438" s="138">
        <f>+IFERROR(VLOOKUP($L438,ACTIVIDADES!$B$9:$X$493,13,0),"")</f>
        <v>46153</v>
      </c>
      <c r="Y438" s="164" t="str">
        <f>+IFERROR(VLOOKUP($L438,ACTIVIDADES!$B$9:$X$493,14,0),"")</f>
        <v>Se incluye grabación de socialización de políticas contables</v>
      </c>
      <c r="Z438" s="105">
        <f>+IFERROR(VLOOKUP($L438,ACTIVIDADES!$B$9:$X$493,15,0),"")</f>
        <v>1</v>
      </c>
      <c r="AA438" s="165" t="str">
        <f>+IFERROR(VLOOKUP($L438,ACTIVIDADES!$B$9:$X$493,16,0),"")</f>
        <v>CUMPLIDO</v>
      </c>
      <c r="AB438" s="138">
        <v>46171</v>
      </c>
      <c r="AC438" s="170">
        <v>1</v>
      </c>
      <c r="AD438" s="170" t="s">
        <v>357</v>
      </c>
      <c r="AE438" s="105" t="s">
        <v>146</v>
      </c>
      <c r="AF438" s="105" t="s">
        <v>81</v>
      </c>
      <c r="AG438" s="105" t="s">
        <v>85</v>
      </c>
      <c r="AH438" s="105" t="s">
        <v>123</v>
      </c>
      <c r="AI438" s="33"/>
      <c r="AJ438" s="33"/>
      <c r="AK438" s="34"/>
      <c r="AL438" s="33"/>
      <c r="AM438" s="34"/>
      <c r="AN438" s="35"/>
      <c r="AO438" s="36"/>
      <c r="AP438" s="37"/>
      <c r="AQ438" s="33"/>
      <c r="AR438" s="38"/>
      <c r="AS438" s="39"/>
      <c r="AT438" s="40"/>
      <c r="AU438" s="48"/>
      <c r="AV438" s="49"/>
      <c r="AW438" s="41"/>
      <c r="AX438" s="47"/>
      <c r="AY438" s="33"/>
      <c r="AZ438" s="33"/>
      <c r="BA438" s="34"/>
      <c r="BB438" s="33"/>
      <c r="BC438" s="34"/>
      <c r="BD438" s="35"/>
      <c r="BE438" s="36"/>
      <c r="BF438" s="37"/>
      <c r="BG438" s="33"/>
      <c r="BH438" s="38"/>
      <c r="BI438" s="39"/>
      <c r="BJ438" s="40"/>
      <c r="BK438" s="48"/>
      <c r="BL438" s="49"/>
      <c r="BM438" s="41"/>
      <c r="BN438" s="47"/>
      <c r="BO438" s="33"/>
      <c r="BP438" s="33"/>
      <c r="BQ438" s="34"/>
      <c r="BR438" s="33"/>
      <c r="BS438" s="34"/>
      <c r="BT438" s="35"/>
      <c r="BU438" s="36"/>
      <c r="BV438" s="37"/>
      <c r="BW438" s="33"/>
      <c r="BX438" s="38"/>
      <c r="BY438" s="39"/>
      <c r="BZ438" s="40"/>
      <c r="CA438" s="48"/>
      <c r="CB438" s="49"/>
      <c r="CC438" s="41"/>
      <c r="CD438" s="47"/>
    </row>
    <row r="439" spans="1:82" s="32" customFormat="1" ht="90" customHeight="1" x14ac:dyDescent="0.25">
      <c r="A439" s="315">
        <f t="shared" si="22"/>
        <v>431</v>
      </c>
      <c r="B439" s="61" t="s">
        <v>67</v>
      </c>
      <c r="C439" s="61">
        <v>2023</v>
      </c>
      <c r="D439" s="61" t="s">
        <v>68</v>
      </c>
      <c r="E439" s="61"/>
      <c r="F439" s="61" t="s">
        <v>1839</v>
      </c>
      <c r="G439" s="62" t="s">
        <v>1840</v>
      </c>
      <c r="H439" s="310"/>
      <c r="I439" s="46" t="s">
        <v>1778</v>
      </c>
      <c r="J439" s="64" t="s">
        <v>1784</v>
      </c>
      <c r="K439" s="63" t="s">
        <v>73</v>
      </c>
      <c r="L439" s="87" t="s">
        <v>74</v>
      </c>
      <c r="M439" s="86" t="s">
        <v>75</v>
      </c>
      <c r="N439" s="87" t="s">
        <v>1785</v>
      </c>
      <c r="O439" s="87">
        <v>1</v>
      </c>
      <c r="P439" s="88">
        <v>46082</v>
      </c>
      <c r="Q439" s="88">
        <v>46387</v>
      </c>
      <c r="R439" s="89">
        <f t="shared" si="21"/>
        <v>45</v>
      </c>
      <c r="S439" s="87" t="s">
        <v>77</v>
      </c>
      <c r="T439" s="90" t="s">
        <v>78</v>
      </c>
      <c r="U439" s="105">
        <f>+IFERROR(VLOOKUP($L439,ACTIVIDADES!$B$9:$X$493,10,0),"")</f>
        <v>1</v>
      </c>
      <c r="V439" s="167" t="str">
        <f>+IFERROR(VLOOKUP($L439,ACTIVIDADES!$B$9:$X$493,11,0)," ")</f>
        <v>Se esta manejando una prueba piloto SIIF NACIÓN</v>
      </c>
      <c r="W439" s="227" t="str">
        <f>+IFERROR(VLOOKUP($L439,ACTIVIDADES!$B$9:$X$493,12,0),"")</f>
        <v>https://dnbcgovco-my.sharepoint.com/:f:/g/personal/planeacion_dnbc_gov_co/IgCKsvM4H_KTR6xnllTYAW4KAYnPCAelO_DLpgStTfwUj-M?e=KcFs8q</v>
      </c>
      <c r="X439" s="138">
        <f>+IFERROR(VLOOKUP($L439,ACTIVIDADES!$B$9:$X$493,13,0),"")</f>
        <v>46153</v>
      </c>
      <c r="Y439" s="164" t="str">
        <f>+IFERROR(VLOOKUP($L439,ACTIVIDADES!$B$9:$X$493,14,0),"")</f>
        <v>Se evidencia respuesta de MinHacienda para uso piloto de sistema Siif Nación - Modulo Recursos Fisicos</v>
      </c>
      <c r="Z439" s="105">
        <f>+IFERROR(VLOOKUP($L439,ACTIVIDADES!$B$9:$X$493,15,0),"")</f>
        <v>0.1</v>
      </c>
      <c r="AA439" s="165" t="str">
        <f>+IFERROR(VLOOKUP($L439,ACTIVIDADES!$B$9:$X$493,16,0),"")</f>
        <v>EJECUCIÓN</v>
      </c>
      <c r="AB439" s="138">
        <v>46171</v>
      </c>
      <c r="AC439" s="105">
        <v>0.1</v>
      </c>
      <c r="AD439" s="105" t="s">
        <v>1786</v>
      </c>
      <c r="AE439" s="105" t="s">
        <v>108</v>
      </c>
      <c r="AF439" s="105" t="s">
        <v>81</v>
      </c>
      <c r="AG439" s="105" t="s">
        <v>81</v>
      </c>
      <c r="AH439" s="105" t="s">
        <v>81</v>
      </c>
      <c r="AI439" s="33"/>
      <c r="AJ439" s="33"/>
      <c r="AK439" s="34"/>
      <c r="AL439" s="33"/>
      <c r="AM439" s="34"/>
      <c r="AN439" s="35"/>
      <c r="AO439" s="36"/>
      <c r="AP439" s="37"/>
      <c r="AQ439" s="33"/>
      <c r="AR439" s="38"/>
      <c r="AS439" s="39"/>
      <c r="AT439" s="40"/>
      <c r="AU439" s="48"/>
      <c r="AV439" s="49"/>
      <c r="AW439" s="41"/>
      <c r="AX439" s="47"/>
      <c r="AY439" s="33"/>
      <c r="AZ439" s="33"/>
      <c r="BA439" s="34"/>
      <c r="BB439" s="33"/>
      <c r="BC439" s="34"/>
      <c r="BD439" s="35"/>
      <c r="BE439" s="36"/>
      <c r="BF439" s="37"/>
      <c r="BG439" s="33"/>
      <c r="BH439" s="38"/>
      <c r="BI439" s="39"/>
      <c r="BJ439" s="40"/>
      <c r="BK439" s="48"/>
      <c r="BL439" s="49"/>
      <c r="BM439" s="41"/>
      <c r="BN439" s="47"/>
      <c r="BO439" s="33"/>
      <c r="BP439" s="33"/>
      <c r="BQ439" s="34"/>
      <c r="BR439" s="33"/>
      <c r="BS439" s="34"/>
      <c r="BT439" s="35"/>
      <c r="BU439" s="36"/>
      <c r="BV439" s="37"/>
      <c r="BW439" s="33"/>
      <c r="BX439" s="38"/>
      <c r="BY439" s="39"/>
      <c r="BZ439" s="40"/>
      <c r="CA439" s="48"/>
      <c r="CB439" s="49"/>
      <c r="CC439" s="41"/>
      <c r="CD439" s="47"/>
    </row>
    <row r="440" spans="1:82" s="32" customFormat="1" ht="90" customHeight="1" x14ac:dyDescent="0.25">
      <c r="A440" s="315">
        <f t="shared" si="22"/>
        <v>432</v>
      </c>
      <c r="B440" s="61" t="s">
        <v>67</v>
      </c>
      <c r="C440" s="61">
        <v>2023</v>
      </c>
      <c r="D440" s="61" t="s">
        <v>68</v>
      </c>
      <c r="E440" s="61"/>
      <c r="F440" s="61" t="s">
        <v>1839</v>
      </c>
      <c r="G440" s="62" t="s">
        <v>1840</v>
      </c>
      <c r="H440" s="310"/>
      <c r="I440" s="46" t="s">
        <v>1778</v>
      </c>
      <c r="J440" s="64" t="s">
        <v>1784</v>
      </c>
      <c r="K440" s="63" t="s">
        <v>73</v>
      </c>
      <c r="L440" s="87" t="s">
        <v>367</v>
      </c>
      <c r="M440" s="86" t="s">
        <v>368</v>
      </c>
      <c r="N440" s="87" t="s">
        <v>369</v>
      </c>
      <c r="O440" s="87">
        <v>1</v>
      </c>
      <c r="P440" s="88">
        <v>46143</v>
      </c>
      <c r="Q440" s="88">
        <v>46295</v>
      </c>
      <c r="R440" s="89">
        <f t="shared" si="21"/>
        <v>22.349999999999998</v>
      </c>
      <c r="S440" s="87" t="s">
        <v>92</v>
      </c>
      <c r="T440" s="90"/>
      <c r="U440" s="105">
        <f>+IFERROR(VLOOKUP($L440,ACTIVIDADES!$B$9:$X$493,10,0),"")</f>
        <v>0</v>
      </c>
      <c r="V440" s="167" t="str">
        <f>+IFERROR(VLOOKUP($L440,ACTIVIDADES!$B$9:$X$493,11,0)," ")</f>
        <v>Proceso de actualización</v>
      </c>
      <c r="W440" s="227" t="str">
        <f>+IFERROR(VLOOKUP($L440,ACTIVIDADES!$B$9:$X$493,12,0),"")</f>
        <v>https://dnbcgovco-my.sharepoint.com/:f:/g/personal/planeacion_dnbc_gov_co/IgDm4DHyXDA5Q5WGTU7tDkFLAc2M2mTSoezfwLKe_RnYYZ0?e=uJfhoo</v>
      </c>
      <c r="X440" s="138">
        <f>+IFERROR(VLOOKUP($L440,ACTIVIDADES!$B$9:$X$493,13,0),"")</f>
        <v>46153</v>
      </c>
      <c r="Y440" s="164" t="str">
        <f>+IFERROR(VLOOKUP($L440,ACTIVIDADES!$B$9:$X$493,14,0),"")</f>
        <v>No se evidencia avance para el periodo</v>
      </c>
      <c r="Z440" s="105">
        <f>+IFERROR(VLOOKUP($L440,ACTIVIDADES!$B$9:$X$493,15,0),"")</f>
        <v>0</v>
      </c>
      <c r="AA440" s="165" t="str">
        <f>+IFERROR(VLOOKUP($L440,ACTIVIDADES!$B$9:$X$493,16,0),"")</f>
        <v>EJECUCIÓN</v>
      </c>
      <c r="AB440" s="138">
        <v>46171</v>
      </c>
      <c r="AC440" s="105">
        <v>0</v>
      </c>
      <c r="AD440" s="105" t="s">
        <v>93</v>
      </c>
      <c r="AE440" s="170" t="s">
        <v>83</v>
      </c>
      <c r="AF440" s="105" t="s">
        <v>81</v>
      </c>
      <c r="AG440" s="105" t="s">
        <v>81</v>
      </c>
      <c r="AH440" s="105" t="s">
        <v>81</v>
      </c>
      <c r="AI440" s="33"/>
      <c r="AJ440" s="33"/>
      <c r="AK440" s="34"/>
      <c r="AL440" s="33"/>
      <c r="AM440" s="34"/>
      <c r="AN440" s="35"/>
      <c r="AO440" s="36"/>
      <c r="AP440" s="37"/>
      <c r="AQ440" s="33"/>
      <c r="AR440" s="38"/>
      <c r="AS440" s="39"/>
      <c r="AT440" s="40"/>
      <c r="AU440" s="48"/>
      <c r="AV440" s="49"/>
      <c r="AW440" s="41"/>
      <c r="AX440" s="47"/>
      <c r="AY440" s="33"/>
      <c r="AZ440" s="33"/>
      <c r="BA440" s="34"/>
      <c r="BB440" s="33"/>
      <c r="BC440" s="34"/>
      <c r="BD440" s="35"/>
      <c r="BE440" s="36"/>
      <c r="BF440" s="37"/>
      <c r="BG440" s="33"/>
      <c r="BH440" s="38"/>
      <c r="BI440" s="39"/>
      <c r="BJ440" s="40"/>
      <c r="BK440" s="48"/>
      <c r="BL440" s="49"/>
      <c r="BM440" s="41"/>
      <c r="BN440" s="47"/>
      <c r="BO440" s="33"/>
      <c r="BP440" s="33"/>
      <c r="BQ440" s="34"/>
      <c r="BR440" s="33"/>
      <c r="BS440" s="34"/>
      <c r="BT440" s="35"/>
      <c r="BU440" s="36"/>
      <c r="BV440" s="37"/>
      <c r="BW440" s="33"/>
      <c r="BX440" s="38"/>
      <c r="BY440" s="39"/>
      <c r="BZ440" s="40"/>
      <c r="CA440" s="48"/>
      <c r="CB440" s="49"/>
      <c r="CC440" s="41"/>
      <c r="CD440" s="47"/>
    </row>
    <row r="441" spans="1:82" s="32" customFormat="1" ht="90" customHeight="1" x14ac:dyDescent="0.25">
      <c r="A441" s="315">
        <f t="shared" si="22"/>
        <v>433</v>
      </c>
      <c r="B441" s="61" t="s">
        <v>67</v>
      </c>
      <c r="C441" s="61">
        <v>2023</v>
      </c>
      <c r="D441" s="61" t="s">
        <v>68</v>
      </c>
      <c r="E441" s="61"/>
      <c r="F441" s="61" t="s">
        <v>1839</v>
      </c>
      <c r="G441" s="62" t="s">
        <v>1840</v>
      </c>
      <c r="H441" s="310"/>
      <c r="I441" s="46" t="s">
        <v>1778</v>
      </c>
      <c r="J441" s="64" t="s">
        <v>1784</v>
      </c>
      <c r="K441" s="63" t="s">
        <v>73</v>
      </c>
      <c r="L441" s="87" t="s">
        <v>370</v>
      </c>
      <c r="M441" s="86" t="s">
        <v>371</v>
      </c>
      <c r="N441" s="87" t="s">
        <v>372</v>
      </c>
      <c r="O441" s="87">
        <v>2</v>
      </c>
      <c r="P441" s="88">
        <v>46023</v>
      </c>
      <c r="Q441" s="88">
        <v>46387</v>
      </c>
      <c r="R441" s="89">
        <f t="shared" si="21"/>
        <v>54</v>
      </c>
      <c r="S441" s="87" t="s">
        <v>92</v>
      </c>
      <c r="T441" s="90"/>
      <c r="U441" s="105">
        <f>+IFERROR(VLOOKUP($L441,ACTIVIDADES!$B$9:$X$493,10,0),"")</f>
        <v>0</v>
      </c>
      <c r="V441" s="167" t="str">
        <f>+IFERROR(VLOOKUP($L441,ACTIVIDADES!$B$9:$X$493,11,0)," ")</f>
        <v>Proceso de actualización</v>
      </c>
      <c r="W441" s="227" t="str">
        <f>+IFERROR(VLOOKUP($L441,ACTIVIDADES!$B$9:$X$493,12,0),"")</f>
        <v>https://dnbcgovco-my.sharepoint.com/:f:/g/personal/planeacion_dnbc_gov_co/IgBveH1t7EmIR6GZSOaIIHmUAUc6KaLSFKfQX2lbG2hDEA0?e=ooFcYM</v>
      </c>
      <c r="X441" s="138">
        <f>+IFERROR(VLOOKUP($L441,ACTIVIDADES!$B$9:$X$493,13,0),"")</f>
        <v>46153</v>
      </c>
      <c r="Y441" s="164" t="str">
        <f>+IFERROR(VLOOKUP($L441,ACTIVIDADES!$B$9:$X$493,14,0),"")</f>
        <v>No se evidencia avance para el periodo</v>
      </c>
      <c r="Z441" s="105">
        <f>+IFERROR(VLOOKUP($L441,ACTIVIDADES!$B$9:$X$493,15,0),"")</f>
        <v>0</v>
      </c>
      <c r="AA441" s="165" t="str">
        <f>+IFERROR(VLOOKUP($L441,ACTIVIDADES!$B$9:$X$493,16,0),"")</f>
        <v>EJECUCIÓN</v>
      </c>
      <c r="AB441" s="138">
        <v>46171</v>
      </c>
      <c r="AC441" s="105">
        <v>0</v>
      </c>
      <c r="AD441" s="105" t="s">
        <v>93</v>
      </c>
      <c r="AE441" s="170" t="s">
        <v>83</v>
      </c>
      <c r="AF441" s="105" t="s">
        <v>81</v>
      </c>
      <c r="AG441" s="105" t="s">
        <v>81</v>
      </c>
      <c r="AH441" s="105" t="s">
        <v>81</v>
      </c>
      <c r="AI441" s="33"/>
      <c r="AJ441" s="33"/>
      <c r="AK441" s="34"/>
      <c r="AL441" s="33"/>
      <c r="AM441" s="34"/>
      <c r="AN441" s="35"/>
      <c r="AO441" s="36"/>
      <c r="AP441" s="37"/>
      <c r="AQ441" s="33"/>
      <c r="AR441" s="38"/>
      <c r="AS441" s="39"/>
      <c r="AT441" s="40"/>
      <c r="AU441" s="48"/>
      <c r="AV441" s="49"/>
      <c r="AW441" s="41"/>
      <c r="AX441" s="47"/>
      <c r="AY441" s="33"/>
      <c r="AZ441" s="33"/>
      <c r="BA441" s="34"/>
      <c r="BB441" s="33"/>
      <c r="BC441" s="34"/>
      <c r="BD441" s="35"/>
      <c r="BE441" s="36"/>
      <c r="BF441" s="37"/>
      <c r="BG441" s="33"/>
      <c r="BH441" s="38"/>
      <c r="BI441" s="39"/>
      <c r="BJ441" s="40"/>
      <c r="BK441" s="48"/>
      <c r="BL441" s="49"/>
      <c r="BM441" s="41"/>
      <c r="BN441" s="47"/>
      <c r="BO441" s="33"/>
      <c r="BP441" s="33"/>
      <c r="BQ441" s="34"/>
      <c r="BR441" s="33"/>
      <c r="BS441" s="34"/>
      <c r="BT441" s="35"/>
      <c r="BU441" s="36"/>
      <c r="BV441" s="37"/>
      <c r="BW441" s="33"/>
      <c r="BX441" s="38"/>
      <c r="BY441" s="39"/>
      <c r="BZ441" s="40"/>
      <c r="CA441" s="48"/>
      <c r="CB441" s="49"/>
      <c r="CC441" s="41"/>
      <c r="CD441" s="47"/>
    </row>
    <row r="442" spans="1:82" s="32" customFormat="1" ht="90" customHeight="1" x14ac:dyDescent="0.25">
      <c r="A442" s="315">
        <f t="shared" si="22"/>
        <v>434</v>
      </c>
      <c r="B442" s="61" t="s">
        <v>67</v>
      </c>
      <c r="C442" s="61">
        <v>2023</v>
      </c>
      <c r="D442" s="61" t="s">
        <v>68</v>
      </c>
      <c r="E442" s="61"/>
      <c r="F442" s="61" t="s">
        <v>1841</v>
      </c>
      <c r="G442" s="62" t="s">
        <v>1842</v>
      </c>
      <c r="H442" s="310"/>
      <c r="I442" s="46" t="s">
        <v>1778</v>
      </c>
      <c r="J442" s="64" t="s">
        <v>1784</v>
      </c>
      <c r="K442" s="63" t="s">
        <v>73</v>
      </c>
      <c r="L442" s="87" t="s">
        <v>354</v>
      </c>
      <c r="M442" s="86" t="s">
        <v>1776</v>
      </c>
      <c r="N442" s="87" t="s">
        <v>356</v>
      </c>
      <c r="O442" s="87">
        <v>1</v>
      </c>
      <c r="P442" s="88">
        <v>46113</v>
      </c>
      <c r="Q442" s="88">
        <v>46203</v>
      </c>
      <c r="R442" s="89">
        <f t="shared" si="21"/>
        <v>13.350000000000001</v>
      </c>
      <c r="S442" s="87" t="s">
        <v>293</v>
      </c>
      <c r="T442" s="90"/>
      <c r="U442" s="105">
        <f>+IFERROR(VLOOKUP($L442,ACTIVIDADES!$B$9:$X$493,10,0),"")</f>
        <v>1</v>
      </c>
      <c r="V442" s="167" t="str">
        <f>+IFERROR(VLOOKUP($L442,ACTIVIDADES!$B$9:$X$493,11,0)," ")</f>
        <v>Como evidencia dejamos donde se socializo el procedimiento de los cruces de información  entre las areas y el proceso de Gestión Financiera para las cuentas del pasivo.</v>
      </c>
      <c r="W442" s="227" t="str">
        <f>+IFERROR(VLOOKUP($L442,ACTIVIDADES!$B$9:$X$493,12,0),"")</f>
        <v>https://dnbcgovco-my.sharepoint.com/:f:/g/personal/planeacion_dnbc_gov_co/IgAKPZEalRp3T7O44VwZjBLlARF86VpmllJA36VR9-2qDG8?e=W6XaGX</v>
      </c>
      <c r="X442" s="138">
        <f>+IFERROR(VLOOKUP($L442,ACTIVIDADES!$B$9:$X$493,13,0),"")</f>
        <v>46153</v>
      </c>
      <c r="Y442" s="164" t="str">
        <f>+IFERROR(VLOOKUP($L442,ACTIVIDADES!$B$9:$X$493,14,0),"")</f>
        <v>Se incluye grabación de socialización de políticas contables</v>
      </c>
      <c r="Z442" s="105">
        <f>+IFERROR(VLOOKUP($L442,ACTIVIDADES!$B$9:$X$493,15,0),"")</f>
        <v>1</v>
      </c>
      <c r="AA442" s="165" t="str">
        <f>+IFERROR(VLOOKUP($L442,ACTIVIDADES!$B$9:$X$493,16,0),"")</f>
        <v>CUMPLIDO</v>
      </c>
      <c r="AB442" s="138">
        <v>46171</v>
      </c>
      <c r="AC442" s="170">
        <v>1</v>
      </c>
      <c r="AD442" s="170" t="s">
        <v>357</v>
      </c>
      <c r="AE442" s="105" t="s">
        <v>146</v>
      </c>
      <c r="AF442" s="105" t="s">
        <v>81</v>
      </c>
      <c r="AG442" s="105" t="s">
        <v>85</v>
      </c>
      <c r="AH442" s="105" t="s">
        <v>123</v>
      </c>
      <c r="AI442" s="33"/>
      <c r="AJ442" s="33"/>
      <c r="AK442" s="34"/>
      <c r="AL442" s="33"/>
      <c r="AM442" s="34"/>
      <c r="AN442" s="35"/>
      <c r="AO442" s="36"/>
      <c r="AP442" s="37"/>
      <c r="AQ442" s="33"/>
      <c r="AR442" s="38"/>
      <c r="AS442" s="39"/>
      <c r="AT442" s="40"/>
      <c r="AU442" s="48"/>
      <c r="AV442" s="49"/>
      <c r="AW442" s="41"/>
      <c r="AX442" s="47"/>
      <c r="AY442" s="33"/>
      <c r="AZ442" s="33"/>
      <c r="BA442" s="34"/>
      <c r="BB442" s="33"/>
      <c r="BC442" s="34"/>
      <c r="BD442" s="35"/>
      <c r="BE442" s="36"/>
      <c r="BF442" s="37"/>
      <c r="BG442" s="33"/>
      <c r="BH442" s="38"/>
      <c r="BI442" s="39"/>
      <c r="BJ442" s="40"/>
      <c r="BK442" s="48"/>
      <c r="BL442" s="49"/>
      <c r="BM442" s="41"/>
      <c r="BN442" s="47"/>
      <c r="BO442" s="33"/>
      <c r="BP442" s="33"/>
      <c r="BQ442" s="34"/>
      <c r="BR442" s="33"/>
      <c r="BS442" s="34"/>
      <c r="BT442" s="35"/>
      <c r="BU442" s="36"/>
      <c r="BV442" s="37"/>
      <c r="BW442" s="33"/>
      <c r="BX442" s="38"/>
      <c r="BY442" s="39"/>
      <c r="BZ442" s="40"/>
      <c r="CA442" s="48"/>
      <c r="CB442" s="49"/>
      <c r="CC442" s="41"/>
      <c r="CD442" s="47"/>
    </row>
    <row r="443" spans="1:82" s="32" customFormat="1" ht="90" customHeight="1" x14ac:dyDescent="0.25">
      <c r="A443" s="315">
        <f t="shared" si="22"/>
        <v>435</v>
      </c>
      <c r="B443" s="61" t="s">
        <v>67</v>
      </c>
      <c r="C443" s="61">
        <v>2023</v>
      </c>
      <c r="D443" s="61" t="s">
        <v>68</v>
      </c>
      <c r="E443" s="61"/>
      <c r="F443" s="61" t="s">
        <v>1841</v>
      </c>
      <c r="G443" s="62" t="s">
        <v>1842</v>
      </c>
      <c r="H443" s="310"/>
      <c r="I443" s="46" t="s">
        <v>1778</v>
      </c>
      <c r="J443" s="64" t="s">
        <v>1784</v>
      </c>
      <c r="K443" s="63" t="s">
        <v>73</v>
      </c>
      <c r="L443" s="87" t="s">
        <v>74</v>
      </c>
      <c r="M443" s="86" t="s">
        <v>75</v>
      </c>
      <c r="N443" s="87" t="s">
        <v>1785</v>
      </c>
      <c r="O443" s="87">
        <v>1</v>
      </c>
      <c r="P443" s="88">
        <v>46082</v>
      </c>
      <c r="Q443" s="88">
        <v>46387</v>
      </c>
      <c r="R443" s="89">
        <f t="shared" si="21"/>
        <v>45</v>
      </c>
      <c r="S443" s="87" t="s">
        <v>77</v>
      </c>
      <c r="T443" s="90" t="s">
        <v>78</v>
      </c>
      <c r="U443" s="105">
        <f>+IFERROR(VLOOKUP($L443,ACTIVIDADES!$B$9:$X$493,10,0),"")</f>
        <v>1</v>
      </c>
      <c r="V443" s="167" t="str">
        <f>+IFERROR(VLOOKUP($L443,ACTIVIDADES!$B$9:$X$493,11,0)," ")</f>
        <v>Se esta manejando una prueba piloto SIIF NACIÓN</v>
      </c>
      <c r="W443" s="227" t="str">
        <f>+IFERROR(VLOOKUP($L443,ACTIVIDADES!$B$9:$X$493,12,0),"")</f>
        <v>https://dnbcgovco-my.sharepoint.com/:f:/g/personal/planeacion_dnbc_gov_co/IgCKsvM4H_KTR6xnllTYAW4KAYnPCAelO_DLpgStTfwUj-M?e=KcFs8q</v>
      </c>
      <c r="X443" s="138">
        <f>+IFERROR(VLOOKUP($L443,ACTIVIDADES!$B$9:$X$493,13,0),"")</f>
        <v>46153</v>
      </c>
      <c r="Y443" s="164" t="str">
        <f>+IFERROR(VLOOKUP($L443,ACTIVIDADES!$B$9:$X$493,14,0),"")</f>
        <v>Se evidencia respuesta de MinHacienda para uso piloto de sistema Siif Nación - Modulo Recursos Fisicos</v>
      </c>
      <c r="Z443" s="105">
        <f>+IFERROR(VLOOKUP($L443,ACTIVIDADES!$B$9:$X$493,15,0),"")</f>
        <v>0.1</v>
      </c>
      <c r="AA443" s="165" t="str">
        <f>+IFERROR(VLOOKUP($L443,ACTIVIDADES!$B$9:$X$493,16,0),"")</f>
        <v>EJECUCIÓN</v>
      </c>
      <c r="AB443" s="138">
        <v>46171</v>
      </c>
      <c r="AC443" s="105">
        <v>0.1</v>
      </c>
      <c r="AD443" s="105" t="s">
        <v>1786</v>
      </c>
      <c r="AE443" s="105" t="s">
        <v>108</v>
      </c>
      <c r="AF443" s="105" t="s">
        <v>81</v>
      </c>
      <c r="AG443" s="105" t="s">
        <v>81</v>
      </c>
      <c r="AH443" s="105" t="s">
        <v>81</v>
      </c>
      <c r="AI443" s="33"/>
      <c r="AJ443" s="33"/>
      <c r="AK443" s="34"/>
      <c r="AL443" s="33"/>
      <c r="AM443" s="34"/>
      <c r="AN443" s="35"/>
      <c r="AO443" s="36"/>
      <c r="AP443" s="37"/>
      <c r="AQ443" s="33"/>
      <c r="AR443" s="38"/>
      <c r="AS443" s="39"/>
      <c r="AT443" s="40"/>
      <c r="AU443" s="48"/>
      <c r="AV443" s="49"/>
      <c r="AW443" s="41"/>
      <c r="AX443" s="47"/>
      <c r="AY443" s="33"/>
      <c r="AZ443" s="33"/>
      <c r="BA443" s="34"/>
      <c r="BB443" s="33"/>
      <c r="BC443" s="34"/>
      <c r="BD443" s="35"/>
      <c r="BE443" s="36"/>
      <c r="BF443" s="37"/>
      <c r="BG443" s="33"/>
      <c r="BH443" s="38"/>
      <c r="BI443" s="39"/>
      <c r="BJ443" s="40"/>
      <c r="BK443" s="48"/>
      <c r="BL443" s="49"/>
      <c r="BM443" s="41"/>
      <c r="BN443" s="47"/>
      <c r="BO443" s="33"/>
      <c r="BP443" s="33"/>
      <c r="BQ443" s="34"/>
      <c r="BR443" s="33"/>
      <c r="BS443" s="34"/>
      <c r="BT443" s="35"/>
      <c r="BU443" s="36"/>
      <c r="BV443" s="37"/>
      <c r="BW443" s="33"/>
      <c r="BX443" s="38"/>
      <c r="BY443" s="39"/>
      <c r="BZ443" s="40"/>
      <c r="CA443" s="48"/>
      <c r="CB443" s="49"/>
      <c r="CC443" s="41"/>
      <c r="CD443" s="47"/>
    </row>
    <row r="444" spans="1:82" s="32" customFormat="1" ht="90" customHeight="1" x14ac:dyDescent="0.25">
      <c r="A444" s="315">
        <f t="shared" si="22"/>
        <v>436</v>
      </c>
      <c r="B444" s="61" t="s">
        <v>67</v>
      </c>
      <c r="C444" s="61">
        <v>2023</v>
      </c>
      <c r="D444" s="61" t="s">
        <v>68</v>
      </c>
      <c r="E444" s="61"/>
      <c r="F444" s="61" t="s">
        <v>1841</v>
      </c>
      <c r="G444" s="62" t="s">
        <v>1842</v>
      </c>
      <c r="H444" s="310"/>
      <c r="I444" s="46" t="s">
        <v>1778</v>
      </c>
      <c r="J444" s="64" t="s">
        <v>1784</v>
      </c>
      <c r="K444" s="63" t="s">
        <v>73</v>
      </c>
      <c r="L444" s="87" t="s">
        <v>367</v>
      </c>
      <c r="M444" s="86" t="s">
        <v>368</v>
      </c>
      <c r="N444" s="87" t="s">
        <v>369</v>
      </c>
      <c r="O444" s="87">
        <v>1</v>
      </c>
      <c r="P444" s="88">
        <v>46143</v>
      </c>
      <c r="Q444" s="88">
        <v>46295</v>
      </c>
      <c r="R444" s="89">
        <f t="shared" si="21"/>
        <v>22.349999999999998</v>
      </c>
      <c r="S444" s="87" t="s">
        <v>92</v>
      </c>
      <c r="T444" s="90"/>
      <c r="U444" s="105">
        <f>+IFERROR(VLOOKUP($L444,ACTIVIDADES!$B$9:$X$493,10,0),"")</f>
        <v>0</v>
      </c>
      <c r="V444" s="167" t="str">
        <f>+IFERROR(VLOOKUP($L444,ACTIVIDADES!$B$9:$X$493,11,0)," ")</f>
        <v>Proceso de actualización</v>
      </c>
      <c r="W444" s="227" t="str">
        <f>+IFERROR(VLOOKUP($L444,ACTIVIDADES!$B$9:$X$493,12,0),"")</f>
        <v>https://dnbcgovco-my.sharepoint.com/:f:/g/personal/planeacion_dnbc_gov_co/IgDm4DHyXDA5Q5WGTU7tDkFLAc2M2mTSoezfwLKe_RnYYZ0?e=uJfhoo</v>
      </c>
      <c r="X444" s="138">
        <f>+IFERROR(VLOOKUP($L444,ACTIVIDADES!$B$9:$X$493,13,0),"")</f>
        <v>46153</v>
      </c>
      <c r="Y444" s="164" t="str">
        <f>+IFERROR(VLOOKUP($L444,ACTIVIDADES!$B$9:$X$493,14,0),"")</f>
        <v>No se evidencia avance para el periodo</v>
      </c>
      <c r="Z444" s="105">
        <f>+IFERROR(VLOOKUP($L444,ACTIVIDADES!$B$9:$X$493,15,0),"")</f>
        <v>0</v>
      </c>
      <c r="AA444" s="165" t="str">
        <f>+IFERROR(VLOOKUP($L444,ACTIVIDADES!$B$9:$X$493,16,0),"")</f>
        <v>EJECUCIÓN</v>
      </c>
      <c r="AB444" s="138">
        <v>46171</v>
      </c>
      <c r="AC444" s="105">
        <v>0</v>
      </c>
      <c r="AD444" s="105" t="s">
        <v>93</v>
      </c>
      <c r="AE444" s="170" t="s">
        <v>83</v>
      </c>
      <c r="AF444" s="105" t="s">
        <v>81</v>
      </c>
      <c r="AG444" s="105" t="s">
        <v>81</v>
      </c>
      <c r="AH444" s="105" t="s">
        <v>81</v>
      </c>
      <c r="AI444" s="33"/>
      <c r="AJ444" s="33"/>
      <c r="AK444" s="34"/>
      <c r="AL444" s="33"/>
      <c r="AM444" s="34"/>
      <c r="AN444" s="35"/>
      <c r="AO444" s="36"/>
      <c r="AP444" s="37"/>
      <c r="AQ444" s="33"/>
      <c r="AR444" s="38"/>
      <c r="AS444" s="39"/>
      <c r="AT444" s="40"/>
      <c r="AU444" s="48"/>
      <c r="AV444" s="49"/>
      <c r="AW444" s="41"/>
      <c r="AX444" s="47"/>
      <c r="AY444" s="33"/>
      <c r="AZ444" s="33"/>
      <c r="BA444" s="34"/>
      <c r="BB444" s="33"/>
      <c r="BC444" s="34"/>
      <c r="BD444" s="35"/>
      <c r="BE444" s="36"/>
      <c r="BF444" s="37"/>
      <c r="BG444" s="33"/>
      <c r="BH444" s="38"/>
      <c r="BI444" s="39"/>
      <c r="BJ444" s="40"/>
      <c r="BK444" s="48"/>
      <c r="BL444" s="49"/>
      <c r="BM444" s="41"/>
      <c r="BN444" s="47"/>
      <c r="BO444" s="33"/>
      <c r="BP444" s="33"/>
      <c r="BQ444" s="34"/>
      <c r="BR444" s="33"/>
      <c r="BS444" s="34"/>
      <c r="BT444" s="35"/>
      <c r="BU444" s="36"/>
      <c r="BV444" s="37"/>
      <c r="BW444" s="33"/>
      <c r="BX444" s="38"/>
      <c r="BY444" s="39"/>
      <c r="BZ444" s="40"/>
      <c r="CA444" s="48"/>
      <c r="CB444" s="49"/>
      <c r="CC444" s="41"/>
      <c r="CD444" s="47"/>
    </row>
    <row r="445" spans="1:82" s="32" customFormat="1" ht="90" customHeight="1" x14ac:dyDescent="0.25">
      <c r="A445" s="315">
        <f t="shared" si="22"/>
        <v>437</v>
      </c>
      <c r="B445" s="61" t="s">
        <v>67</v>
      </c>
      <c r="C445" s="61">
        <v>2023</v>
      </c>
      <c r="D445" s="61" t="s">
        <v>68</v>
      </c>
      <c r="E445" s="61"/>
      <c r="F445" s="61" t="s">
        <v>1841</v>
      </c>
      <c r="G445" s="62" t="s">
        <v>1842</v>
      </c>
      <c r="H445" s="310"/>
      <c r="I445" s="46" t="s">
        <v>1778</v>
      </c>
      <c r="J445" s="64" t="s">
        <v>1784</v>
      </c>
      <c r="K445" s="63" t="s">
        <v>73</v>
      </c>
      <c r="L445" s="87" t="s">
        <v>370</v>
      </c>
      <c r="M445" s="86" t="s">
        <v>371</v>
      </c>
      <c r="N445" s="87" t="s">
        <v>372</v>
      </c>
      <c r="O445" s="87">
        <v>2</v>
      </c>
      <c r="P445" s="88">
        <v>46023</v>
      </c>
      <c r="Q445" s="88">
        <v>46387</v>
      </c>
      <c r="R445" s="89">
        <f t="shared" si="21"/>
        <v>54</v>
      </c>
      <c r="S445" s="87" t="s">
        <v>92</v>
      </c>
      <c r="T445" s="90"/>
      <c r="U445" s="105">
        <f>+IFERROR(VLOOKUP($L445,ACTIVIDADES!$B$9:$X$493,10,0),"")</f>
        <v>0</v>
      </c>
      <c r="V445" s="167" t="str">
        <f>+IFERROR(VLOOKUP($L445,ACTIVIDADES!$B$9:$X$493,11,0)," ")</f>
        <v>Proceso de actualización</v>
      </c>
      <c r="W445" s="227" t="str">
        <f>+IFERROR(VLOOKUP($L445,ACTIVIDADES!$B$9:$X$493,12,0),"")</f>
        <v>https://dnbcgovco-my.sharepoint.com/:f:/g/personal/planeacion_dnbc_gov_co/IgBveH1t7EmIR6GZSOaIIHmUAUc6KaLSFKfQX2lbG2hDEA0?e=ooFcYM</v>
      </c>
      <c r="X445" s="138">
        <f>+IFERROR(VLOOKUP($L445,ACTIVIDADES!$B$9:$X$493,13,0),"")</f>
        <v>46153</v>
      </c>
      <c r="Y445" s="164" t="str">
        <f>+IFERROR(VLOOKUP($L445,ACTIVIDADES!$B$9:$X$493,14,0),"")</f>
        <v>No se evidencia avance para el periodo</v>
      </c>
      <c r="Z445" s="105">
        <f>+IFERROR(VLOOKUP($L445,ACTIVIDADES!$B$9:$X$493,15,0),"")</f>
        <v>0</v>
      </c>
      <c r="AA445" s="165" t="str">
        <f>+IFERROR(VLOOKUP($L445,ACTIVIDADES!$B$9:$X$493,16,0),"")</f>
        <v>EJECUCIÓN</v>
      </c>
      <c r="AB445" s="138">
        <v>46171</v>
      </c>
      <c r="AC445" s="105">
        <v>0</v>
      </c>
      <c r="AD445" s="105" t="s">
        <v>93</v>
      </c>
      <c r="AE445" s="170" t="s">
        <v>83</v>
      </c>
      <c r="AF445" s="105" t="s">
        <v>81</v>
      </c>
      <c r="AG445" s="105" t="s">
        <v>81</v>
      </c>
      <c r="AH445" s="105" t="s">
        <v>81</v>
      </c>
      <c r="AI445" s="33"/>
      <c r="AJ445" s="33"/>
      <c r="AK445" s="34"/>
      <c r="AL445" s="33"/>
      <c r="AM445" s="34"/>
      <c r="AN445" s="35"/>
      <c r="AO445" s="36"/>
      <c r="AP445" s="37"/>
      <c r="AQ445" s="33"/>
      <c r="AR445" s="38"/>
      <c r="AS445" s="39"/>
      <c r="AT445" s="40"/>
      <c r="AU445" s="48"/>
      <c r="AV445" s="49"/>
      <c r="AW445" s="41"/>
      <c r="AX445" s="47"/>
      <c r="AY445" s="33"/>
      <c r="AZ445" s="33"/>
      <c r="BA445" s="34"/>
      <c r="BB445" s="33"/>
      <c r="BC445" s="34"/>
      <c r="BD445" s="35"/>
      <c r="BE445" s="36"/>
      <c r="BF445" s="37"/>
      <c r="BG445" s="33"/>
      <c r="BH445" s="38"/>
      <c r="BI445" s="39"/>
      <c r="BJ445" s="40"/>
      <c r="BK445" s="48"/>
      <c r="BL445" s="49"/>
      <c r="BM445" s="41"/>
      <c r="BN445" s="47"/>
      <c r="BO445" s="33"/>
      <c r="BP445" s="33"/>
      <c r="BQ445" s="34"/>
      <c r="BR445" s="33"/>
      <c r="BS445" s="34"/>
      <c r="BT445" s="35"/>
      <c r="BU445" s="36"/>
      <c r="BV445" s="37"/>
      <c r="BW445" s="33"/>
      <c r="BX445" s="38"/>
      <c r="BY445" s="39"/>
      <c r="BZ445" s="40"/>
      <c r="CA445" s="48"/>
      <c r="CB445" s="49"/>
      <c r="CC445" s="41"/>
      <c r="CD445" s="47"/>
    </row>
    <row r="446" spans="1:82" s="32" customFormat="1" ht="90" customHeight="1" x14ac:dyDescent="0.25">
      <c r="A446" s="315">
        <f t="shared" si="22"/>
        <v>438</v>
      </c>
      <c r="B446" s="61" t="s">
        <v>1843</v>
      </c>
      <c r="C446" s="61">
        <v>2023</v>
      </c>
      <c r="D446" s="61" t="s">
        <v>68</v>
      </c>
      <c r="E446" s="61"/>
      <c r="F446" s="61" t="s">
        <v>1844</v>
      </c>
      <c r="G446" s="62" t="s">
        <v>1845</v>
      </c>
      <c r="H446" s="310"/>
      <c r="I446" s="46" t="s">
        <v>1846</v>
      </c>
      <c r="J446" s="64" t="s">
        <v>1847</v>
      </c>
      <c r="K446" s="63" t="s">
        <v>73</v>
      </c>
      <c r="L446" s="87" t="s">
        <v>1848</v>
      </c>
      <c r="M446" s="86" t="s">
        <v>1849</v>
      </c>
      <c r="N446" s="87" t="s">
        <v>1850</v>
      </c>
      <c r="O446" s="87">
        <v>1</v>
      </c>
      <c r="P446" s="88">
        <v>45292</v>
      </c>
      <c r="Q446" s="88">
        <v>45565</v>
      </c>
      <c r="R446" s="89">
        <f t="shared" si="21"/>
        <v>40.35</v>
      </c>
      <c r="S446" s="87" t="s">
        <v>161</v>
      </c>
      <c r="T446" s="90"/>
      <c r="U446" s="105">
        <f>+IFERROR(VLOOKUP($L446,ACTIVIDADES!$B$9:$X$493,10,0),"")</f>
        <v>1</v>
      </c>
      <c r="V446" s="167" t="str">
        <f>+IFERROR(VLOOKUP($L446,ACTIVIDADES!$B$9:$X$493,11,0)," ")</f>
        <v>actualización de la matriz legal con la norma vigente</v>
      </c>
      <c r="W446" s="227" t="str">
        <f>+IFERROR(VLOOKUP($L446,ACTIVIDADES!$B$9:$X$493,12,0),"")</f>
        <v>Matriz legal SST DNBC 12 ABRIL 2026.xlsx</v>
      </c>
      <c r="X446" s="138">
        <f>+IFERROR(VLOOKUP($L446,ACTIVIDADES!$B$9:$X$493,13,0),"")</f>
        <v>46153</v>
      </c>
      <c r="Y446" s="164" t="str">
        <f>+IFERROR(VLOOKUP($L446,ACTIVIDADES!$B$9:$X$493,14,0),"")</f>
        <v>Se incluye matriz legal. Se sugiere su formalización en el SIGE</v>
      </c>
      <c r="Z446" s="105">
        <f>+IFERROR(VLOOKUP($L446,ACTIVIDADES!$B$9:$X$493,15,0),"")</f>
        <v>1</v>
      </c>
      <c r="AA446" s="165" t="str">
        <f>+IFERROR(VLOOKUP($L446,ACTIVIDADES!$B$9:$X$493,16,0),"")</f>
        <v>CUMPLIDO</v>
      </c>
      <c r="AB446" s="138">
        <v>46157</v>
      </c>
      <c r="AC446" s="105">
        <v>1</v>
      </c>
      <c r="AD446" s="176" t="s">
        <v>1851</v>
      </c>
      <c r="AE446" s="105" t="s">
        <v>146</v>
      </c>
      <c r="AF446" s="105" t="s">
        <v>81</v>
      </c>
      <c r="AG446" s="105" t="s">
        <v>85</v>
      </c>
      <c r="AH446" s="105" t="s">
        <v>123</v>
      </c>
      <c r="AI446" s="33"/>
      <c r="AJ446" s="33"/>
      <c r="AK446" s="34"/>
      <c r="AL446" s="33"/>
      <c r="AM446" s="34"/>
      <c r="AN446" s="35"/>
      <c r="AO446" s="36"/>
      <c r="AP446" s="37"/>
      <c r="AQ446" s="33"/>
      <c r="AR446" s="38"/>
      <c r="AS446" s="39"/>
      <c r="AT446" s="40"/>
      <c r="AU446" s="48"/>
      <c r="AV446" s="49"/>
      <c r="AW446" s="41"/>
      <c r="AX446" s="47"/>
      <c r="AY446" s="33"/>
      <c r="AZ446" s="33"/>
      <c r="BA446" s="34"/>
      <c r="BB446" s="33"/>
      <c r="BC446" s="34"/>
      <c r="BD446" s="35"/>
      <c r="BE446" s="36"/>
      <c r="BF446" s="37"/>
      <c r="BG446" s="33"/>
      <c r="BH446" s="38"/>
      <c r="BI446" s="39"/>
      <c r="BJ446" s="40"/>
      <c r="BK446" s="48"/>
      <c r="BL446" s="49"/>
      <c r="BM446" s="41"/>
      <c r="BN446" s="47"/>
      <c r="BO446" s="33"/>
      <c r="BP446" s="33"/>
      <c r="BQ446" s="34"/>
      <c r="BR446" s="33"/>
      <c r="BS446" s="34"/>
      <c r="BT446" s="35"/>
      <c r="BU446" s="36"/>
      <c r="BV446" s="37"/>
      <c r="BW446" s="33"/>
      <c r="BX446" s="38"/>
      <c r="BY446" s="39"/>
      <c r="BZ446" s="40"/>
      <c r="CA446" s="48"/>
      <c r="CB446" s="49"/>
      <c r="CC446" s="41"/>
      <c r="CD446" s="47"/>
    </row>
    <row r="447" spans="1:82" s="32" customFormat="1" ht="90" customHeight="1" x14ac:dyDescent="0.25">
      <c r="A447" s="315">
        <f t="shared" si="22"/>
        <v>439</v>
      </c>
      <c r="B447" s="61" t="s">
        <v>1843</v>
      </c>
      <c r="C447" s="61">
        <v>2023</v>
      </c>
      <c r="D447" s="61" t="s">
        <v>68</v>
      </c>
      <c r="E447" s="61"/>
      <c r="F447" s="61" t="s">
        <v>1852</v>
      </c>
      <c r="G447" s="62" t="s">
        <v>1853</v>
      </c>
      <c r="H447" s="310"/>
      <c r="I447" s="46" t="s">
        <v>1854</v>
      </c>
      <c r="J447" s="64" t="s">
        <v>1855</v>
      </c>
      <c r="K447" s="63" t="s">
        <v>73</v>
      </c>
      <c r="L447" s="87" t="s">
        <v>1856</v>
      </c>
      <c r="M447" s="86" t="s">
        <v>1857</v>
      </c>
      <c r="N447" s="87" t="s">
        <v>1858</v>
      </c>
      <c r="O447" s="87">
        <v>1</v>
      </c>
      <c r="P447" s="88">
        <v>46023</v>
      </c>
      <c r="Q447" s="88">
        <v>46387</v>
      </c>
      <c r="R447" s="89">
        <f t="shared" ref="R447:R508" si="23">DAYS360(P447,Q447)/360*54</f>
        <v>54</v>
      </c>
      <c r="S447" s="87" t="s">
        <v>161</v>
      </c>
      <c r="T447" s="90"/>
      <c r="U447" s="105">
        <f>+IFERROR(VLOOKUP($L447,ACTIVIDADES!$B$9:$X$493,10,0),"")</f>
        <v>0</v>
      </c>
      <c r="V447" s="167">
        <f>+IFERROR(VLOOKUP($L447,ACTIVIDADES!$B$9:$X$493,11,0)," ")</f>
        <v>0</v>
      </c>
      <c r="W447" s="227">
        <f>+IFERROR(VLOOKUP($L447,ACTIVIDADES!$B$9:$X$493,12,0),"")</f>
        <v>0</v>
      </c>
      <c r="X447" s="138">
        <f>+IFERROR(VLOOKUP($L447,ACTIVIDADES!$B$9:$X$493,13,0),"")</f>
        <v>46153</v>
      </c>
      <c r="Y447" s="164" t="str">
        <f>+IFERROR(VLOOKUP($L447,ACTIVIDADES!$B$9:$X$493,14,0),"")</f>
        <v>No se evidencia seguimiento</v>
      </c>
      <c r="Z447" s="105">
        <f>+IFERROR(VLOOKUP($L447,ACTIVIDADES!$B$9:$X$493,15,0),"")</f>
        <v>0</v>
      </c>
      <c r="AA447" s="165" t="str">
        <f>+IFERROR(VLOOKUP($L447,ACTIVIDADES!$B$9:$X$493,16,0),"")</f>
        <v>EJECUCIÓN</v>
      </c>
      <c r="AB447" s="138">
        <v>46157</v>
      </c>
      <c r="AC447" s="105">
        <v>0</v>
      </c>
      <c r="AD447" s="105" t="s">
        <v>93</v>
      </c>
      <c r="AE447" s="170" t="s">
        <v>83</v>
      </c>
      <c r="AF447" s="105" t="s">
        <v>81</v>
      </c>
      <c r="AG447" s="105" t="s">
        <v>81</v>
      </c>
      <c r="AH447" s="105" t="s">
        <v>81</v>
      </c>
      <c r="AI447" s="33"/>
      <c r="AJ447" s="33"/>
      <c r="AK447" s="34"/>
      <c r="AL447" s="33"/>
      <c r="AM447" s="34"/>
      <c r="AN447" s="35"/>
      <c r="AO447" s="36"/>
      <c r="AP447" s="37"/>
      <c r="AQ447" s="33"/>
      <c r="AR447" s="38"/>
      <c r="AS447" s="39"/>
      <c r="AT447" s="40"/>
      <c r="AU447" s="48"/>
      <c r="AV447" s="49"/>
      <c r="AW447" s="41"/>
      <c r="AX447" s="47"/>
      <c r="AY447" s="33"/>
      <c r="AZ447" s="33"/>
      <c r="BA447" s="34"/>
      <c r="BB447" s="33"/>
      <c r="BC447" s="34"/>
      <c r="BD447" s="35"/>
      <c r="BE447" s="36"/>
      <c r="BF447" s="37"/>
      <c r="BG447" s="33"/>
      <c r="BH447" s="38"/>
      <c r="BI447" s="39"/>
      <c r="BJ447" s="40"/>
      <c r="BK447" s="48"/>
      <c r="BL447" s="49"/>
      <c r="BM447" s="41"/>
      <c r="BN447" s="47"/>
      <c r="BO447" s="33"/>
      <c r="BP447" s="33"/>
      <c r="BQ447" s="34"/>
      <c r="BR447" s="33"/>
      <c r="BS447" s="34"/>
      <c r="BT447" s="35"/>
      <c r="BU447" s="36"/>
      <c r="BV447" s="37"/>
      <c r="BW447" s="33"/>
      <c r="BX447" s="38"/>
      <c r="BY447" s="39"/>
      <c r="BZ447" s="40"/>
      <c r="CA447" s="48"/>
      <c r="CB447" s="49"/>
      <c r="CC447" s="41"/>
      <c r="CD447" s="47"/>
    </row>
    <row r="448" spans="1:82" s="32" customFormat="1" ht="90" customHeight="1" x14ac:dyDescent="0.25">
      <c r="A448" s="315">
        <f t="shared" si="22"/>
        <v>440</v>
      </c>
      <c r="B448" s="61" t="s">
        <v>1843</v>
      </c>
      <c r="C448" s="61">
        <v>2023</v>
      </c>
      <c r="D448" s="61" t="s">
        <v>68</v>
      </c>
      <c r="E448" s="61"/>
      <c r="F448" s="61" t="s">
        <v>1859</v>
      </c>
      <c r="G448" s="62" t="s">
        <v>1860</v>
      </c>
      <c r="H448" s="310"/>
      <c r="I448" s="46" t="s">
        <v>1861</v>
      </c>
      <c r="J448" s="64" t="s">
        <v>1862</v>
      </c>
      <c r="K448" s="63" t="s">
        <v>73</v>
      </c>
      <c r="L448" s="87" t="s">
        <v>1863</v>
      </c>
      <c r="M448" s="86" t="s">
        <v>1864</v>
      </c>
      <c r="N448" s="87" t="s">
        <v>1865</v>
      </c>
      <c r="O448" s="87">
        <v>2</v>
      </c>
      <c r="P448" s="88">
        <v>45323</v>
      </c>
      <c r="Q448" s="88">
        <v>45535</v>
      </c>
      <c r="R448" s="89">
        <f t="shared" si="23"/>
        <v>31.500000000000004</v>
      </c>
      <c r="S448" s="87" t="s">
        <v>161</v>
      </c>
      <c r="T448" s="90"/>
      <c r="U448" s="105">
        <f>+IFERROR(VLOOKUP($L448,ACTIVIDADES!$B$9:$X$493,10,0),"")</f>
        <v>1</v>
      </c>
      <c r="V448" s="167" t="str">
        <f>+IFERROR(VLOOKUP($L448,ACTIVIDADES!$B$9:$X$493,11,0)," ")</f>
        <v>actualizado</v>
      </c>
      <c r="W448" s="227" t="str">
        <f>+IFERROR(VLOOKUP($L448,ACTIVIDADES!$B$9:$X$493,12,0),"")</f>
        <v>TH_AC24</v>
      </c>
      <c r="X448" s="138">
        <f>+IFERROR(VLOOKUP($L448,ACTIVIDADES!$B$9:$X$493,13,0),"")</f>
        <v>46153</v>
      </c>
      <c r="Y448" s="164" t="str">
        <f>+IFERROR(VLOOKUP($L448,ACTIVIDADES!$B$9:$X$493,14,0),"")</f>
        <v>Se incluyen borradores de coumento que no corresponden a la actividad y que no están oficializados en el SIGE</v>
      </c>
      <c r="Z448" s="105">
        <f>+IFERROR(VLOOKUP($L448,ACTIVIDADES!$B$9:$X$493,15,0),"")</f>
        <v>0</v>
      </c>
      <c r="AA448" s="165" t="str">
        <f>+IFERROR(VLOOKUP($L448,ACTIVIDADES!$B$9:$X$493,16,0),"")</f>
        <v>VENCIDO</v>
      </c>
      <c r="AB448" s="138">
        <v>46157</v>
      </c>
      <c r="AC448" s="105">
        <v>0</v>
      </c>
      <c r="AD448" s="105" t="s">
        <v>1866</v>
      </c>
      <c r="AE448" s="105" t="s">
        <v>118</v>
      </c>
      <c r="AF448" s="105" t="s">
        <v>81</v>
      </c>
      <c r="AG448" s="105" t="s">
        <v>81</v>
      </c>
      <c r="AH448" s="105" t="s">
        <v>81</v>
      </c>
      <c r="AI448" s="33"/>
      <c r="AJ448" s="33"/>
      <c r="AK448" s="34"/>
      <c r="AL448" s="33"/>
      <c r="AM448" s="34"/>
      <c r="AN448" s="35"/>
      <c r="AO448" s="36"/>
      <c r="AP448" s="37"/>
      <c r="AQ448" s="33"/>
      <c r="AR448" s="38"/>
      <c r="AS448" s="39"/>
      <c r="AT448" s="40"/>
      <c r="AU448" s="48"/>
      <c r="AV448" s="49"/>
      <c r="AW448" s="41"/>
      <c r="AX448" s="47"/>
      <c r="AY448" s="33"/>
      <c r="AZ448" s="33"/>
      <c r="BA448" s="34"/>
      <c r="BB448" s="33"/>
      <c r="BC448" s="34"/>
      <c r="BD448" s="35"/>
      <c r="BE448" s="36"/>
      <c r="BF448" s="37"/>
      <c r="BG448" s="33"/>
      <c r="BH448" s="38"/>
      <c r="BI448" s="39"/>
      <c r="BJ448" s="40"/>
      <c r="BK448" s="48"/>
      <c r="BL448" s="49"/>
      <c r="BM448" s="41"/>
      <c r="BN448" s="47"/>
      <c r="BO448" s="33"/>
      <c r="BP448" s="33"/>
      <c r="BQ448" s="34"/>
      <c r="BR448" s="33"/>
      <c r="BS448" s="34"/>
      <c r="BT448" s="35"/>
      <c r="BU448" s="36"/>
      <c r="BV448" s="37"/>
      <c r="BW448" s="33"/>
      <c r="BX448" s="38"/>
      <c r="BY448" s="39"/>
      <c r="BZ448" s="40"/>
      <c r="CA448" s="48"/>
      <c r="CB448" s="49"/>
      <c r="CC448" s="41"/>
      <c r="CD448" s="47"/>
    </row>
    <row r="449" spans="1:82" s="32" customFormat="1" ht="90" customHeight="1" x14ac:dyDescent="0.25">
      <c r="A449" s="315">
        <f t="shared" si="22"/>
        <v>441</v>
      </c>
      <c r="B449" s="61" t="s">
        <v>1843</v>
      </c>
      <c r="C449" s="61">
        <v>2023</v>
      </c>
      <c r="D449" s="61" t="s">
        <v>68</v>
      </c>
      <c r="E449" s="61"/>
      <c r="F449" s="61" t="s">
        <v>1867</v>
      </c>
      <c r="G449" s="62" t="s">
        <v>1868</v>
      </c>
      <c r="H449" s="310"/>
      <c r="I449" s="46" t="s">
        <v>1869</v>
      </c>
      <c r="J449" s="64" t="s">
        <v>1870</v>
      </c>
      <c r="K449" s="63" t="s">
        <v>73</v>
      </c>
      <c r="L449" s="87" t="s">
        <v>1871</v>
      </c>
      <c r="M449" s="86" t="s">
        <v>1872</v>
      </c>
      <c r="N449" s="87" t="s">
        <v>1873</v>
      </c>
      <c r="O449" s="87">
        <v>12</v>
      </c>
      <c r="P449" s="88">
        <v>46023</v>
      </c>
      <c r="Q449" s="88">
        <v>46387</v>
      </c>
      <c r="R449" s="89">
        <f t="shared" si="23"/>
        <v>54</v>
      </c>
      <c r="S449" s="87" t="s">
        <v>161</v>
      </c>
      <c r="T449" s="90"/>
      <c r="U449" s="105">
        <f>+IFERROR(VLOOKUP($L449,ACTIVIDADES!$B$9:$X$493,10,0),"")</f>
        <v>0</v>
      </c>
      <c r="V449" s="167">
        <f>+IFERROR(VLOOKUP($L449,ACTIVIDADES!$B$9:$X$493,11,0)," ")</f>
        <v>0</v>
      </c>
      <c r="W449" s="227">
        <f>+IFERROR(VLOOKUP($L449,ACTIVIDADES!$B$9:$X$493,12,0),"")</f>
        <v>0</v>
      </c>
      <c r="X449" s="138">
        <f>+IFERROR(VLOOKUP($L449,ACTIVIDADES!$B$9:$X$493,13,0),"")</f>
        <v>46153</v>
      </c>
      <c r="Y449" s="164" t="str">
        <f>+IFERROR(VLOOKUP($L449,ACTIVIDADES!$B$9:$X$493,14,0),"")</f>
        <v>No se evidencia seguimiento</v>
      </c>
      <c r="Z449" s="105">
        <f>+IFERROR(VLOOKUP($L449,ACTIVIDADES!$B$9:$X$493,15,0),"")</f>
        <v>0</v>
      </c>
      <c r="AA449" s="165" t="str">
        <f>+IFERROR(VLOOKUP($L449,ACTIVIDADES!$B$9:$X$493,16,0),"")</f>
        <v>EJECUCIÓN</v>
      </c>
      <c r="AB449" s="138">
        <v>46157</v>
      </c>
      <c r="AC449" s="105">
        <v>0</v>
      </c>
      <c r="AD449" s="105" t="s">
        <v>93</v>
      </c>
      <c r="AE449" s="170" t="s">
        <v>83</v>
      </c>
      <c r="AF449" s="105" t="s">
        <v>81</v>
      </c>
      <c r="AG449" s="105" t="s">
        <v>81</v>
      </c>
      <c r="AH449" s="105" t="s">
        <v>81</v>
      </c>
      <c r="AI449" s="33"/>
      <c r="AJ449" s="33"/>
      <c r="AK449" s="34"/>
      <c r="AL449" s="33"/>
      <c r="AM449" s="34"/>
      <c r="AN449" s="35"/>
      <c r="AO449" s="36"/>
      <c r="AP449" s="37"/>
      <c r="AQ449" s="33"/>
      <c r="AR449" s="38"/>
      <c r="AS449" s="39"/>
      <c r="AT449" s="40"/>
      <c r="AU449" s="48"/>
      <c r="AV449" s="49"/>
      <c r="AW449" s="41"/>
      <c r="AX449" s="47"/>
      <c r="AY449" s="33"/>
      <c r="AZ449" s="33"/>
      <c r="BA449" s="34"/>
      <c r="BB449" s="33"/>
      <c r="BC449" s="34"/>
      <c r="BD449" s="35"/>
      <c r="BE449" s="36"/>
      <c r="BF449" s="37"/>
      <c r="BG449" s="33"/>
      <c r="BH449" s="38"/>
      <c r="BI449" s="39"/>
      <c r="BJ449" s="40"/>
      <c r="BK449" s="48"/>
      <c r="BL449" s="49"/>
      <c r="BM449" s="41"/>
      <c r="BN449" s="47"/>
      <c r="BO449" s="33"/>
      <c r="BP449" s="33"/>
      <c r="BQ449" s="34"/>
      <c r="BR449" s="33"/>
      <c r="BS449" s="34"/>
      <c r="BT449" s="35"/>
      <c r="BU449" s="36"/>
      <c r="BV449" s="37"/>
      <c r="BW449" s="33"/>
      <c r="BX449" s="38"/>
      <c r="BY449" s="39"/>
      <c r="BZ449" s="40"/>
      <c r="CA449" s="48"/>
      <c r="CB449" s="49"/>
      <c r="CC449" s="41"/>
      <c r="CD449" s="47"/>
    </row>
    <row r="450" spans="1:82" s="32" customFormat="1" ht="90" customHeight="1" x14ac:dyDescent="0.25">
      <c r="A450" s="315">
        <f t="shared" si="22"/>
        <v>442</v>
      </c>
      <c r="B450" s="61" t="s">
        <v>1843</v>
      </c>
      <c r="C450" s="61">
        <v>2023</v>
      </c>
      <c r="D450" s="61" t="s">
        <v>68</v>
      </c>
      <c r="E450" s="61"/>
      <c r="F450" s="61" t="s">
        <v>1874</v>
      </c>
      <c r="G450" s="62" t="s">
        <v>1875</v>
      </c>
      <c r="H450" s="310"/>
      <c r="I450" s="46" t="s">
        <v>1876</v>
      </c>
      <c r="J450" s="64" t="s">
        <v>1877</v>
      </c>
      <c r="K450" s="63" t="s">
        <v>73</v>
      </c>
      <c r="L450" s="87" t="s">
        <v>1878</v>
      </c>
      <c r="M450" s="86" t="s">
        <v>1879</v>
      </c>
      <c r="N450" s="87" t="s">
        <v>1880</v>
      </c>
      <c r="O450" s="87">
        <v>1</v>
      </c>
      <c r="P450" s="88">
        <v>45292</v>
      </c>
      <c r="Q450" s="88">
        <v>45535</v>
      </c>
      <c r="R450" s="89">
        <f t="shared" si="23"/>
        <v>36</v>
      </c>
      <c r="S450" s="87" t="s">
        <v>161</v>
      </c>
      <c r="T450" s="90"/>
      <c r="U450" s="105">
        <f>+IFERROR(VLOOKUP($L450,ACTIVIDADES!$B$9:$X$493,10,0),"")</f>
        <v>0</v>
      </c>
      <c r="V450" s="167">
        <f>+IFERROR(VLOOKUP($L450,ACTIVIDADES!$B$9:$X$493,11,0)," ")</f>
        <v>0</v>
      </c>
      <c r="W450" s="227">
        <f>+IFERROR(VLOOKUP($L450,ACTIVIDADES!$B$9:$X$493,12,0),"")</f>
        <v>0</v>
      </c>
      <c r="X450" s="138">
        <f>+IFERROR(VLOOKUP($L450,ACTIVIDADES!$B$9:$X$493,13,0),"")</f>
        <v>46153</v>
      </c>
      <c r="Y450" s="164" t="str">
        <f>+IFERROR(VLOOKUP($L450,ACTIVIDADES!$B$9:$X$493,14,0),"")</f>
        <v>No se evidencia seguimiento</v>
      </c>
      <c r="Z450" s="105">
        <f>+IFERROR(VLOOKUP($L450,ACTIVIDADES!$B$9:$X$493,15,0),"")</f>
        <v>0</v>
      </c>
      <c r="AA450" s="165" t="str">
        <f>+IFERROR(VLOOKUP($L450,ACTIVIDADES!$B$9:$X$493,16,0),"")</f>
        <v>VENCIDO</v>
      </c>
      <c r="AB450" s="138">
        <v>46157</v>
      </c>
      <c r="AC450" s="105">
        <v>0</v>
      </c>
      <c r="AD450" s="105" t="s">
        <v>93</v>
      </c>
      <c r="AE450" s="105" t="s">
        <v>118</v>
      </c>
      <c r="AF450" s="105" t="s">
        <v>81</v>
      </c>
      <c r="AG450" s="105" t="s">
        <v>81</v>
      </c>
      <c r="AH450" s="105" t="s">
        <v>81</v>
      </c>
      <c r="AI450" s="33"/>
      <c r="AJ450" s="33"/>
      <c r="AK450" s="34"/>
      <c r="AL450" s="33"/>
      <c r="AM450" s="34"/>
      <c r="AN450" s="35"/>
      <c r="AO450" s="36"/>
      <c r="AP450" s="37"/>
      <c r="AQ450" s="33"/>
      <c r="AR450" s="38"/>
      <c r="AS450" s="39"/>
      <c r="AT450" s="40"/>
      <c r="AU450" s="48"/>
      <c r="AV450" s="49"/>
      <c r="AW450" s="41"/>
      <c r="AX450" s="47"/>
      <c r="AY450" s="33"/>
      <c r="AZ450" s="33"/>
      <c r="BA450" s="34"/>
      <c r="BB450" s="33"/>
      <c r="BC450" s="34"/>
      <c r="BD450" s="35"/>
      <c r="BE450" s="36"/>
      <c r="BF450" s="37"/>
      <c r="BG450" s="33"/>
      <c r="BH450" s="38"/>
      <c r="BI450" s="39"/>
      <c r="BJ450" s="40"/>
      <c r="BK450" s="48"/>
      <c r="BL450" s="49"/>
      <c r="BM450" s="41"/>
      <c r="BN450" s="47"/>
      <c r="BO450" s="33"/>
      <c r="BP450" s="33"/>
      <c r="BQ450" s="34"/>
      <c r="BR450" s="33"/>
      <c r="BS450" s="34"/>
      <c r="BT450" s="35"/>
      <c r="BU450" s="36"/>
      <c r="BV450" s="37"/>
      <c r="BW450" s="33"/>
      <c r="BX450" s="38"/>
      <c r="BY450" s="39"/>
      <c r="BZ450" s="40"/>
      <c r="CA450" s="48"/>
      <c r="CB450" s="49"/>
      <c r="CC450" s="41"/>
      <c r="CD450" s="47"/>
    </row>
    <row r="451" spans="1:82" s="32" customFormat="1" ht="90" customHeight="1" x14ac:dyDescent="0.25">
      <c r="A451" s="315">
        <f t="shared" si="22"/>
        <v>443</v>
      </c>
      <c r="B451" s="61" t="s">
        <v>1843</v>
      </c>
      <c r="C451" s="61">
        <v>2023</v>
      </c>
      <c r="D451" s="61" t="s">
        <v>68</v>
      </c>
      <c r="E451" s="61"/>
      <c r="F451" s="61" t="s">
        <v>1881</v>
      </c>
      <c r="G451" s="62" t="s">
        <v>1882</v>
      </c>
      <c r="H451" s="310"/>
      <c r="I451" s="46" t="s">
        <v>1883</v>
      </c>
      <c r="J451" s="64" t="s">
        <v>1884</v>
      </c>
      <c r="K451" s="63" t="s">
        <v>73</v>
      </c>
      <c r="L451" s="87" t="s">
        <v>1878</v>
      </c>
      <c r="M451" s="86" t="s">
        <v>1879</v>
      </c>
      <c r="N451" s="87" t="s">
        <v>1880</v>
      </c>
      <c r="O451" s="87">
        <v>1</v>
      </c>
      <c r="P451" s="88">
        <v>45292</v>
      </c>
      <c r="Q451" s="88">
        <v>45535</v>
      </c>
      <c r="R451" s="89">
        <f t="shared" si="23"/>
        <v>36</v>
      </c>
      <c r="S451" s="87" t="s">
        <v>161</v>
      </c>
      <c r="T451" s="90"/>
      <c r="U451" s="105">
        <f>+IFERROR(VLOOKUP($L451,ACTIVIDADES!$B$9:$X$493,10,0),"")</f>
        <v>0</v>
      </c>
      <c r="V451" s="167">
        <f>+IFERROR(VLOOKUP($L451,ACTIVIDADES!$B$9:$X$493,11,0)," ")</f>
        <v>0</v>
      </c>
      <c r="W451" s="227">
        <f>+IFERROR(VLOOKUP($L451,ACTIVIDADES!$B$9:$X$493,12,0),"")</f>
        <v>0</v>
      </c>
      <c r="X451" s="138">
        <f>+IFERROR(VLOOKUP($L451,ACTIVIDADES!$B$9:$X$493,13,0),"")</f>
        <v>46153</v>
      </c>
      <c r="Y451" s="164" t="str">
        <f>+IFERROR(VLOOKUP($L451,ACTIVIDADES!$B$9:$X$493,14,0),"")</f>
        <v>No se evidencia seguimiento</v>
      </c>
      <c r="Z451" s="105">
        <f>+IFERROR(VLOOKUP($L451,ACTIVIDADES!$B$9:$X$493,15,0),"")</f>
        <v>0</v>
      </c>
      <c r="AA451" s="165" t="str">
        <f>+IFERROR(VLOOKUP($L451,ACTIVIDADES!$B$9:$X$493,16,0),"")</f>
        <v>VENCIDO</v>
      </c>
      <c r="AB451" s="138">
        <v>46157</v>
      </c>
      <c r="AC451" s="105">
        <v>0</v>
      </c>
      <c r="AD451" s="105" t="s">
        <v>93</v>
      </c>
      <c r="AE451" s="105" t="s">
        <v>118</v>
      </c>
      <c r="AF451" s="105" t="s">
        <v>81</v>
      </c>
      <c r="AG451" s="105" t="s">
        <v>81</v>
      </c>
      <c r="AH451" s="105" t="s">
        <v>81</v>
      </c>
      <c r="AI451" s="33"/>
      <c r="AJ451" s="33"/>
      <c r="AK451" s="34"/>
      <c r="AL451" s="33"/>
      <c r="AM451" s="34"/>
      <c r="AN451" s="35"/>
      <c r="AO451" s="36"/>
      <c r="AP451" s="37"/>
      <c r="AQ451" s="33"/>
      <c r="AR451" s="38"/>
      <c r="AS451" s="39"/>
      <c r="AT451" s="40"/>
      <c r="AU451" s="48"/>
      <c r="AV451" s="49"/>
      <c r="AW451" s="41"/>
      <c r="AX451" s="47"/>
      <c r="AY451" s="33"/>
      <c r="AZ451" s="33"/>
      <c r="BA451" s="34"/>
      <c r="BB451" s="33"/>
      <c r="BC451" s="34"/>
      <c r="BD451" s="35"/>
      <c r="BE451" s="36"/>
      <c r="BF451" s="37"/>
      <c r="BG451" s="33"/>
      <c r="BH451" s="38"/>
      <c r="BI451" s="39"/>
      <c r="BJ451" s="40"/>
      <c r="BK451" s="48"/>
      <c r="BL451" s="49"/>
      <c r="BM451" s="41"/>
      <c r="BN451" s="47"/>
      <c r="BO451" s="33"/>
      <c r="BP451" s="33"/>
      <c r="BQ451" s="34"/>
      <c r="BR451" s="33"/>
      <c r="BS451" s="34"/>
      <c r="BT451" s="35"/>
      <c r="BU451" s="36"/>
      <c r="BV451" s="37"/>
      <c r="BW451" s="33"/>
      <c r="BX451" s="38"/>
      <c r="BY451" s="39"/>
      <c r="BZ451" s="40"/>
      <c r="CA451" s="48"/>
      <c r="CB451" s="49"/>
      <c r="CC451" s="41"/>
      <c r="CD451" s="47"/>
    </row>
    <row r="452" spans="1:82" s="32" customFormat="1" ht="90" customHeight="1" x14ac:dyDescent="0.25">
      <c r="A452" s="315">
        <f t="shared" si="22"/>
        <v>444</v>
      </c>
      <c r="B452" s="61" t="s">
        <v>1843</v>
      </c>
      <c r="C452" s="61">
        <v>2023</v>
      </c>
      <c r="D452" s="61" t="s">
        <v>68</v>
      </c>
      <c r="E452" s="61"/>
      <c r="F452" s="61" t="s">
        <v>1885</v>
      </c>
      <c r="G452" s="62" t="s">
        <v>1886</v>
      </c>
      <c r="H452" s="310"/>
      <c r="I452" s="46" t="s">
        <v>1887</v>
      </c>
      <c r="J452" s="64" t="s">
        <v>1888</v>
      </c>
      <c r="K452" s="63" t="s">
        <v>73</v>
      </c>
      <c r="L452" s="87" t="s">
        <v>1889</v>
      </c>
      <c r="M452" s="86" t="s">
        <v>1890</v>
      </c>
      <c r="N452" s="87" t="s">
        <v>1891</v>
      </c>
      <c r="O452" s="87">
        <v>1</v>
      </c>
      <c r="P452" s="88">
        <v>45292</v>
      </c>
      <c r="Q452" s="88">
        <v>45535</v>
      </c>
      <c r="R452" s="89">
        <f t="shared" si="23"/>
        <v>36</v>
      </c>
      <c r="S452" s="87" t="s">
        <v>161</v>
      </c>
      <c r="T452" s="90"/>
      <c r="U452" s="105">
        <f>+IFERROR(VLOOKUP($L452,ACTIVIDADES!$B$9:$X$493,10,0),"")</f>
        <v>0</v>
      </c>
      <c r="V452" s="167">
        <f>+IFERROR(VLOOKUP($L452,ACTIVIDADES!$B$9:$X$493,11,0)," ")</f>
        <v>0</v>
      </c>
      <c r="W452" s="227">
        <f>+IFERROR(VLOOKUP($L452,ACTIVIDADES!$B$9:$X$493,12,0),"")</f>
        <v>0</v>
      </c>
      <c r="X452" s="138">
        <f>+IFERROR(VLOOKUP($L452,ACTIVIDADES!$B$9:$X$493,13,0),"")</f>
        <v>46153</v>
      </c>
      <c r="Y452" s="164" t="str">
        <f>+IFERROR(VLOOKUP($L452,ACTIVIDADES!$B$9:$X$493,14,0),"")</f>
        <v>No se evidencia seguimiento</v>
      </c>
      <c r="Z452" s="105">
        <f>+IFERROR(VLOOKUP($L452,ACTIVIDADES!$B$9:$X$493,15,0),"")</f>
        <v>0</v>
      </c>
      <c r="AA452" s="165" t="str">
        <f>+IFERROR(VLOOKUP($L452,ACTIVIDADES!$B$9:$X$493,16,0),"")</f>
        <v>VENCIDO</v>
      </c>
      <c r="AB452" s="138">
        <v>46157</v>
      </c>
      <c r="AC452" s="105">
        <v>0</v>
      </c>
      <c r="AD452" s="105" t="s">
        <v>93</v>
      </c>
      <c r="AE452" s="105" t="s">
        <v>118</v>
      </c>
      <c r="AF452" s="105" t="s">
        <v>81</v>
      </c>
      <c r="AG452" s="105" t="s">
        <v>81</v>
      </c>
      <c r="AH452" s="105" t="s">
        <v>81</v>
      </c>
      <c r="AI452" s="33"/>
      <c r="AJ452" s="33"/>
      <c r="AK452" s="34"/>
      <c r="AL452" s="33"/>
      <c r="AM452" s="34"/>
      <c r="AN452" s="35"/>
      <c r="AO452" s="36"/>
      <c r="AP452" s="37"/>
      <c r="AQ452" s="33"/>
      <c r="AR452" s="38"/>
      <c r="AS452" s="39"/>
      <c r="AT452" s="40"/>
      <c r="AU452" s="48"/>
      <c r="AV452" s="49"/>
      <c r="AW452" s="41"/>
      <c r="AX452" s="47"/>
      <c r="AY452" s="33"/>
      <c r="AZ452" s="33"/>
      <c r="BA452" s="34"/>
      <c r="BB452" s="33"/>
      <c r="BC452" s="34"/>
      <c r="BD452" s="35"/>
      <c r="BE452" s="36"/>
      <c r="BF452" s="37"/>
      <c r="BG452" s="33"/>
      <c r="BH452" s="38"/>
      <c r="BI452" s="39"/>
      <c r="BJ452" s="40"/>
      <c r="BK452" s="48"/>
      <c r="BL452" s="49"/>
      <c r="BM452" s="41"/>
      <c r="BN452" s="47"/>
      <c r="BO452" s="33"/>
      <c r="BP452" s="33"/>
      <c r="BQ452" s="34"/>
      <c r="BR452" s="33"/>
      <c r="BS452" s="34"/>
      <c r="BT452" s="35"/>
      <c r="BU452" s="36"/>
      <c r="BV452" s="37"/>
      <c r="BW452" s="33"/>
      <c r="BX452" s="38"/>
      <c r="BY452" s="39"/>
      <c r="BZ452" s="40"/>
      <c r="CA452" s="48"/>
      <c r="CB452" s="49"/>
      <c r="CC452" s="41"/>
      <c r="CD452" s="47"/>
    </row>
    <row r="453" spans="1:82" s="32" customFormat="1" ht="90" customHeight="1" x14ac:dyDescent="0.25">
      <c r="A453" s="315">
        <f t="shared" si="22"/>
        <v>445</v>
      </c>
      <c r="B453" s="61" t="s">
        <v>1843</v>
      </c>
      <c r="C453" s="61">
        <v>2023</v>
      </c>
      <c r="D453" s="61" t="s">
        <v>68</v>
      </c>
      <c r="E453" s="61"/>
      <c r="F453" s="61" t="s">
        <v>1892</v>
      </c>
      <c r="G453" s="62" t="s">
        <v>1893</v>
      </c>
      <c r="H453" s="310"/>
      <c r="I453" s="46" t="s">
        <v>1894</v>
      </c>
      <c r="J453" s="64" t="s">
        <v>1895</v>
      </c>
      <c r="K453" s="63" t="s">
        <v>73</v>
      </c>
      <c r="L453" s="87" t="s">
        <v>1871</v>
      </c>
      <c r="M453" s="86" t="s">
        <v>1872</v>
      </c>
      <c r="N453" s="87" t="s">
        <v>1873</v>
      </c>
      <c r="O453" s="87">
        <v>12</v>
      </c>
      <c r="P453" s="88">
        <v>46023</v>
      </c>
      <c r="Q453" s="88">
        <v>46387</v>
      </c>
      <c r="R453" s="89">
        <f t="shared" si="23"/>
        <v>54</v>
      </c>
      <c r="S453" s="87" t="s">
        <v>161</v>
      </c>
      <c r="T453" s="90"/>
      <c r="U453" s="105">
        <f>+IFERROR(VLOOKUP($L453,ACTIVIDADES!$B$9:$X$493,10,0),"")</f>
        <v>0</v>
      </c>
      <c r="V453" s="167">
        <f>+IFERROR(VLOOKUP($L453,ACTIVIDADES!$B$9:$X$493,11,0)," ")</f>
        <v>0</v>
      </c>
      <c r="W453" s="227">
        <f>+IFERROR(VLOOKUP($L453,ACTIVIDADES!$B$9:$X$493,12,0),"")</f>
        <v>0</v>
      </c>
      <c r="X453" s="138">
        <f>+IFERROR(VLOOKUP($L453,ACTIVIDADES!$B$9:$X$493,13,0),"")</f>
        <v>46153</v>
      </c>
      <c r="Y453" s="164" t="str">
        <f>+IFERROR(VLOOKUP($L453,ACTIVIDADES!$B$9:$X$493,14,0),"")</f>
        <v>No se evidencia seguimiento</v>
      </c>
      <c r="Z453" s="105">
        <f>+IFERROR(VLOOKUP($L453,ACTIVIDADES!$B$9:$X$493,15,0),"")</f>
        <v>0</v>
      </c>
      <c r="AA453" s="165" t="str">
        <f>+IFERROR(VLOOKUP($L453,ACTIVIDADES!$B$9:$X$493,16,0),"")</f>
        <v>EJECUCIÓN</v>
      </c>
      <c r="AB453" s="138">
        <v>46157</v>
      </c>
      <c r="AC453" s="105">
        <v>0</v>
      </c>
      <c r="AD453" s="105" t="s">
        <v>93</v>
      </c>
      <c r="AE453" s="170" t="s">
        <v>83</v>
      </c>
      <c r="AF453" s="105" t="s">
        <v>81</v>
      </c>
      <c r="AG453" s="105" t="s">
        <v>81</v>
      </c>
      <c r="AH453" s="105" t="s">
        <v>81</v>
      </c>
      <c r="AI453" s="33"/>
      <c r="AJ453" s="33"/>
      <c r="AK453" s="34"/>
      <c r="AL453" s="33"/>
      <c r="AM453" s="34"/>
      <c r="AN453" s="35"/>
      <c r="AO453" s="36"/>
      <c r="AP453" s="37"/>
      <c r="AQ453" s="33"/>
      <c r="AR453" s="38"/>
      <c r="AS453" s="39"/>
      <c r="AT453" s="40"/>
      <c r="AU453" s="48"/>
      <c r="AV453" s="49"/>
      <c r="AW453" s="41"/>
      <c r="AX453" s="47"/>
      <c r="AY453" s="33"/>
      <c r="AZ453" s="33"/>
      <c r="BA453" s="34"/>
      <c r="BB453" s="33"/>
      <c r="BC453" s="34"/>
      <c r="BD453" s="35"/>
      <c r="BE453" s="36"/>
      <c r="BF453" s="37"/>
      <c r="BG453" s="33"/>
      <c r="BH453" s="38"/>
      <c r="BI453" s="39"/>
      <c r="BJ453" s="40"/>
      <c r="BK453" s="48"/>
      <c r="BL453" s="49"/>
      <c r="BM453" s="41"/>
      <c r="BN453" s="47"/>
      <c r="BO453" s="33"/>
      <c r="BP453" s="33"/>
      <c r="BQ453" s="34"/>
      <c r="BR453" s="33"/>
      <c r="BS453" s="34"/>
      <c r="BT453" s="35"/>
      <c r="BU453" s="36"/>
      <c r="BV453" s="37"/>
      <c r="BW453" s="33"/>
      <c r="BX453" s="38"/>
      <c r="BY453" s="39"/>
      <c r="BZ453" s="40"/>
      <c r="CA453" s="48"/>
      <c r="CB453" s="49"/>
      <c r="CC453" s="41"/>
      <c r="CD453" s="47"/>
    </row>
    <row r="454" spans="1:82" s="32" customFormat="1" ht="90" customHeight="1" x14ac:dyDescent="0.25">
      <c r="A454" s="315">
        <f t="shared" si="22"/>
        <v>446</v>
      </c>
      <c r="B454" s="61" t="s">
        <v>1843</v>
      </c>
      <c r="C454" s="61">
        <v>2023</v>
      </c>
      <c r="D454" s="61" t="s">
        <v>68</v>
      </c>
      <c r="E454" s="61"/>
      <c r="F454" s="61" t="s">
        <v>1892</v>
      </c>
      <c r="G454" s="62" t="s">
        <v>1893</v>
      </c>
      <c r="H454" s="310"/>
      <c r="I454" s="46" t="s">
        <v>1894</v>
      </c>
      <c r="J454" s="64" t="s">
        <v>1895</v>
      </c>
      <c r="K454" s="63" t="s">
        <v>73</v>
      </c>
      <c r="L454" s="87" t="s">
        <v>1896</v>
      </c>
      <c r="M454" s="86" t="s">
        <v>1897</v>
      </c>
      <c r="N454" s="87" t="s">
        <v>1898</v>
      </c>
      <c r="O454" s="87">
        <v>1</v>
      </c>
      <c r="P454" s="88">
        <v>45474</v>
      </c>
      <c r="Q454" s="88">
        <v>45657</v>
      </c>
      <c r="R454" s="89">
        <f t="shared" si="23"/>
        <v>27</v>
      </c>
      <c r="S454" s="87" t="s">
        <v>105</v>
      </c>
      <c r="T454" s="90"/>
      <c r="U454" s="105">
        <f>+IFERROR(VLOOKUP($L454,ACTIVIDADES!$B$9:$X$493,10,0),"")</f>
        <v>0</v>
      </c>
      <c r="V454" s="167" t="str">
        <f>+IFERROR(VLOOKUP($L454,ACTIVIDADES!$B$9:$X$493,11,0)," ")</f>
        <v xml:space="preserve">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
</v>
      </c>
      <c r="W454" s="227">
        <f>+IFERROR(VLOOKUP($L454,ACTIVIDADES!$B$9:$X$493,12,0),"")</f>
        <v>0</v>
      </c>
      <c r="X454" s="138">
        <f>+IFERROR(VLOOKUP($L454,ACTIVIDADES!$B$9:$X$493,13,0),"")</f>
        <v>46153</v>
      </c>
      <c r="Y454" s="164" t="str">
        <f>+IFERROR(VLOOKUP($L454,ACTIVIDADES!$B$9:$X$493,14,0),"")</f>
        <v>Sin avance en la actividad</v>
      </c>
      <c r="Z454" s="105">
        <f>+IFERROR(VLOOKUP($L454,ACTIVIDADES!$B$9:$X$493,15,0),"")</f>
        <v>0</v>
      </c>
      <c r="AA454" s="165" t="str">
        <f>+IFERROR(VLOOKUP($L454,ACTIVIDADES!$B$9:$X$493,16,0),"")</f>
        <v>VENCIDO</v>
      </c>
      <c r="AB454" s="138">
        <v>46157</v>
      </c>
      <c r="AC454" s="105">
        <v>0</v>
      </c>
      <c r="AD454" s="105" t="s">
        <v>93</v>
      </c>
      <c r="AE454" s="105" t="s">
        <v>118</v>
      </c>
      <c r="AF454" s="105" t="s">
        <v>81</v>
      </c>
      <c r="AG454" s="105" t="s">
        <v>81</v>
      </c>
      <c r="AH454" s="105" t="s">
        <v>81</v>
      </c>
      <c r="AI454" s="33"/>
      <c r="AJ454" s="33"/>
      <c r="AK454" s="34"/>
      <c r="AL454" s="33"/>
      <c r="AM454" s="34"/>
      <c r="AN454" s="35"/>
      <c r="AO454" s="36"/>
      <c r="AP454" s="37"/>
      <c r="AQ454" s="33"/>
      <c r="AR454" s="38"/>
      <c r="AS454" s="39"/>
      <c r="AT454" s="40"/>
      <c r="AU454" s="48"/>
      <c r="AV454" s="49"/>
      <c r="AW454" s="41"/>
      <c r="AX454" s="47"/>
      <c r="AY454" s="33"/>
      <c r="AZ454" s="33"/>
      <c r="BA454" s="34"/>
      <c r="BB454" s="33"/>
      <c r="BC454" s="34"/>
      <c r="BD454" s="35"/>
      <c r="BE454" s="36"/>
      <c r="BF454" s="37"/>
      <c r="BG454" s="33"/>
      <c r="BH454" s="38"/>
      <c r="BI454" s="39"/>
      <c r="BJ454" s="40"/>
      <c r="BK454" s="48"/>
      <c r="BL454" s="49"/>
      <c r="BM454" s="41"/>
      <c r="BN454" s="47"/>
      <c r="BO454" s="33"/>
      <c r="BP454" s="33"/>
      <c r="BQ454" s="34"/>
      <c r="BR454" s="33"/>
      <c r="BS454" s="34"/>
      <c r="BT454" s="35"/>
      <c r="BU454" s="36"/>
      <c r="BV454" s="37"/>
      <c r="BW454" s="33"/>
      <c r="BX454" s="38"/>
      <c r="BY454" s="39"/>
      <c r="BZ454" s="40"/>
      <c r="CA454" s="48"/>
      <c r="CB454" s="49"/>
      <c r="CC454" s="41"/>
      <c r="CD454" s="47"/>
    </row>
    <row r="455" spans="1:82" s="32" customFormat="1" ht="90" customHeight="1" x14ac:dyDescent="0.25">
      <c r="A455" s="315">
        <f t="shared" si="22"/>
        <v>447</v>
      </c>
      <c r="B455" s="61" t="s">
        <v>1843</v>
      </c>
      <c r="C455" s="61">
        <v>2023</v>
      </c>
      <c r="D455" s="61" t="s">
        <v>68</v>
      </c>
      <c r="E455" s="61"/>
      <c r="F455" s="61" t="s">
        <v>1892</v>
      </c>
      <c r="G455" s="62" t="s">
        <v>1893</v>
      </c>
      <c r="H455" s="310"/>
      <c r="I455" s="46" t="s">
        <v>1894</v>
      </c>
      <c r="J455" s="64" t="s">
        <v>1895</v>
      </c>
      <c r="K455" s="63" t="s">
        <v>73</v>
      </c>
      <c r="L455" s="87" t="s">
        <v>226</v>
      </c>
      <c r="M455" s="86" t="s">
        <v>227</v>
      </c>
      <c r="N455" s="87" t="s">
        <v>1167</v>
      </c>
      <c r="O455" s="87">
        <v>1</v>
      </c>
      <c r="P455" s="88">
        <v>45505</v>
      </c>
      <c r="Q455" s="88">
        <v>45657</v>
      </c>
      <c r="R455" s="89">
        <f t="shared" si="23"/>
        <v>22.5</v>
      </c>
      <c r="S455" s="87" t="s">
        <v>105</v>
      </c>
      <c r="T455" s="90"/>
      <c r="U455" s="105">
        <f>+IFERROR(VLOOKUP($L455,ACTIVIDADES!$B$9:$X$493,10,0),"")</f>
        <v>0</v>
      </c>
      <c r="V455" s="167" t="str">
        <f>+IFERROR(VLOOKUP($L455,ACTIVIDADES!$B$9:$X$493,11,0),"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W455" s="227">
        <f>+IFERROR(VLOOKUP($L455,ACTIVIDADES!$B$9:$X$493,12,0),"")</f>
        <v>0</v>
      </c>
      <c r="X455" s="138">
        <f>+IFERROR(VLOOKUP($L455,ACTIVIDADES!$B$9:$X$493,13,0),"")</f>
        <v>46153</v>
      </c>
      <c r="Y455" s="164" t="str">
        <f>+IFERROR(VLOOKUP($L455,ACTIVIDADES!$B$9:$X$493,14,0),"")</f>
        <v>Sin avance en la actividad</v>
      </c>
      <c r="Z455" s="105">
        <f>+IFERROR(VLOOKUP($L455,ACTIVIDADES!$B$9:$X$493,15,0),"")</f>
        <v>0</v>
      </c>
      <c r="AA455" s="165" t="str">
        <f>+IFERROR(VLOOKUP($L455,ACTIVIDADES!$B$9:$X$493,16,0),"")</f>
        <v>VENCIDO</v>
      </c>
      <c r="AB455" s="138">
        <v>46157</v>
      </c>
      <c r="AC455" s="105">
        <v>0</v>
      </c>
      <c r="AD455" s="105" t="s">
        <v>93</v>
      </c>
      <c r="AE455" s="105" t="s">
        <v>118</v>
      </c>
      <c r="AF455" s="105" t="s">
        <v>81</v>
      </c>
      <c r="AG455" s="105" t="s">
        <v>81</v>
      </c>
      <c r="AH455" s="105" t="s">
        <v>81</v>
      </c>
      <c r="AI455" s="33"/>
      <c r="AJ455" s="33"/>
      <c r="AK455" s="34"/>
      <c r="AL455" s="33"/>
      <c r="AM455" s="34"/>
      <c r="AN455" s="35"/>
      <c r="AO455" s="36"/>
      <c r="AP455" s="37"/>
      <c r="AQ455" s="33"/>
      <c r="AR455" s="38"/>
      <c r="AS455" s="39"/>
      <c r="AT455" s="40"/>
      <c r="AU455" s="48"/>
      <c r="AV455" s="49"/>
      <c r="AW455" s="41"/>
      <c r="AX455" s="47"/>
      <c r="AY455" s="33"/>
      <c r="AZ455" s="33"/>
      <c r="BA455" s="34"/>
      <c r="BB455" s="33"/>
      <c r="BC455" s="34"/>
      <c r="BD455" s="35"/>
      <c r="BE455" s="36"/>
      <c r="BF455" s="37"/>
      <c r="BG455" s="33"/>
      <c r="BH455" s="38"/>
      <c r="BI455" s="39"/>
      <c r="BJ455" s="40"/>
      <c r="BK455" s="48"/>
      <c r="BL455" s="49"/>
      <c r="BM455" s="41"/>
      <c r="BN455" s="47"/>
      <c r="BO455" s="33"/>
      <c r="BP455" s="33"/>
      <c r="BQ455" s="34"/>
      <c r="BR455" s="33"/>
      <c r="BS455" s="34"/>
      <c r="BT455" s="35"/>
      <c r="BU455" s="36"/>
      <c r="BV455" s="37"/>
      <c r="BW455" s="33"/>
      <c r="BX455" s="38"/>
      <c r="BY455" s="39"/>
      <c r="BZ455" s="40"/>
      <c r="CA455" s="48"/>
      <c r="CB455" s="49"/>
      <c r="CC455" s="41"/>
      <c r="CD455" s="47"/>
    </row>
    <row r="456" spans="1:82" s="32" customFormat="1" ht="90" customHeight="1" x14ac:dyDescent="0.25">
      <c r="A456" s="315">
        <f t="shared" si="22"/>
        <v>448</v>
      </c>
      <c r="B456" s="61" t="s">
        <v>1843</v>
      </c>
      <c r="C456" s="61">
        <v>2023</v>
      </c>
      <c r="D456" s="61" t="s">
        <v>68</v>
      </c>
      <c r="E456" s="61"/>
      <c r="F456" s="61" t="s">
        <v>1899</v>
      </c>
      <c r="G456" s="62" t="s">
        <v>1900</v>
      </c>
      <c r="H456" s="310" t="s">
        <v>233</v>
      </c>
      <c r="I456" s="46" t="s">
        <v>1901</v>
      </c>
      <c r="J456" s="64" t="s">
        <v>1902</v>
      </c>
      <c r="K456" s="63" t="s">
        <v>73</v>
      </c>
      <c r="L456" s="87" t="s">
        <v>1903</v>
      </c>
      <c r="M456" s="86" t="s">
        <v>1904</v>
      </c>
      <c r="N456" s="87" t="s">
        <v>1905</v>
      </c>
      <c r="O456" s="87">
        <v>1</v>
      </c>
      <c r="P456" s="88">
        <v>46023</v>
      </c>
      <c r="Q456" s="88">
        <v>46387</v>
      </c>
      <c r="R456" s="89">
        <f t="shared" si="23"/>
        <v>54</v>
      </c>
      <c r="S456" s="87" t="s">
        <v>238</v>
      </c>
      <c r="T456" s="90"/>
      <c r="U456" s="105">
        <f>+IFERROR(VLOOKUP($L456,ACTIVIDADES!$B$9:$X$493,10,0),"")</f>
        <v>0</v>
      </c>
      <c r="V456" s="167">
        <f>+IFERROR(VLOOKUP($L456,ACTIVIDADES!$B$9:$X$493,11,0)," ")</f>
        <v>0</v>
      </c>
      <c r="W456" s="227">
        <f>+IFERROR(VLOOKUP($L456,ACTIVIDADES!$B$9:$X$493,12,0),"")</f>
        <v>0</v>
      </c>
      <c r="X456" s="138">
        <f>+IFERROR(VLOOKUP($L456,ACTIVIDADES!$B$9:$X$493,13,0),"")</f>
        <v>46153</v>
      </c>
      <c r="Y456" s="164" t="str">
        <f>+IFERROR(VLOOKUP($L456,ACTIVIDADES!$B$9:$X$493,14,0),"")</f>
        <v>Se recibió información antigua por parte del proceso y no se evidencian soportes en la carpeta compartida por planeación</v>
      </c>
      <c r="Z456" s="105">
        <f>+IFERROR(VLOOKUP($L456,ACTIVIDADES!$B$9:$X$493,15,0),"")</f>
        <v>0</v>
      </c>
      <c r="AA456" s="165" t="str">
        <f>+IFERROR(VLOOKUP($L456,ACTIVIDADES!$B$9:$X$493,16,0),"")</f>
        <v>EJECUCIÓN</v>
      </c>
      <c r="AB456" s="138">
        <v>46177</v>
      </c>
      <c r="AC456" s="105">
        <v>0</v>
      </c>
      <c r="AD456" s="105" t="s">
        <v>239</v>
      </c>
      <c r="AE456" s="170" t="s">
        <v>83</v>
      </c>
      <c r="AF456" s="105" t="s">
        <v>81</v>
      </c>
      <c r="AG456" s="105" t="s">
        <v>81</v>
      </c>
      <c r="AH456" s="105" t="s">
        <v>81</v>
      </c>
      <c r="AI456" s="33"/>
      <c r="AJ456" s="33"/>
      <c r="AK456" s="34"/>
      <c r="AL456" s="33"/>
      <c r="AM456" s="34"/>
      <c r="AN456" s="35"/>
      <c r="AO456" s="36"/>
      <c r="AP456" s="37"/>
      <c r="AQ456" s="33"/>
      <c r="AR456" s="38"/>
      <c r="AS456" s="39"/>
      <c r="AT456" s="40"/>
      <c r="AU456" s="48"/>
      <c r="AV456" s="49"/>
      <c r="AW456" s="41"/>
      <c r="AX456" s="47"/>
      <c r="AY456" s="33"/>
      <c r="AZ456" s="33"/>
      <c r="BA456" s="34"/>
      <c r="BB456" s="33"/>
      <c r="BC456" s="34"/>
      <c r="BD456" s="35"/>
      <c r="BE456" s="36"/>
      <c r="BF456" s="37"/>
      <c r="BG456" s="33"/>
      <c r="BH456" s="38"/>
      <c r="BI456" s="39"/>
      <c r="BJ456" s="40"/>
      <c r="BK456" s="48"/>
      <c r="BL456" s="49"/>
      <c r="BM456" s="41"/>
      <c r="BN456" s="47"/>
      <c r="BO456" s="33"/>
      <c r="BP456" s="33"/>
      <c r="BQ456" s="34"/>
      <c r="BR456" s="33"/>
      <c r="BS456" s="34"/>
      <c r="BT456" s="35"/>
      <c r="BU456" s="36"/>
      <c r="BV456" s="37"/>
      <c r="BW456" s="33"/>
      <c r="BX456" s="38"/>
      <c r="BY456" s="39"/>
      <c r="BZ456" s="40"/>
      <c r="CA456" s="48"/>
      <c r="CB456" s="49"/>
      <c r="CC456" s="41"/>
      <c r="CD456" s="47"/>
    </row>
    <row r="457" spans="1:82" s="32" customFormat="1" ht="90" customHeight="1" x14ac:dyDescent="0.25">
      <c r="A457" s="315">
        <f t="shared" si="22"/>
        <v>449</v>
      </c>
      <c r="B457" s="61" t="s">
        <v>1843</v>
      </c>
      <c r="C457" s="61">
        <v>2023</v>
      </c>
      <c r="D457" s="61" t="s">
        <v>68</v>
      </c>
      <c r="E457" s="61"/>
      <c r="F457" s="61" t="s">
        <v>1906</v>
      </c>
      <c r="G457" s="62" t="s">
        <v>1907</v>
      </c>
      <c r="H457" s="310"/>
      <c r="I457" s="46" t="s">
        <v>1908</v>
      </c>
      <c r="J457" s="64" t="s">
        <v>1909</v>
      </c>
      <c r="K457" s="63" t="s">
        <v>73</v>
      </c>
      <c r="L457" s="87" t="s">
        <v>1910</v>
      </c>
      <c r="M457" s="86" t="s">
        <v>1911</v>
      </c>
      <c r="N457" s="87" t="s">
        <v>1912</v>
      </c>
      <c r="O457" s="87">
        <v>12</v>
      </c>
      <c r="P457" s="88">
        <v>46023</v>
      </c>
      <c r="Q457" s="88">
        <v>46387</v>
      </c>
      <c r="R457" s="89">
        <f t="shared" si="23"/>
        <v>54</v>
      </c>
      <c r="S457" s="87" t="s">
        <v>161</v>
      </c>
      <c r="T457" s="90" t="s">
        <v>1913</v>
      </c>
      <c r="U457" s="105">
        <f>+IFERROR(VLOOKUP($L457,ACTIVIDADES!$B$9:$X$493,10,0),"")</f>
        <v>0</v>
      </c>
      <c r="V457" s="167">
        <f>+IFERROR(VLOOKUP($L457,ACTIVIDADES!$B$9:$X$493,11,0)," ")</f>
        <v>0</v>
      </c>
      <c r="W457" s="227">
        <f>+IFERROR(VLOOKUP($L457,ACTIVIDADES!$B$9:$X$493,12,0),"")</f>
        <v>0</v>
      </c>
      <c r="X457" s="138">
        <f>+IFERROR(VLOOKUP($L457,ACTIVIDADES!$B$9:$X$493,13,0),"")</f>
        <v>46153</v>
      </c>
      <c r="Y457" s="164" t="str">
        <f>+IFERROR(VLOOKUP($L457,ACTIVIDADES!$B$9:$X$493,14,0),"")</f>
        <v>No se evidencia seguimiento</v>
      </c>
      <c r="Z457" s="105">
        <f>+IFERROR(VLOOKUP($L457,ACTIVIDADES!$B$9:$X$493,15,0),"")</f>
        <v>0</v>
      </c>
      <c r="AA457" s="165" t="str">
        <f>+IFERROR(VLOOKUP($L457,ACTIVIDADES!$B$9:$X$493,16,0),"")</f>
        <v>EJECUCIÓN</v>
      </c>
      <c r="AB457" s="138">
        <v>46157</v>
      </c>
      <c r="AC457" s="105">
        <v>0</v>
      </c>
      <c r="AD457" s="105" t="s">
        <v>93</v>
      </c>
      <c r="AE457" s="170" t="s">
        <v>83</v>
      </c>
      <c r="AF457" s="105" t="s">
        <v>81</v>
      </c>
      <c r="AG457" s="105" t="s">
        <v>81</v>
      </c>
      <c r="AH457" s="105" t="s">
        <v>81</v>
      </c>
      <c r="AI457" s="33"/>
      <c r="AJ457" s="33"/>
      <c r="AK457" s="34"/>
      <c r="AL457" s="33"/>
      <c r="AM457" s="34"/>
      <c r="AN457" s="35"/>
      <c r="AO457" s="36"/>
      <c r="AP457" s="37"/>
      <c r="AQ457" s="33"/>
      <c r="AR457" s="38"/>
      <c r="AS457" s="39"/>
      <c r="AT457" s="40"/>
      <c r="AU457" s="48"/>
      <c r="AV457" s="49"/>
      <c r="AW457" s="41"/>
      <c r="AX457" s="47"/>
      <c r="AY457" s="33"/>
      <c r="AZ457" s="33"/>
      <c r="BA457" s="34"/>
      <c r="BB457" s="33"/>
      <c r="BC457" s="34"/>
      <c r="BD457" s="35"/>
      <c r="BE457" s="36"/>
      <c r="BF457" s="37"/>
      <c r="BG457" s="33"/>
      <c r="BH457" s="38"/>
      <c r="BI457" s="39"/>
      <c r="BJ457" s="40"/>
      <c r="BK457" s="48"/>
      <c r="BL457" s="49"/>
      <c r="BM457" s="41"/>
      <c r="BN457" s="47"/>
      <c r="BO457" s="33"/>
      <c r="BP457" s="33"/>
      <c r="BQ457" s="34"/>
      <c r="BR457" s="33"/>
      <c r="BS457" s="34"/>
      <c r="BT457" s="35"/>
      <c r="BU457" s="36"/>
      <c r="BV457" s="37"/>
      <c r="BW457" s="33"/>
      <c r="BX457" s="38"/>
      <c r="BY457" s="39"/>
      <c r="BZ457" s="40"/>
      <c r="CA457" s="48"/>
      <c r="CB457" s="49"/>
      <c r="CC457" s="41"/>
      <c r="CD457" s="47"/>
    </row>
    <row r="458" spans="1:82" s="32" customFormat="1" ht="90" customHeight="1" x14ac:dyDescent="0.25">
      <c r="A458" s="315">
        <f t="shared" si="22"/>
        <v>450</v>
      </c>
      <c r="B458" s="61" t="s">
        <v>1843</v>
      </c>
      <c r="C458" s="61">
        <v>2023</v>
      </c>
      <c r="D458" s="61" t="s">
        <v>68</v>
      </c>
      <c r="E458" s="61"/>
      <c r="F458" s="61" t="s">
        <v>1906</v>
      </c>
      <c r="G458" s="62" t="s">
        <v>1907</v>
      </c>
      <c r="H458" s="310"/>
      <c r="I458" s="46" t="s">
        <v>1914</v>
      </c>
      <c r="J458" s="64" t="s">
        <v>1915</v>
      </c>
      <c r="K458" s="63" t="s">
        <v>73</v>
      </c>
      <c r="L458" s="87" t="s">
        <v>430</v>
      </c>
      <c r="M458" s="86" t="s">
        <v>1621</v>
      </c>
      <c r="N458" s="87" t="s">
        <v>402</v>
      </c>
      <c r="O458" s="87">
        <v>1</v>
      </c>
      <c r="P458" s="88">
        <v>46113</v>
      </c>
      <c r="Q458" s="88">
        <v>46387</v>
      </c>
      <c r="R458" s="89">
        <f t="shared" si="23"/>
        <v>40.5</v>
      </c>
      <c r="S458" s="87" t="s">
        <v>105</v>
      </c>
      <c r="T458" s="90"/>
      <c r="U458" s="105">
        <f>+IFERROR(VLOOKUP($L458,ACTIVIDADES!$B$9:$X$493,10,0),"")</f>
        <v>0</v>
      </c>
      <c r="V458" s="167" t="str">
        <f>+IFERROR(VLOOKUP($L458,ACTIVIDADES!$B$9:$X$493,11,0)," ")</f>
        <v xml:space="preserve">Se informa que esta en etapa de elaboración </v>
      </c>
      <c r="W458" s="227">
        <f>+IFERROR(VLOOKUP($L458,ACTIVIDADES!$B$9:$X$493,12,0),"")</f>
        <v>0</v>
      </c>
      <c r="X458" s="138">
        <f>+IFERROR(VLOOKUP($L458,ACTIVIDADES!$B$9:$X$493,13,0),"")</f>
        <v>46153</v>
      </c>
      <c r="Y458" s="164" t="str">
        <f>+IFERROR(VLOOKUP($L458,ACTIVIDADES!$B$9:$X$493,14,0),"")</f>
        <v>No ha dado inicio a la ejecución</v>
      </c>
      <c r="Z458" s="105">
        <f>+IFERROR(VLOOKUP($L458,ACTIVIDADES!$B$9:$X$493,15,0),"")</f>
        <v>0</v>
      </c>
      <c r="AA458" s="165" t="str">
        <f>+IFERROR(VLOOKUP($L458,ACTIVIDADES!$B$9:$X$493,16,0),"")</f>
        <v>EJECUCIÓN</v>
      </c>
      <c r="AB458" s="138">
        <v>46157</v>
      </c>
      <c r="AC458" s="105">
        <v>0</v>
      </c>
      <c r="AD458" s="105" t="s">
        <v>93</v>
      </c>
      <c r="AE458" s="170" t="s">
        <v>83</v>
      </c>
      <c r="AF458" s="105" t="s">
        <v>81</v>
      </c>
      <c r="AG458" s="105" t="s">
        <v>81</v>
      </c>
      <c r="AH458" s="105" t="s">
        <v>81</v>
      </c>
      <c r="AI458" s="33"/>
      <c r="AJ458" s="33"/>
      <c r="AK458" s="34"/>
      <c r="AL458" s="33"/>
      <c r="AM458" s="34"/>
      <c r="AN458" s="35"/>
      <c r="AO458" s="36"/>
      <c r="AP458" s="37"/>
      <c r="AQ458" s="33"/>
      <c r="AR458" s="38"/>
      <c r="AS458" s="39"/>
      <c r="AT458" s="40"/>
      <c r="AU458" s="48"/>
      <c r="AV458" s="49"/>
      <c r="AW458" s="41"/>
      <c r="AX458" s="47"/>
      <c r="AY458" s="33"/>
      <c r="AZ458" s="33"/>
      <c r="BA458" s="34"/>
      <c r="BB458" s="33"/>
      <c r="BC458" s="34"/>
      <c r="BD458" s="35"/>
      <c r="BE458" s="36"/>
      <c r="BF458" s="37"/>
      <c r="BG458" s="33"/>
      <c r="BH458" s="38"/>
      <c r="BI458" s="39"/>
      <c r="BJ458" s="40"/>
      <c r="BK458" s="48"/>
      <c r="BL458" s="49"/>
      <c r="BM458" s="41"/>
      <c r="BN458" s="47"/>
      <c r="BO458" s="33"/>
      <c r="BP458" s="33"/>
      <c r="BQ458" s="34"/>
      <c r="BR458" s="33"/>
      <c r="BS458" s="34"/>
      <c r="BT458" s="35"/>
      <c r="BU458" s="36"/>
      <c r="BV458" s="37"/>
      <c r="BW458" s="33"/>
      <c r="BX458" s="38"/>
      <c r="BY458" s="39"/>
      <c r="BZ458" s="40"/>
      <c r="CA458" s="48"/>
      <c r="CB458" s="49"/>
      <c r="CC458" s="41"/>
      <c r="CD458" s="47"/>
    </row>
    <row r="459" spans="1:82" s="32" customFormat="1" ht="129" customHeight="1" x14ac:dyDescent="0.25">
      <c r="A459" s="315">
        <f t="shared" ref="A459:A522" si="24">+A458+1</f>
        <v>451</v>
      </c>
      <c r="B459" s="61" t="s">
        <v>1843</v>
      </c>
      <c r="C459" s="61">
        <v>2023</v>
      </c>
      <c r="D459" s="61" t="s">
        <v>68</v>
      </c>
      <c r="E459" s="61"/>
      <c r="F459" s="61" t="s">
        <v>1916</v>
      </c>
      <c r="G459" s="62" t="s">
        <v>1917</v>
      </c>
      <c r="H459" s="310"/>
      <c r="I459" s="46" t="s">
        <v>1918</v>
      </c>
      <c r="J459" s="64" t="s">
        <v>1919</v>
      </c>
      <c r="K459" s="63" t="s">
        <v>73</v>
      </c>
      <c r="L459" s="87" t="s">
        <v>1920</v>
      </c>
      <c r="M459" s="86" t="s">
        <v>1921</v>
      </c>
      <c r="N459" s="87" t="s">
        <v>1922</v>
      </c>
      <c r="O459" s="87">
        <v>1</v>
      </c>
      <c r="P459" s="88">
        <v>45505</v>
      </c>
      <c r="Q459" s="88">
        <v>45657</v>
      </c>
      <c r="R459" s="89">
        <f t="shared" si="23"/>
        <v>22.5</v>
      </c>
      <c r="S459" s="87" t="s">
        <v>105</v>
      </c>
      <c r="T459" s="90"/>
      <c r="U459" s="105">
        <f>+IFERROR(VLOOKUP($L459,ACTIVIDADES!$B$9:$X$493,10,0),"")</f>
        <v>1</v>
      </c>
      <c r="V459" s="167" t="str">
        <f>+IFERROR(VLOOKUP($L459,ACTIVIDADES!$B$9:$X$493,11,0)," ")</f>
        <v xml:space="preserve">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
</v>
      </c>
      <c r="W459" s="227" t="str">
        <f>+IFERROR(VLOOKUP($L459,ACTIVIDADES!$B$9:$X$493,12,0),"")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v>
      </c>
      <c r="X459" s="138">
        <f>+IFERROR(VLOOKUP($L459,ACTIVIDADES!$B$9:$X$493,13,0),"")</f>
        <v>46153</v>
      </c>
      <c r="Y459" s="164" t="str">
        <f>+IFERROR(VLOOKUP($L459,ACTIVIDADES!$B$9:$X$493,14,0),"")</f>
        <v>Se incluyen clausulados de la vigencia 2026 donde se evidencia la actividad</v>
      </c>
      <c r="Z459" s="105">
        <f>+IFERROR(VLOOKUP($L459,ACTIVIDADES!$B$9:$X$493,15,0),"")</f>
        <v>1</v>
      </c>
      <c r="AA459" s="165" t="str">
        <f>+IFERROR(VLOOKUP($L459,ACTIVIDADES!$B$9:$X$493,16,0),"")</f>
        <v>CUMPLIDO</v>
      </c>
      <c r="AB459" s="138">
        <v>46157</v>
      </c>
      <c r="AC459" s="170">
        <v>1</v>
      </c>
      <c r="AD459" s="176" t="s">
        <v>1923</v>
      </c>
      <c r="AE459" s="105" t="s">
        <v>80</v>
      </c>
      <c r="AF459" s="105" t="s">
        <v>81</v>
      </c>
      <c r="AG459" s="105" t="s">
        <v>85</v>
      </c>
      <c r="AH459" s="105" t="s">
        <v>123</v>
      </c>
      <c r="AI459" s="33"/>
      <c r="AJ459" s="33"/>
      <c r="AK459" s="34"/>
      <c r="AL459" s="33"/>
      <c r="AM459" s="34"/>
      <c r="AN459" s="35"/>
      <c r="AO459" s="36"/>
      <c r="AP459" s="37"/>
      <c r="AQ459" s="33"/>
      <c r="AR459" s="38"/>
      <c r="AS459" s="39"/>
      <c r="AT459" s="40"/>
      <c r="AU459" s="48"/>
      <c r="AV459" s="49"/>
      <c r="AW459" s="41"/>
      <c r="AX459" s="47"/>
      <c r="AY459" s="33"/>
      <c r="AZ459" s="33"/>
      <c r="BA459" s="34"/>
      <c r="BB459" s="33"/>
      <c r="BC459" s="34"/>
      <c r="BD459" s="35"/>
      <c r="BE459" s="36"/>
      <c r="BF459" s="37"/>
      <c r="BG459" s="33"/>
      <c r="BH459" s="38"/>
      <c r="BI459" s="39"/>
      <c r="BJ459" s="40"/>
      <c r="BK459" s="48"/>
      <c r="BL459" s="49"/>
      <c r="BM459" s="41"/>
      <c r="BN459" s="47"/>
      <c r="BO459" s="33"/>
      <c r="BP459" s="33"/>
      <c r="BQ459" s="34"/>
      <c r="BR459" s="33"/>
      <c r="BS459" s="34"/>
      <c r="BT459" s="35"/>
      <c r="BU459" s="36"/>
      <c r="BV459" s="37"/>
      <c r="BW459" s="33"/>
      <c r="BX459" s="38"/>
      <c r="BY459" s="39"/>
      <c r="BZ459" s="40"/>
      <c r="CA459" s="48"/>
      <c r="CB459" s="49"/>
      <c r="CC459" s="41"/>
      <c r="CD459" s="47"/>
    </row>
    <row r="460" spans="1:82" s="32" customFormat="1" ht="90" customHeight="1" x14ac:dyDescent="0.25">
      <c r="A460" s="315">
        <f t="shared" si="24"/>
        <v>452</v>
      </c>
      <c r="B460" s="61" t="s">
        <v>1843</v>
      </c>
      <c r="C460" s="61">
        <v>2023</v>
      </c>
      <c r="D460" s="61" t="s">
        <v>68</v>
      </c>
      <c r="E460" s="61"/>
      <c r="F460" s="61" t="s">
        <v>1924</v>
      </c>
      <c r="G460" s="62" t="s">
        <v>1925</v>
      </c>
      <c r="H460" s="310"/>
      <c r="I460" s="46" t="s">
        <v>1926</v>
      </c>
      <c r="J460" s="64" t="s">
        <v>1927</v>
      </c>
      <c r="K460" s="63" t="s">
        <v>73</v>
      </c>
      <c r="L460" s="87" t="s">
        <v>1856</v>
      </c>
      <c r="M460" s="86" t="s">
        <v>1857</v>
      </c>
      <c r="N460" s="87" t="s">
        <v>1858</v>
      </c>
      <c r="O460" s="87">
        <v>1</v>
      </c>
      <c r="P460" s="88">
        <v>46023</v>
      </c>
      <c r="Q460" s="88">
        <v>46387</v>
      </c>
      <c r="R460" s="89">
        <f t="shared" si="23"/>
        <v>54</v>
      </c>
      <c r="S460" s="87" t="s">
        <v>161</v>
      </c>
      <c r="T460" s="90"/>
      <c r="U460" s="105">
        <f>+IFERROR(VLOOKUP($L460,ACTIVIDADES!$B$9:$X$493,10,0),"")</f>
        <v>0</v>
      </c>
      <c r="V460" s="167">
        <f>+IFERROR(VLOOKUP($L460,ACTIVIDADES!$B$9:$X$493,11,0)," ")</f>
        <v>0</v>
      </c>
      <c r="W460" s="227">
        <f>+IFERROR(VLOOKUP($L460,ACTIVIDADES!$B$9:$X$493,12,0),"")</f>
        <v>0</v>
      </c>
      <c r="X460" s="138">
        <f>+IFERROR(VLOOKUP($L460,ACTIVIDADES!$B$9:$X$493,13,0),"")</f>
        <v>46153</v>
      </c>
      <c r="Y460" s="164" t="str">
        <f>+IFERROR(VLOOKUP($L460,ACTIVIDADES!$B$9:$X$493,14,0),"")</f>
        <v>No se evidencia seguimiento</v>
      </c>
      <c r="Z460" s="105">
        <f>+IFERROR(VLOOKUP($L460,ACTIVIDADES!$B$9:$X$493,15,0),"")</f>
        <v>0</v>
      </c>
      <c r="AA460" s="165" t="str">
        <f>+IFERROR(VLOOKUP($L460,ACTIVIDADES!$B$9:$X$493,16,0),"")</f>
        <v>EJECUCIÓN</v>
      </c>
      <c r="AB460" s="138">
        <v>46157</v>
      </c>
      <c r="AC460" s="105">
        <v>0</v>
      </c>
      <c r="AD460" s="105" t="s">
        <v>93</v>
      </c>
      <c r="AE460" s="170" t="s">
        <v>83</v>
      </c>
      <c r="AF460" s="105" t="s">
        <v>81</v>
      </c>
      <c r="AG460" s="105" t="s">
        <v>81</v>
      </c>
      <c r="AH460" s="105" t="s">
        <v>81</v>
      </c>
      <c r="AI460" s="33"/>
      <c r="AJ460" s="33"/>
      <c r="AK460" s="34"/>
      <c r="AL460" s="33"/>
      <c r="AM460" s="34"/>
      <c r="AN460" s="35"/>
      <c r="AO460" s="36"/>
      <c r="AP460" s="37"/>
      <c r="AQ460" s="33"/>
      <c r="AR460" s="38"/>
      <c r="AS460" s="39"/>
      <c r="AT460" s="40"/>
      <c r="AU460" s="48"/>
      <c r="AV460" s="49"/>
      <c r="AW460" s="41"/>
      <c r="AX460" s="47"/>
      <c r="AY460" s="33"/>
      <c r="AZ460" s="33"/>
      <c r="BA460" s="34"/>
      <c r="BB460" s="33"/>
      <c r="BC460" s="34"/>
      <c r="BD460" s="35"/>
      <c r="BE460" s="36"/>
      <c r="BF460" s="37"/>
      <c r="BG460" s="33"/>
      <c r="BH460" s="38"/>
      <c r="BI460" s="39"/>
      <c r="BJ460" s="40"/>
      <c r="BK460" s="48"/>
      <c r="BL460" s="49"/>
      <c r="BM460" s="41"/>
      <c r="BN460" s="47"/>
      <c r="BO460" s="33"/>
      <c r="BP460" s="33"/>
      <c r="BQ460" s="34"/>
      <c r="BR460" s="33"/>
      <c r="BS460" s="34"/>
      <c r="BT460" s="35"/>
      <c r="BU460" s="36"/>
      <c r="BV460" s="37"/>
      <c r="BW460" s="33"/>
      <c r="BX460" s="38"/>
      <c r="BY460" s="39"/>
      <c r="BZ460" s="40"/>
      <c r="CA460" s="48"/>
      <c r="CB460" s="49"/>
      <c r="CC460" s="41"/>
      <c r="CD460" s="47"/>
    </row>
    <row r="461" spans="1:82" s="32" customFormat="1" ht="90" customHeight="1" x14ac:dyDescent="0.25">
      <c r="A461" s="315">
        <f t="shared" si="24"/>
        <v>453</v>
      </c>
      <c r="B461" s="61" t="s">
        <v>1843</v>
      </c>
      <c r="C461" s="61">
        <v>2023</v>
      </c>
      <c r="D461" s="61" t="s">
        <v>68</v>
      </c>
      <c r="E461" s="61"/>
      <c r="F461" s="61" t="s">
        <v>1928</v>
      </c>
      <c r="G461" s="62" t="s">
        <v>1929</v>
      </c>
      <c r="H461" s="310"/>
      <c r="I461" s="46" t="s">
        <v>1930</v>
      </c>
      <c r="J461" s="64" t="s">
        <v>1931</v>
      </c>
      <c r="K461" s="63" t="s">
        <v>73</v>
      </c>
      <c r="L461" s="87" t="s">
        <v>430</v>
      </c>
      <c r="M461" s="86" t="s">
        <v>1621</v>
      </c>
      <c r="N461" s="87" t="s">
        <v>402</v>
      </c>
      <c r="O461" s="87">
        <v>1</v>
      </c>
      <c r="P461" s="88">
        <v>46113</v>
      </c>
      <c r="Q461" s="88">
        <v>46387</v>
      </c>
      <c r="R461" s="89">
        <f t="shared" si="23"/>
        <v>40.5</v>
      </c>
      <c r="S461" s="87" t="s">
        <v>105</v>
      </c>
      <c r="T461" s="90"/>
      <c r="U461" s="105">
        <f>+IFERROR(VLOOKUP($L461,ACTIVIDADES!$B$9:$X$493,10,0),"")</f>
        <v>0</v>
      </c>
      <c r="V461" s="167" t="str">
        <f>+IFERROR(VLOOKUP($L461,ACTIVIDADES!$B$9:$X$493,11,0)," ")</f>
        <v xml:space="preserve">Se informa que esta en etapa de elaboración </v>
      </c>
      <c r="W461" s="227">
        <f>+IFERROR(VLOOKUP($L461,ACTIVIDADES!$B$9:$X$493,12,0),"")</f>
        <v>0</v>
      </c>
      <c r="X461" s="138">
        <f>+IFERROR(VLOOKUP($L461,ACTIVIDADES!$B$9:$X$493,13,0),"")</f>
        <v>46153</v>
      </c>
      <c r="Y461" s="164" t="str">
        <f>+IFERROR(VLOOKUP($L461,ACTIVIDADES!$B$9:$X$493,14,0),"")</f>
        <v>No ha dado inicio a la ejecución</v>
      </c>
      <c r="Z461" s="105">
        <f>+IFERROR(VLOOKUP($L461,ACTIVIDADES!$B$9:$X$493,15,0),"")</f>
        <v>0</v>
      </c>
      <c r="AA461" s="165" t="str">
        <f>+IFERROR(VLOOKUP($L461,ACTIVIDADES!$B$9:$X$493,16,0),"")</f>
        <v>EJECUCIÓN</v>
      </c>
      <c r="AB461" s="138">
        <v>46157</v>
      </c>
      <c r="AC461" s="105">
        <v>0</v>
      </c>
      <c r="AD461" s="105" t="s">
        <v>93</v>
      </c>
      <c r="AE461" s="170" t="s">
        <v>83</v>
      </c>
      <c r="AF461" s="105" t="s">
        <v>81</v>
      </c>
      <c r="AG461" s="105" t="s">
        <v>81</v>
      </c>
      <c r="AH461" s="105" t="s">
        <v>81</v>
      </c>
      <c r="AI461" s="33"/>
      <c r="AJ461" s="33"/>
      <c r="AK461" s="34"/>
      <c r="AL461" s="33"/>
      <c r="AM461" s="34"/>
      <c r="AN461" s="35"/>
      <c r="AO461" s="36"/>
      <c r="AP461" s="37"/>
      <c r="AQ461" s="33"/>
      <c r="AR461" s="38"/>
      <c r="AS461" s="39"/>
      <c r="AT461" s="40"/>
      <c r="AU461" s="48"/>
      <c r="AV461" s="49"/>
      <c r="AW461" s="41"/>
      <c r="AX461" s="47"/>
      <c r="AY461" s="33"/>
      <c r="AZ461" s="33"/>
      <c r="BA461" s="34"/>
      <c r="BB461" s="33"/>
      <c r="BC461" s="34"/>
      <c r="BD461" s="35"/>
      <c r="BE461" s="36"/>
      <c r="BF461" s="37"/>
      <c r="BG461" s="33"/>
      <c r="BH461" s="38"/>
      <c r="BI461" s="39"/>
      <c r="BJ461" s="40"/>
      <c r="BK461" s="48"/>
      <c r="BL461" s="49"/>
      <c r="BM461" s="41"/>
      <c r="BN461" s="47"/>
      <c r="BO461" s="33"/>
      <c r="BP461" s="33"/>
      <c r="BQ461" s="34"/>
      <c r="BR461" s="33"/>
      <c r="BS461" s="34"/>
      <c r="BT461" s="35"/>
      <c r="BU461" s="36"/>
      <c r="BV461" s="37"/>
      <c r="BW461" s="33"/>
      <c r="BX461" s="38"/>
      <c r="BY461" s="39"/>
      <c r="BZ461" s="40"/>
      <c r="CA461" s="48"/>
      <c r="CB461" s="49"/>
      <c r="CC461" s="41"/>
      <c r="CD461" s="47"/>
    </row>
    <row r="462" spans="1:82" s="32" customFormat="1" ht="90" customHeight="1" x14ac:dyDescent="0.25">
      <c r="A462" s="315">
        <f t="shared" si="24"/>
        <v>454</v>
      </c>
      <c r="B462" s="61" t="s">
        <v>1843</v>
      </c>
      <c r="C462" s="61">
        <v>2023</v>
      </c>
      <c r="D462" s="61" t="s">
        <v>68</v>
      </c>
      <c r="E462" s="61"/>
      <c r="F462" s="61" t="s">
        <v>1928</v>
      </c>
      <c r="G462" s="62" t="s">
        <v>1929</v>
      </c>
      <c r="H462" s="310"/>
      <c r="I462" s="46" t="s">
        <v>1932</v>
      </c>
      <c r="J462" s="64" t="s">
        <v>1933</v>
      </c>
      <c r="K462" s="63" t="s">
        <v>73</v>
      </c>
      <c r="L462" s="87" t="s">
        <v>1934</v>
      </c>
      <c r="M462" s="86" t="s">
        <v>1935</v>
      </c>
      <c r="N462" s="87" t="s">
        <v>1936</v>
      </c>
      <c r="O462" s="87">
        <v>2</v>
      </c>
      <c r="P462" s="88">
        <v>46082</v>
      </c>
      <c r="Q462" s="88">
        <v>46387</v>
      </c>
      <c r="R462" s="89">
        <f t="shared" si="23"/>
        <v>45</v>
      </c>
      <c r="S462" s="87" t="s">
        <v>161</v>
      </c>
      <c r="T462" s="90"/>
      <c r="U462" s="105">
        <f>+IFERROR(VLOOKUP($L462,ACTIVIDADES!$B$9:$X$493,10,0),"")</f>
        <v>0</v>
      </c>
      <c r="V462" s="167">
        <f>+IFERROR(VLOOKUP($L462,ACTIVIDADES!$B$9:$X$493,11,0)," ")</f>
        <v>0</v>
      </c>
      <c r="W462" s="227">
        <f>+IFERROR(VLOOKUP($L462,ACTIVIDADES!$B$9:$X$493,12,0),"")</f>
        <v>0</v>
      </c>
      <c r="X462" s="138">
        <f>+IFERROR(VLOOKUP($L462,ACTIVIDADES!$B$9:$X$493,13,0),"")</f>
        <v>46153</v>
      </c>
      <c r="Y462" s="164" t="str">
        <f>+IFERROR(VLOOKUP($L462,ACTIVIDADES!$B$9:$X$493,14,0),"")</f>
        <v>No se evidencia seguimiento</v>
      </c>
      <c r="Z462" s="105">
        <f>+IFERROR(VLOOKUP($L462,ACTIVIDADES!$B$9:$X$493,15,0),"")</f>
        <v>0</v>
      </c>
      <c r="AA462" s="165" t="str">
        <f>+IFERROR(VLOOKUP($L462,ACTIVIDADES!$B$9:$X$493,16,0),"")</f>
        <v>EJECUCIÓN</v>
      </c>
      <c r="AB462" s="138">
        <v>46157</v>
      </c>
      <c r="AC462" s="105">
        <v>0</v>
      </c>
      <c r="AD462" s="105" t="s">
        <v>93</v>
      </c>
      <c r="AE462" s="170" t="s">
        <v>83</v>
      </c>
      <c r="AF462" s="105" t="s">
        <v>81</v>
      </c>
      <c r="AG462" s="105" t="s">
        <v>81</v>
      </c>
      <c r="AH462" s="105" t="s">
        <v>81</v>
      </c>
      <c r="AI462" s="33"/>
      <c r="AJ462" s="33"/>
      <c r="AK462" s="34"/>
      <c r="AL462" s="33"/>
      <c r="AM462" s="34"/>
      <c r="AN462" s="35"/>
      <c r="AO462" s="36"/>
      <c r="AP462" s="37"/>
      <c r="AQ462" s="33"/>
      <c r="AR462" s="38"/>
      <c r="AS462" s="39"/>
      <c r="AT462" s="40"/>
      <c r="AU462" s="48"/>
      <c r="AV462" s="49"/>
      <c r="AW462" s="41"/>
      <c r="AX462" s="47"/>
      <c r="AY462" s="33"/>
      <c r="AZ462" s="33"/>
      <c r="BA462" s="34"/>
      <c r="BB462" s="33"/>
      <c r="BC462" s="34"/>
      <c r="BD462" s="35"/>
      <c r="BE462" s="36"/>
      <c r="BF462" s="37"/>
      <c r="BG462" s="33"/>
      <c r="BH462" s="38"/>
      <c r="BI462" s="39"/>
      <c r="BJ462" s="40"/>
      <c r="BK462" s="48"/>
      <c r="BL462" s="49"/>
      <c r="BM462" s="41"/>
      <c r="BN462" s="47"/>
      <c r="BO462" s="33"/>
      <c r="BP462" s="33"/>
      <c r="BQ462" s="34"/>
      <c r="BR462" s="33"/>
      <c r="BS462" s="34"/>
      <c r="BT462" s="35"/>
      <c r="BU462" s="36"/>
      <c r="BV462" s="37"/>
      <c r="BW462" s="33"/>
      <c r="BX462" s="38"/>
      <c r="BY462" s="39"/>
      <c r="BZ462" s="40"/>
      <c r="CA462" s="48"/>
      <c r="CB462" s="49"/>
      <c r="CC462" s="41"/>
      <c r="CD462" s="47"/>
    </row>
    <row r="463" spans="1:82" s="32" customFormat="1" ht="90" customHeight="1" x14ac:dyDescent="0.25">
      <c r="A463" s="315">
        <f t="shared" si="24"/>
        <v>455</v>
      </c>
      <c r="B463" s="61" t="s">
        <v>1843</v>
      </c>
      <c r="C463" s="61">
        <v>2023</v>
      </c>
      <c r="D463" s="61" t="s">
        <v>68</v>
      </c>
      <c r="E463" s="61"/>
      <c r="F463" s="61" t="s">
        <v>1928</v>
      </c>
      <c r="G463" s="62" t="s">
        <v>1929</v>
      </c>
      <c r="H463" s="310"/>
      <c r="I463" s="46" t="s">
        <v>1932</v>
      </c>
      <c r="J463" s="64" t="s">
        <v>1933</v>
      </c>
      <c r="K463" s="63" t="s">
        <v>73</v>
      </c>
      <c r="L463" s="87" t="s">
        <v>1937</v>
      </c>
      <c r="M463" s="86" t="s">
        <v>1938</v>
      </c>
      <c r="N463" s="87" t="s">
        <v>415</v>
      </c>
      <c r="O463" s="87">
        <v>2</v>
      </c>
      <c r="P463" s="88">
        <v>46082</v>
      </c>
      <c r="Q463" s="88">
        <v>46387</v>
      </c>
      <c r="R463" s="89">
        <f t="shared" si="23"/>
        <v>45</v>
      </c>
      <c r="S463" s="87" t="s">
        <v>161</v>
      </c>
      <c r="T463" s="90"/>
      <c r="U463" s="105">
        <f>+IFERROR(VLOOKUP($L463,ACTIVIDADES!$B$9:$X$493,10,0),"")</f>
        <v>0</v>
      </c>
      <c r="V463" s="167">
        <f>+IFERROR(VLOOKUP($L463,ACTIVIDADES!$B$9:$X$493,11,0)," ")</f>
        <v>0</v>
      </c>
      <c r="W463" s="227">
        <f>+IFERROR(VLOOKUP($L463,ACTIVIDADES!$B$9:$X$493,12,0),"")</f>
        <v>0</v>
      </c>
      <c r="X463" s="138">
        <f>+IFERROR(VLOOKUP($L463,ACTIVIDADES!$B$9:$X$493,13,0),"")</f>
        <v>46153</v>
      </c>
      <c r="Y463" s="164" t="str">
        <f>+IFERROR(VLOOKUP($L463,ACTIVIDADES!$B$9:$X$493,14,0),"")</f>
        <v>No se evidencia seguimiento</v>
      </c>
      <c r="Z463" s="105">
        <f>+IFERROR(VLOOKUP($L463,ACTIVIDADES!$B$9:$X$493,15,0),"")</f>
        <v>0</v>
      </c>
      <c r="AA463" s="165" t="str">
        <f>+IFERROR(VLOOKUP($L463,ACTIVIDADES!$B$9:$X$493,16,0),"")</f>
        <v>EJECUCIÓN</v>
      </c>
      <c r="AB463" s="138">
        <v>46157</v>
      </c>
      <c r="AC463" s="105">
        <v>0</v>
      </c>
      <c r="AD463" s="105" t="s">
        <v>93</v>
      </c>
      <c r="AE463" s="170" t="s">
        <v>83</v>
      </c>
      <c r="AF463" s="105" t="s">
        <v>81</v>
      </c>
      <c r="AG463" s="105" t="s">
        <v>81</v>
      </c>
      <c r="AH463" s="105" t="s">
        <v>81</v>
      </c>
      <c r="AI463" s="33"/>
      <c r="AJ463" s="33"/>
      <c r="AK463" s="34"/>
      <c r="AL463" s="33"/>
      <c r="AM463" s="34"/>
      <c r="AN463" s="35"/>
      <c r="AO463" s="36"/>
      <c r="AP463" s="37"/>
      <c r="AQ463" s="33"/>
      <c r="AR463" s="38"/>
      <c r="AS463" s="39"/>
      <c r="AT463" s="40"/>
      <c r="AU463" s="48"/>
      <c r="AV463" s="49"/>
      <c r="AW463" s="41"/>
      <c r="AX463" s="47"/>
      <c r="AY463" s="33"/>
      <c r="AZ463" s="33"/>
      <c r="BA463" s="34"/>
      <c r="BB463" s="33"/>
      <c r="BC463" s="34"/>
      <c r="BD463" s="35"/>
      <c r="BE463" s="36"/>
      <c r="BF463" s="37"/>
      <c r="BG463" s="33"/>
      <c r="BH463" s="38"/>
      <c r="BI463" s="39"/>
      <c r="BJ463" s="40"/>
      <c r="BK463" s="48"/>
      <c r="BL463" s="49"/>
      <c r="BM463" s="41"/>
      <c r="BN463" s="47"/>
      <c r="BO463" s="33"/>
      <c r="BP463" s="33"/>
      <c r="BQ463" s="34"/>
      <c r="BR463" s="33"/>
      <c r="BS463" s="34"/>
      <c r="BT463" s="35"/>
      <c r="BU463" s="36"/>
      <c r="BV463" s="37"/>
      <c r="BW463" s="33"/>
      <c r="BX463" s="38"/>
      <c r="BY463" s="39"/>
      <c r="BZ463" s="40"/>
      <c r="CA463" s="48"/>
      <c r="CB463" s="49"/>
      <c r="CC463" s="41"/>
      <c r="CD463" s="47"/>
    </row>
    <row r="464" spans="1:82" s="32" customFormat="1" ht="90" customHeight="1" x14ac:dyDescent="0.25">
      <c r="A464" s="315">
        <f t="shared" si="24"/>
        <v>456</v>
      </c>
      <c r="B464" s="61" t="s">
        <v>1843</v>
      </c>
      <c r="C464" s="61">
        <v>2023</v>
      </c>
      <c r="D464" s="61" t="s">
        <v>68</v>
      </c>
      <c r="E464" s="61"/>
      <c r="F464" s="61" t="s">
        <v>1939</v>
      </c>
      <c r="G464" s="62" t="s">
        <v>1940</v>
      </c>
      <c r="H464" s="310"/>
      <c r="I464" s="46" t="s">
        <v>1941</v>
      </c>
      <c r="J464" s="64" t="s">
        <v>1942</v>
      </c>
      <c r="K464" s="63" t="s">
        <v>73</v>
      </c>
      <c r="L464" s="87" t="s">
        <v>1943</v>
      </c>
      <c r="M464" s="86" t="s">
        <v>1944</v>
      </c>
      <c r="N464" s="87" t="s">
        <v>1945</v>
      </c>
      <c r="O464" s="87">
        <v>1</v>
      </c>
      <c r="P464" s="88">
        <v>46082</v>
      </c>
      <c r="Q464" s="88">
        <v>46203</v>
      </c>
      <c r="R464" s="89">
        <f t="shared" si="23"/>
        <v>17.849999999999998</v>
      </c>
      <c r="S464" s="87" t="s">
        <v>161</v>
      </c>
      <c r="T464" s="90"/>
      <c r="U464" s="105">
        <f>+IFERROR(VLOOKUP($L464,ACTIVIDADES!$B$9:$X$493,10,0),"")</f>
        <v>0</v>
      </c>
      <c r="V464" s="167">
        <f>+IFERROR(VLOOKUP($L464,ACTIVIDADES!$B$9:$X$493,11,0)," ")</f>
        <v>0</v>
      </c>
      <c r="W464" s="227">
        <f>+IFERROR(VLOOKUP($L464,ACTIVIDADES!$B$9:$X$493,12,0),"")</f>
        <v>0</v>
      </c>
      <c r="X464" s="138">
        <f>+IFERROR(VLOOKUP($L464,ACTIVIDADES!$B$9:$X$493,13,0),"")</f>
        <v>46153</v>
      </c>
      <c r="Y464" s="164" t="str">
        <f>+IFERROR(VLOOKUP($L464,ACTIVIDADES!$B$9:$X$493,14,0),"")</f>
        <v>No se evidencia seguimiento</v>
      </c>
      <c r="Z464" s="105">
        <f>+IFERROR(VLOOKUP($L464,ACTIVIDADES!$B$9:$X$493,15,0),"")</f>
        <v>0</v>
      </c>
      <c r="AA464" s="165" t="str">
        <f>+IFERROR(VLOOKUP($L464,ACTIVIDADES!$B$9:$X$493,16,0),"")</f>
        <v>EJECUCIÓN</v>
      </c>
      <c r="AB464" s="138">
        <v>46157</v>
      </c>
      <c r="AC464" s="105">
        <v>0</v>
      </c>
      <c r="AD464" s="105" t="s">
        <v>93</v>
      </c>
      <c r="AE464" s="170" t="s">
        <v>83</v>
      </c>
      <c r="AF464" s="105" t="s">
        <v>81</v>
      </c>
      <c r="AG464" s="105" t="s">
        <v>81</v>
      </c>
      <c r="AH464" s="105" t="s">
        <v>81</v>
      </c>
      <c r="AI464" s="33"/>
      <c r="AJ464" s="33"/>
      <c r="AK464" s="34"/>
      <c r="AL464" s="33"/>
      <c r="AM464" s="34"/>
      <c r="AN464" s="35"/>
      <c r="AO464" s="36"/>
      <c r="AP464" s="37"/>
      <c r="AQ464" s="33"/>
      <c r="AR464" s="38"/>
      <c r="AS464" s="39"/>
      <c r="AT464" s="40"/>
      <c r="AU464" s="48"/>
      <c r="AV464" s="49"/>
      <c r="AW464" s="41"/>
      <c r="AX464" s="47"/>
      <c r="AY464" s="33"/>
      <c r="AZ464" s="33"/>
      <c r="BA464" s="34"/>
      <c r="BB464" s="33"/>
      <c r="BC464" s="34"/>
      <c r="BD464" s="35"/>
      <c r="BE464" s="36"/>
      <c r="BF464" s="37"/>
      <c r="BG464" s="33"/>
      <c r="BH464" s="38"/>
      <c r="BI464" s="39"/>
      <c r="BJ464" s="40"/>
      <c r="BK464" s="48"/>
      <c r="BL464" s="49"/>
      <c r="BM464" s="41"/>
      <c r="BN464" s="47"/>
      <c r="BO464" s="33"/>
      <c r="BP464" s="33"/>
      <c r="BQ464" s="34"/>
      <c r="BR464" s="33"/>
      <c r="BS464" s="34"/>
      <c r="BT464" s="35"/>
      <c r="BU464" s="36"/>
      <c r="BV464" s="37"/>
      <c r="BW464" s="33"/>
      <c r="BX464" s="38"/>
      <c r="BY464" s="39"/>
      <c r="BZ464" s="40"/>
      <c r="CA464" s="48"/>
      <c r="CB464" s="49"/>
      <c r="CC464" s="41"/>
      <c r="CD464" s="47"/>
    </row>
    <row r="465" spans="1:82" s="32" customFormat="1" ht="90" customHeight="1" x14ac:dyDescent="0.25">
      <c r="A465" s="315">
        <f t="shared" si="24"/>
        <v>457</v>
      </c>
      <c r="B465" s="61" t="s">
        <v>1843</v>
      </c>
      <c r="C465" s="61">
        <v>2023</v>
      </c>
      <c r="D465" s="61" t="s">
        <v>68</v>
      </c>
      <c r="E465" s="61"/>
      <c r="F465" s="61" t="s">
        <v>1946</v>
      </c>
      <c r="G465" s="62" t="s">
        <v>1947</v>
      </c>
      <c r="H465" s="310"/>
      <c r="I465" s="46" t="s">
        <v>1948</v>
      </c>
      <c r="J465" s="64" t="s">
        <v>1949</v>
      </c>
      <c r="K465" s="63" t="s">
        <v>73</v>
      </c>
      <c r="L465" s="87" t="s">
        <v>1950</v>
      </c>
      <c r="M465" s="86" t="s">
        <v>1951</v>
      </c>
      <c r="N465" s="87" t="s">
        <v>1952</v>
      </c>
      <c r="O465" s="87">
        <v>6</v>
      </c>
      <c r="P465" s="88">
        <v>45444</v>
      </c>
      <c r="Q465" s="88">
        <v>45657</v>
      </c>
      <c r="R465" s="89">
        <f t="shared" si="23"/>
        <v>31.500000000000004</v>
      </c>
      <c r="S465" s="87" t="s">
        <v>161</v>
      </c>
      <c r="T465" s="90"/>
      <c r="U465" s="105">
        <f>+IFERROR(VLOOKUP($L465,ACTIVIDADES!$B$9:$X$493,10,0),"")</f>
        <v>1</v>
      </c>
      <c r="V465" s="167" t="str">
        <f>+IFERROR(VLOOKUP($L465,ACTIVIDADES!$B$9:$X$493,11,0)," ")</f>
        <v>se aportan listas de asistecia</v>
      </c>
      <c r="W465" s="227" t="str">
        <f>+IFERROR(VLOOKUP($L465,ACTIVIDADES!$B$9:$X$493,12,0),"")</f>
        <v>TH_AC58.pdf</v>
      </c>
      <c r="X465" s="138">
        <f>+IFERROR(VLOOKUP($L465,ACTIVIDADES!$B$9:$X$493,13,0),"")</f>
        <v>46153</v>
      </c>
      <c r="Y465" s="164" t="str">
        <f>+IFERROR(VLOOKUP($L465,ACTIVIDADES!$B$9:$X$493,14,0),"")</f>
        <v>Se aportan listas de asistencia de desvinculación, inducción, y acuerdos sindicales, los cuales no se encuentra relación con la actividad planteada</v>
      </c>
      <c r="Z465" s="105">
        <f>+IFERROR(VLOOKUP($L465,ACTIVIDADES!$B$9:$X$493,15,0),"")</f>
        <v>0</v>
      </c>
      <c r="AA465" s="165" t="str">
        <f>+IFERROR(VLOOKUP($L465,ACTIVIDADES!$B$9:$X$493,16,0),"")</f>
        <v>VENCIDO</v>
      </c>
      <c r="AB465" s="138">
        <v>46157</v>
      </c>
      <c r="AC465" s="105">
        <v>0</v>
      </c>
      <c r="AD465" s="105" t="s">
        <v>93</v>
      </c>
      <c r="AE465" s="105" t="s">
        <v>118</v>
      </c>
      <c r="AF465" s="105" t="s">
        <v>81</v>
      </c>
      <c r="AG465" s="105" t="s">
        <v>81</v>
      </c>
      <c r="AH465" s="105" t="s">
        <v>81</v>
      </c>
      <c r="AI465" s="33"/>
      <c r="AJ465" s="33"/>
      <c r="AK465" s="34"/>
      <c r="AL465" s="33"/>
      <c r="AM465" s="34"/>
      <c r="AN465" s="35"/>
      <c r="AO465" s="36"/>
      <c r="AP465" s="37"/>
      <c r="AQ465" s="33"/>
      <c r="AR465" s="38"/>
      <c r="AS465" s="39"/>
      <c r="AT465" s="40"/>
      <c r="AU465" s="48"/>
      <c r="AV465" s="49"/>
      <c r="AW465" s="41"/>
      <c r="AX465" s="47"/>
      <c r="AY465" s="33"/>
      <c r="AZ465" s="33"/>
      <c r="BA465" s="34"/>
      <c r="BB465" s="33"/>
      <c r="BC465" s="34"/>
      <c r="BD465" s="35"/>
      <c r="BE465" s="36"/>
      <c r="BF465" s="37"/>
      <c r="BG465" s="33"/>
      <c r="BH465" s="38"/>
      <c r="BI465" s="39"/>
      <c r="BJ465" s="40"/>
      <c r="BK465" s="48"/>
      <c r="BL465" s="49"/>
      <c r="BM465" s="41"/>
      <c r="BN465" s="47"/>
      <c r="BO465" s="33"/>
      <c r="BP465" s="33"/>
      <c r="BQ465" s="34"/>
      <c r="BR465" s="33"/>
      <c r="BS465" s="34"/>
      <c r="BT465" s="35"/>
      <c r="BU465" s="36"/>
      <c r="BV465" s="37"/>
      <c r="BW465" s="33"/>
      <c r="BX465" s="38"/>
      <c r="BY465" s="39"/>
      <c r="BZ465" s="40"/>
      <c r="CA465" s="48"/>
      <c r="CB465" s="49"/>
      <c r="CC465" s="41"/>
      <c r="CD465" s="47"/>
    </row>
    <row r="466" spans="1:82" s="32" customFormat="1" ht="90" customHeight="1" x14ac:dyDescent="0.25">
      <c r="A466" s="315">
        <f t="shared" si="24"/>
        <v>458</v>
      </c>
      <c r="B466" s="61" t="s">
        <v>1843</v>
      </c>
      <c r="C466" s="61">
        <v>2023</v>
      </c>
      <c r="D466" s="61" t="s">
        <v>68</v>
      </c>
      <c r="E466" s="61"/>
      <c r="F466" s="61" t="s">
        <v>1946</v>
      </c>
      <c r="G466" s="62" t="s">
        <v>1947</v>
      </c>
      <c r="H466" s="310"/>
      <c r="I466" s="46" t="s">
        <v>1948</v>
      </c>
      <c r="J466" s="64" t="s">
        <v>1949</v>
      </c>
      <c r="K466" s="63" t="s">
        <v>73</v>
      </c>
      <c r="L466" s="87" t="s">
        <v>1953</v>
      </c>
      <c r="M466" s="86" t="s">
        <v>1954</v>
      </c>
      <c r="N466" s="87" t="s">
        <v>1955</v>
      </c>
      <c r="O466" s="87">
        <v>1</v>
      </c>
      <c r="P466" s="88">
        <v>46082</v>
      </c>
      <c r="Q466" s="88">
        <v>46203</v>
      </c>
      <c r="R466" s="89">
        <f t="shared" si="23"/>
        <v>17.849999999999998</v>
      </c>
      <c r="S466" s="87" t="s">
        <v>161</v>
      </c>
      <c r="T466" s="90"/>
      <c r="U466" s="105">
        <f>+IFERROR(VLOOKUP($L466,ACTIVIDADES!$B$9:$X$493,10,0),"")</f>
        <v>0</v>
      </c>
      <c r="V466" s="167">
        <f>+IFERROR(VLOOKUP($L466,ACTIVIDADES!$B$9:$X$493,11,0)," ")</f>
        <v>0</v>
      </c>
      <c r="W466" s="227">
        <f>+IFERROR(VLOOKUP($L466,ACTIVIDADES!$B$9:$X$493,12,0),"")</f>
        <v>0</v>
      </c>
      <c r="X466" s="138">
        <f>+IFERROR(VLOOKUP($L466,ACTIVIDADES!$B$9:$X$493,13,0),"")</f>
        <v>46153</v>
      </c>
      <c r="Y466" s="164" t="str">
        <f>+IFERROR(VLOOKUP($L466,ACTIVIDADES!$B$9:$X$493,14,0),"")</f>
        <v>No se evidencia seguimiento</v>
      </c>
      <c r="Z466" s="105">
        <f>+IFERROR(VLOOKUP($L466,ACTIVIDADES!$B$9:$X$493,15,0),"")</f>
        <v>0</v>
      </c>
      <c r="AA466" s="165" t="str">
        <f>+IFERROR(VLOOKUP($L466,ACTIVIDADES!$B$9:$X$493,16,0),"")</f>
        <v>EJECUCIÓN</v>
      </c>
      <c r="AB466" s="138">
        <v>46157</v>
      </c>
      <c r="AC466" s="105">
        <v>0</v>
      </c>
      <c r="AD466" s="105" t="s">
        <v>93</v>
      </c>
      <c r="AE466" s="170" t="s">
        <v>83</v>
      </c>
      <c r="AF466" s="105" t="s">
        <v>81</v>
      </c>
      <c r="AG466" s="105" t="s">
        <v>81</v>
      </c>
      <c r="AH466" s="105" t="s">
        <v>81</v>
      </c>
      <c r="AI466" s="33"/>
      <c r="AJ466" s="33"/>
      <c r="AK466" s="34"/>
      <c r="AL466" s="33"/>
      <c r="AM466" s="34"/>
      <c r="AN466" s="35"/>
      <c r="AO466" s="36"/>
      <c r="AP466" s="37"/>
      <c r="AQ466" s="33"/>
      <c r="AR466" s="38"/>
      <c r="AS466" s="39"/>
      <c r="AT466" s="40"/>
      <c r="AU466" s="48"/>
      <c r="AV466" s="49"/>
      <c r="AW466" s="41"/>
      <c r="AX466" s="47"/>
      <c r="AY466" s="33"/>
      <c r="AZ466" s="33"/>
      <c r="BA466" s="34"/>
      <c r="BB466" s="33"/>
      <c r="BC466" s="34"/>
      <c r="BD466" s="35"/>
      <c r="BE466" s="36"/>
      <c r="BF466" s="37"/>
      <c r="BG466" s="33"/>
      <c r="BH466" s="38"/>
      <c r="BI466" s="39"/>
      <c r="BJ466" s="40"/>
      <c r="BK466" s="48"/>
      <c r="BL466" s="49"/>
      <c r="BM466" s="41"/>
      <c r="BN466" s="47"/>
      <c r="BO466" s="33"/>
      <c r="BP466" s="33"/>
      <c r="BQ466" s="34"/>
      <c r="BR466" s="33"/>
      <c r="BS466" s="34"/>
      <c r="BT466" s="35"/>
      <c r="BU466" s="36"/>
      <c r="BV466" s="37"/>
      <c r="BW466" s="33"/>
      <c r="BX466" s="38"/>
      <c r="BY466" s="39"/>
      <c r="BZ466" s="40"/>
      <c r="CA466" s="48"/>
      <c r="CB466" s="49"/>
      <c r="CC466" s="41"/>
      <c r="CD466" s="47"/>
    </row>
    <row r="467" spans="1:82" s="32" customFormat="1" ht="90" customHeight="1" x14ac:dyDescent="0.25">
      <c r="A467" s="315">
        <f t="shared" si="24"/>
        <v>459</v>
      </c>
      <c r="B467" s="61" t="s">
        <v>1843</v>
      </c>
      <c r="C467" s="61">
        <v>2023</v>
      </c>
      <c r="D467" s="61" t="s">
        <v>68</v>
      </c>
      <c r="E467" s="61"/>
      <c r="F467" s="61" t="s">
        <v>1956</v>
      </c>
      <c r="G467" s="62" t="s">
        <v>1957</v>
      </c>
      <c r="H467" s="310"/>
      <c r="I467" s="46" t="s">
        <v>1958</v>
      </c>
      <c r="J467" s="64" t="s">
        <v>1959</v>
      </c>
      <c r="K467" s="63" t="s">
        <v>73</v>
      </c>
      <c r="L467" s="87" t="s">
        <v>1856</v>
      </c>
      <c r="M467" s="86" t="s">
        <v>1857</v>
      </c>
      <c r="N467" s="87" t="s">
        <v>1858</v>
      </c>
      <c r="O467" s="87">
        <v>1</v>
      </c>
      <c r="P467" s="88">
        <v>46023</v>
      </c>
      <c r="Q467" s="88">
        <v>46387</v>
      </c>
      <c r="R467" s="89">
        <f t="shared" si="23"/>
        <v>54</v>
      </c>
      <c r="S467" s="87" t="s">
        <v>161</v>
      </c>
      <c r="T467" s="90"/>
      <c r="U467" s="105">
        <f>+IFERROR(VLOOKUP($L467,ACTIVIDADES!$B$9:$X$493,10,0),"")</f>
        <v>0</v>
      </c>
      <c r="V467" s="167">
        <f>+IFERROR(VLOOKUP($L467,ACTIVIDADES!$B$9:$X$493,11,0)," ")</f>
        <v>0</v>
      </c>
      <c r="W467" s="227">
        <f>+IFERROR(VLOOKUP($L467,ACTIVIDADES!$B$9:$X$493,12,0),"")</f>
        <v>0</v>
      </c>
      <c r="X467" s="138">
        <f>+IFERROR(VLOOKUP($L467,ACTIVIDADES!$B$9:$X$493,13,0),"")</f>
        <v>46153</v>
      </c>
      <c r="Y467" s="164" t="str">
        <f>+IFERROR(VLOOKUP($L467,ACTIVIDADES!$B$9:$X$493,14,0),"")</f>
        <v>No se evidencia seguimiento</v>
      </c>
      <c r="Z467" s="105">
        <f>+IFERROR(VLOOKUP($L467,ACTIVIDADES!$B$9:$X$493,15,0),"")</f>
        <v>0</v>
      </c>
      <c r="AA467" s="165" t="str">
        <f>+IFERROR(VLOOKUP($L467,ACTIVIDADES!$B$9:$X$493,16,0),"")</f>
        <v>EJECUCIÓN</v>
      </c>
      <c r="AB467" s="138">
        <v>46157</v>
      </c>
      <c r="AC467" s="105">
        <v>0</v>
      </c>
      <c r="AD467" s="105" t="s">
        <v>93</v>
      </c>
      <c r="AE467" s="170" t="s">
        <v>83</v>
      </c>
      <c r="AF467" s="105" t="s">
        <v>81</v>
      </c>
      <c r="AG467" s="105" t="s">
        <v>81</v>
      </c>
      <c r="AH467" s="105" t="s">
        <v>81</v>
      </c>
      <c r="AI467" s="33"/>
      <c r="AJ467" s="33"/>
      <c r="AK467" s="34"/>
      <c r="AL467" s="33"/>
      <c r="AM467" s="34"/>
      <c r="AN467" s="35"/>
      <c r="AO467" s="36"/>
      <c r="AP467" s="37"/>
      <c r="AQ467" s="33"/>
      <c r="AR467" s="38"/>
      <c r="AS467" s="39"/>
      <c r="AT467" s="40"/>
      <c r="AU467" s="48"/>
      <c r="AV467" s="49"/>
      <c r="AW467" s="41"/>
      <c r="AX467" s="47"/>
      <c r="AY467" s="33"/>
      <c r="AZ467" s="33"/>
      <c r="BA467" s="34"/>
      <c r="BB467" s="33"/>
      <c r="BC467" s="34"/>
      <c r="BD467" s="35"/>
      <c r="BE467" s="36"/>
      <c r="BF467" s="37"/>
      <c r="BG467" s="33"/>
      <c r="BH467" s="38"/>
      <c r="BI467" s="39"/>
      <c r="BJ467" s="40"/>
      <c r="BK467" s="48"/>
      <c r="BL467" s="49"/>
      <c r="BM467" s="41"/>
      <c r="BN467" s="47"/>
      <c r="BO467" s="33"/>
      <c r="BP467" s="33"/>
      <c r="BQ467" s="34"/>
      <c r="BR467" s="33"/>
      <c r="BS467" s="34"/>
      <c r="BT467" s="35"/>
      <c r="BU467" s="36"/>
      <c r="BV467" s="37"/>
      <c r="BW467" s="33"/>
      <c r="BX467" s="38"/>
      <c r="BY467" s="39"/>
      <c r="BZ467" s="40"/>
      <c r="CA467" s="48"/>
      <c r="CB467" s="49"/>
      <c r="CC467" s="41"/>
      <c r="CD467" s="47"/>
    </row>
    <row r="468" spans="1:82" s="32" customFormat="1" ht="90" customHeight="1" x14ac:dyDescent="0.25">
      <c r="A468" s="315">
        <f t="shared" si="24"/>
        <v>460</v>
      </c>
      <c r="B468" s="61" t="s">
        <v>1843</v>
      </c>
      <c r="C468" s="61">
        <v>2023</v>
      </c>
      <c r="D468" s="61" t="s">
        <v>68</v>
      </c>
      <c r="E468" s="61"/>
      <c r="F468" s="61" t="s">
        <v>1956</v>
      </c>
      <c r="G468" s="62" t="s">
        <v>1957</v>
      </c>
      <c r="H468" s="310"/>
      <c r="I468" s="46" t="s">
        <v>1960</v>
      </c>
      <c r="J468" s="64" t="s">
        <v>1961</v>
      </c>
      <c r="K468" s="63" t="s">
        <v>73</v>
      </c>
      <c r="L468" s="87" t="s">
        <v>1962</v>
      </c>
      <c r="M468" s="86" t="s">
        <v>1963</v>
      </c>
      <c r="N468" s="87" t="s">
        <v>1964</v>
      </c>
      <c r="O468" s="87">
        <v>1</v>
      </c>
      <c r="P468" s="88">
        <v>46082</v>
      </c>
      <c r="Q468" s="88">
        <v>46203</v>
      </c>
      <c r="R468" s="89">
        <f t="shared" si="23"/>
        <v>17.849999999999998</v>
      </c>
      <c r="S468" s="87" t="s">
        <v>161</v>
      </c>
      <c r="T468" s="90"/>
      <c r="U468" s="105">
        <f>+IFERROR(VLOOKUP($L468,ACTIVIDADES!$B$9:$X$493,10,0),"")</f>
        <v>0</v>
      </c>
      <c r="V468" s="167">
        <f>+IFERROR(VLOOKUP($L468,ACTIVIDADES!$B$9:$X$493,11,0)," ")</f>
        <v>0</v>
      </c>
      <c r="W468" s="227">
        <f>+IFERROR(VLOOKUP($L468,ACTIVIDADES!$B$9:$X$493,12,0),"")</f>
        <v>0</v>
      </c>
      <c r="X468" s="138">
        <f>+IFERROR(VLOOKUP($L468,ACTIVIDADES!$B$9:$X$493,13,0),"")</f>
        <v>46153</v>
      </c>
      <c r="Y468" s="164" t="str">
        <f>+IFERROR(VLOOKUP($L468,ACTIVIDADES!$B$9:$X$493,14,0),"")</f>
        <v>No se evidencia seguimiento</v>
      </c>
      <c r="Z468" s="105">
        <f>+IFERROR(VLOOKUP($L468,ACTIVIDADES!$B$9:$X$493,15,0),"")</f>
        <v>0</v>
      </c>
      <c r="AA468" s="165" t="str">
        <f>+IFERROR(VLOOKUP($L468,ACTIVIDADES!$B$9:$X$493,16,0),"")</f>
        <v>EJECUCIÓN</v>
      </c>
      <c r="AB468" s="138">
        <v>46157</v>
      </c>
      <c r="AC468" s="105">
        <v>0</v>
      </c>
      <c r="AD468" s="105" t="s">
        <v>93</v>
      </c>
      <c r="AE468" s="170" t="s">
        <v>83</v>
      </c>
      <c r="AF468" s="105" t="s">
        <v>81</v>
      </c>
      <c r="AG468" s="105" t="s">
        <v>81</v>
      </c>
      <c r="AH468" s="105" t="s">
        <v>81</v>
      </c>
      <c r="AI468" s="33"/>
      <c r="AJ468" s="33"/>
      <c r="AK468" s="34"/>
      <c r="AL468" s="33"/>
      <c r="AM468" s="34"/>
      <c r="AN468" s="35"/>
      <c r="AO468" s="36"/>
      <c r="AP468" s="37"/>
      <c r="AQ468" s="33"/>
      <c r="AR468" s="38"/>
      <c r="AS468" s="39"/>
      <c r="AT468" s="40"/>
      <c r="AU468" s="48"/>
      <c r="AV468" s="49"/>
      <c r="AW468" s="41"/>
      <c r="AX468" s="47"/>
      <c r="AY468" s="33"/>
      <c r="AZ468" s="33"/>
      <c r="BA468" s="34"/>
      <c r="BB468" s="33"/>
      <c r="BC468" s="34"/>
      <c r="BD468" s="35"/>
      <c r="BE468" s="36"/>
      <c r="BF468" s="37"/>
      <c r="BG468" s="33"/>
      <c r="BH468" s="38"/>
      <c r="BI468" s="39"/>
      <c r="BJ468" s="40"/>
      <c r="BK468" s="48"/>
      <c r="BL468" s="49"/>
      <c r="BM468" s="41"/>
      <c r="BN468" s="47"/>
      <c r="BO468" s="33"/>
      <c r="BP468" s="33"/>
      <c r="BQ468" s="34"/>
      <c r="BR468" s="33"/>
      <c r="BS468" s="34"/>
      <c r="BT468" s="35"/>
      <c r="BU468" s="36"/>
      <c r="BV468" s="37"/>
      <c r="BW468" s="33"/>
      <c r="BX468" s="38"/>
      <c r="BY468" s="39"/>
      <c r="BZ468" s="40"/>
      <c r="CA468" s="48"/>
      <c r="CB468" s="49"/>
      <c r="CC468" s="41"/>
      <c r="CD468" s="47"/>
    </row>
    <row r="469" spans="1:82" s="32" customFormat="1" ht="90" customHeight="1" x14ac:dyDescent="0.25">
      <c r="A469" s="315">
        <f t="shared" si="24"/>
        <v>461</v>
      </c>
      <c r="B469" s="61" t="s">
        <v>1843</v>
      </c>
      <c r="C469" s="61">
        <v>2023</v>
      </c>
      <c r="D469" s="61" t="s">
        <v>68</v>
      </c>
      <c r="E469" s="61"/>
      <c r="F469" s="61" t="s">
        <v>1965</v>
      </c>
      <c r="G469" s="62" t="s">
        <v>1966</v>
      </c>
      <c r="H469" s="310"/>
      <c r="I469" s="46" t="s">
        <v>1967</v>
      </c>
      <c r="J469" s="64" t="s">
        <v>1968</v>
      </c>
      <c r="K469" s="63" t="s">
        <v>73</v>
      </c>
      <c r="L469" s="87" t="s">
        <v>1969</v>
      </c>
      <c r="M469" s="86" t="s">
        <v>1970</v>
      </c>
      <c r="N469" s="87" t="s">
        <v>1971</v>
      </c>
      <c r="O469" s="87">
        <v>1</v>
      </c>
      <c r="P469" s="88">
        <v>46082</v>
      </c>
      <c r="Q469" s="88">
        <v>46203</v>
      </c>
      <c r="R469" s="89">
        <f t="shared" si="23"/>
        <v>17.849999999999998</v>
      </c>
      <c r="S469" s="87" t="s">
        <v>161</v>
      </c>
      <c r="T469" s="90" t="s">
        <v>1972</v>
      </c>
      <c r="U469" s="105">
        <f>+IFERROR(VLOOKUP($L469,ACTIVIDADES!$B$9:$X$493,10,0),"")</f>
        <v>0</v>
      </c>
      <c r="V469" s="167">
        <f>+IFERROR(VLOOKUP($L469,ACTIVIDADES!$B$9:$X$493,11,0)," ")</f>
        <v>0</v>
      </c>
      <c r="W469" s="227">
        <f>+IFERROR(VLOOKUP($L469,ACTIVIDADES!$B$9:$X$493,12,0),"")</f>
        <v>0</v>
      </c>
      <c r="X469" s="138">
        <f>+IFERROR(VLOOKUP($L469,ACTIVIDADES!$B$9:$X$493,13,0),"")</f>
        <v>46153</v>
      </c>
      <c r="Y469" s="164" t="str">
        <f>+IFERROR(VLOOKUP($L469,ACTIVIDADES!$B$9:$X$493,14,0),"")</f>
        <v>No se evidencia seguimiento</v>
      </c>
      <c r="Z469" s="105">
        <f>+IFERROR(VLOOKUP($L469,ACTIVIDADES!$B$9:$X$493,15,0),"")</f>
        <v>0</v>
      </c>
      <c r="AA469" s="165" t="str">
        <f>+IFERROR(VLOOKUP($L469,ACTIVIDADES!$B$9:$X$493,16,0),"")</f>
        <v>EJECUCIÓN</v>
      </c>
      <c r="AB469" s="138">
        <v>46157</v>
      </c>
      <c r="AC469" s="105">
        <v>0</v>
      </c>
      <c r="AD469" s="105" t="s">
        <v>93</v>
      </c>
      <c r="AE469" s="170" t="s">
        <v>83</v>
      </c>
      <c r="AF469" s="105" t="s">
        <v>81</v>
      </c>
      <c r="AG469" s="105" t="s">
        <v>81</v>
      </c>
      <c r="AH469" s="105" t="s">
        <v>81</v>
      </c>
      <c r="AI469" s="33"/>
      <c r="AJ469" s="33"/>
      <c r="AK469" s="34"/>
      <c r="AL469" s="33"/>
      <c r="AM469" s="34"/>
      <c r="AN469" s="35"/>
      <c r="AO469" s="36"/>
      <c r="AP469" s="37"/>
      <c r="AQ469" s="33"/>
      <c r="AR469" s="38"/>
      <c r="AS469" s="39"/>
      <c r="AT469" s="40"/>
      <c r="AU469" s="48"/>
      <c r="AV469" s="49"/>
      <c r="AW469" s="41"/>
      <c r="AX469" s="47"/>
      <c r="AY469" s="33"/>
      <c r="AZ469" s="33"/>
      <c r="BA469" s="34"/>
      <c r="BB469" s="33"/>
      <c r="BC469" s="34"/>
      <c r="BD469" s="35"/>
      <c r="BE469" s="36"/>
      <c r="BF469" s="37"/>
      <c r="BG469" s="33"/>
      <c r="BH469" s="38"/>
      <c r="BI469" s="39"/>
      <c r="BJ469" s="40"/>
      <c r="BK469" s="48"/>
      <c r="BL469" s="49"/>
      <c r="BM469" s="41"/>
      <c r="BN469" s="47"/>
      <c r="BO469" s="33"/>
      <c r="BP469" s="33"/>
      <c r="BQ469" s="34"/>
      <c r="BR469" s="33"/>
      <c r="BS469" s="34"/>
      <c r="BT469" s="35"/>
      <c r="BU469" s="36"/>
      <c r="BV469" s="37"/>
      <c r="BW469" s="33"/>
      <c r="BX469" s="38"/>
      <c r="BY469" s="39"/>
      <c r="BZ469" s="40"/>
      <c r="CA469" s="48"/>
      <c r="CB469" s="49"/>
      <c r="CC469" s="41"/>
      <c r="CD469" s="47"/>
    </row>
    <row r="470" spans="1:82" s="32" customFormat="1" ht="90" customHeight="1" x14ac:dyDescent="0.25">
      <c r="A470" s="315">
        <f t="shared" si="24"/>
        <v>462</v>
      </c>
      <c r="B470" s="61" t="s">
        <v>1843</v>
      </c>
      <c r="C470" s="61">
        <v>2023</v>
      </c>
      <c r="D470" s="61" t="s">
        <v>68</v>
      </c>
      <c r="E470" s="61"/>
      <c r="F470" s="61" t="s">
        <v>1973</v>
      </c>
      <c r="G470" s="62" t="s">
        <v>1974</v>
      </c>
      <c r="H470" s="310"/>
      <c r="I470" s="46" t="s">
        <v>1975</v>
      </c>
      <c r="J470" s="64" t="s">
        <v>1976</v>
      </c>
      <c r="K470" s="63" t="s">
        <v>73</v>
      </c>
      <c r="L470" s="87" t="s">
        <v>94</v>
      </c>
      <c r="M470" s="86" t="s">
        <v>95</v>
      </c>
      <c r="N470" s="87" t="s">
        <v>96</v>
      </c>
      <c r="O470" s="87">
        <v>1</v>
      </c>
      <c r="P470" s="88">
        <v>46143</v>
      </c>
      <c r="Q470" s="88">
        <v>46387</v>
      </c>
      <c r="R470" s="89">
        <f t="shared" si="23"/>
        <v>36</v>
      </c>
      <c r="S470" s="87" t="s">
        <v>92</v>
      </c>
      <c r="T470" s="90"/>
      <c r="U470" s="105">
        <f>+IFERROR(VLOOKUP($L470,ACTIVIDADES!$B$9:$X$493,10,0),"")</f>
        <v>0</v>
      </c>
      <c r="V470" s="167" t="str">
        <f>+IFERROR(VLOOKUP($L470,ACTIVIDADES!$B$9:$X$493,11,0)," ")</f>
        <v xml:space="preserve">En proceso de elaboración </v>
      </c>
      <c r="W470" s="227" t="str">
        <f>+IFERROR(VLOOKUP($L470,ACTIVIDADES!$B$9:$X$493,12,0),"")</f>
        <v>https://dnbcgovco-my.sharepoint.com/:f:/g/personal/planeacion_dnbc_gov_co/IgCHix03hdsORJdFzXwbKzzkAYCwKvT-WMSbymO7s_ZNdBo?e=tzOHt9</v>
      </c>
      <c r="X470" s="138">
        <f>+IFERROR(VLOOKUP($L470,ACTIVIDADES!$B$9:$X$493,13,0),"")</f>
        <v>46153</v>
      </c>
      <c r="Y470" s="164" t="str">
        <f>+IFERROR(VLOOKUP($L470,ACTIVIDADES!$B$9:$X$493,14,0),"")</f>
        <v>No se evidencia avance para el periodo</v>
      </c>
      <c r="Z470" s="105">
        <f>+IFERROR(VLOOKUP($L470,ACTIVIDADES!$B$9:$X$493,15,0),"")</f>
        <v>0</v>
      </c>
      <c r="AA470" s="165" t="str">
        <f>+IFERROR(VLOOKUP($L470,ACTIVIDADES!$B$9:$X$493,16,0),"")</f>
        <v>EJECUCIÓN</v>
      </c>
      <c r="AB470" s="138">
        <v>46171</v>
      </c>
      <c r="AC470" s="105">
        <v>0</v>
      </c>
      <c r="AD470" s="105" t="s">
        <v>93</v>
      </c>
      <c r="AE470" s="170" t="s">
        <v>83</v>
      </c>
      <c r="AF470" s="105" t="s">
        <v>81</v>
      </c>
      <c r="AG470" s="105" t="s">
        <v>81</v>
      </c>
      <c r="AH470" s="105" t="s">
        <v>81</v>
      </c>
      <c r="AI470" s="33"/>
      <c r="AJ470" s="33"/>
      <c r="AK470" s="34"/>
      <c r="AL470" s="33"/>
      <c r="AM470" s="34"/>
      <c r="AN470" s="35"/>
      <c r="AO470" s="36"/>
      <c r="AP470" s="37"/>
      <c r="AQ470" s="33"/>
      <c r="AR470" s="38"/>
      <c r="AS470" s="39"/>
      <c r="AT470" s="40"/>
      <c r="AU470" s="48"/>
      <c r="AV470" s="49"/>
      <c r="AW470" s="41"/>
      <c r="AX470" s="47"/>
      <c r="AY470" s="33"/>
      <c r="AZ470" s="33"/>
      <c r="BA470" s="34"/>
      <c r="BB470" s="33"/>
      <c r="BC470" s="34"/>
      <c r="BD470" s="35"/>
      <c r="BE470" s="36"/>
      <c r="BF470" s="37"/>
      <c r="BG470" s="33"/>
      <c r="BH470" s="38"/>
      <c r="BI470" s="39"/>
      <c r="BJ470" s="40"/>
      <c r="BK470" s="48"/>
      <c r="BL470" s="49"/>
      <c r="BM470" s="41"/>
      <c r="BN470" s="47"/>
      <c r="BO470" s="33"/>
      <c r="BP470" s="33"/>
      <c r="BQ470" s="34"/>
      <c r="BR470" s="33"/>
      <c r="BS470" s="34"/>
      <c r="BT470" s="35"/>
      <c r="BU470" s="36"/>
      <c r="BV470" s="37"/>
      <c r="BW470" s="33"/>
      <c r="BX470" s="38"/>
      <c r="BY470" s="39"/>
      <c r="BZ470" s="40"/>
      <c r="CA470" s="48"/>
      <c r="CB470" s="49"/>
      <c r="CC470" s="41"/>
      <c r="CD470" s="47"/>
    </row>
    <row r="471" spans="1:82" s="32" customFormat="1" ht="90" customHeight="1" x14ac:dyDescent="0.25">
      <c r="A471" s="315">
        <f t="shared" si="24"/>
        <v>463</v>
      </c>
      <c r="B471" s="61" t="s">
        <v>1843</v>
      </c>
      <c r="C471" s="61">
        <v>2023</v>
      </c>
      <c r="D471" s="61" t="s">
        <v>68</v>
      </c>
      <c r="E471" s="61"/>
      <c r="F471" s="61" t="s">
        <v>1977</v>
      </c>
      <c r="G471" s="62" t="s">
        <v>1978</v>
      </c>
      <c r="H471" s="310"/>
      <c r="I471" s="46" t="s">
        <v>1979</v>
      </c>
      <c r="J471" s="64" t="s">
        <v>1980</v>
      </c>
      <c r="K471" s="63" t="s">
        <v>73</v>
      </c>
      <c r="L471" s="87" t="s">
        <v>1981</v>
      </c>
      <c r="M471" s="86" t="s">
        <v>1982</v>
      </c>
      <c r="N471" s="87" t="s">
        <v>1983</v>
      </c>
      <c r="O471" s="87">
        <v>1</v>
      </c>
      <c r="P471" s="88">
        <v>46082</v>
      </c>
      <c r="Q471" s="88">
        <v>46203</v>
      </c>
      <c r="R471" s="89">
        <f t="shared" si="23"/>
        <v>17.849999999999998</v>
      </c>
      <c r="S471" s="87" t="s">
        <v>161</v>
      </c>
      <c r="T471" s="90"/>
      <c r="U471" s="105">
        <f>+IFERROR(VLOOKUP($L471,ACTIVIDADES!$B$9:$X$493,10,0),"")</f>
        <v>0</v>
      </c>
      <c r="V471" s="167">
        <f>+IFERROR(VLOOKUP($L471,ACTIVIDADES!$B$9:$X$493,11,0)," ")</f>
        <v>0</v>
      </c>
      <c r="W471" s="227">
        <f>+IFERROR(VLOOKUP($L471,ACTIVIDADES!$B$9:$X$493,12,0),"")</f>
        <v>0</v>
      </c>
      <c r="X471" s="138">
        <f>+IFERROR(VLOOKUP($L471,ACTIVIDADES!$B$9:$X$493,13,0),"")</f>
        <v>46153</v>
      </c>
      <c r="Y471" s="164" t="str">
        <f>+IFERROR(VLOOKUP($L471,ACTIVIDADES!$B$9:$X$493,14,0),"")</f>
        <v>No se evidencia seguimiento</v>
      </c>
      <c r="Z471" s="105">
        <f>+IFERROR(VLOOKUP($L471,ACTIVIDADES!$B$9:$X$493,15,0),"")</f>
        <v>0</v>
      </c>
      <c r="AA471" s="165" t="str">
        <f>+IFERROR(VLOOKUP($L471,ACTIVIDADES!$B$9:$X$493,16,0),"")</f>
        <v>EJECUCIÓN</v>
      </c>
      <c r="AB471" s="138">
        <v>46157</v>
      </c>
      <c r="AC471" s="105">
        <v>0</v>
      </c>
      <c r="AD471" s="105" t="s">
        <v>93</v>
      </c>
      <c r="AE471" s="170" t="s">
        <v>83</v>
      </c>
      <c r="AF471" s="105" t="s">
        <v>81</v>
      </c>
      <c r="AG471" s="105" t="s">
        <v>81</v>
      </c>
      <c r="AH471" s="105" t="s">
        <v>81</v>
      </c>
      <c r="AI471" s="33"/>
      <c r="AJ471" s="33"/>
      <c r="AK471" s="34"/>
      <c r="AL471" s="33"/>
      <c r="AM471" s="34"/>
      <c r="AN471" s="35"/>
      <c r="AO471" s="36"/>
      <c r="AP471" s="37"/>
      <c r="AQ471" s="33"/>
      <c r="AR471" s="38"/>
      <c r="AS471" s="39"/>
      <c r="AT471" s="40"/>
      <c r="AU471" s="48"/>
      <c r="AV471" s="49"/>
      <c r="AW471" s="41"/>
      <c r="AX471" s="47"/>
      <c r="AY471" s="33"/>
      <c r="AZ471" s="33"/>
      <c r="BA471" s="34"/>
      <c r="BB471" s="33"/>
      <c r="BC471" s="34"/>
      <c r="BD471" s="35"/>
      <c r="BE471" s="36"/>
      <c r="BF471" s="37"/>
      <c r="BG471" s="33"/>
      <c r="BH471" s="38"/>
      <c r="BI471" s="39"/>
      <c r="BJ471" s="40"/>
      <c r="BK471" s="48"/>
      <c r="BL471" s="49"/>
      <c r="BM471" s="41"/>
      <c r="BN471" s="47"/>
      <c r="BO471" s="33"/>
      <c r="BP471" s="33"/>
      <c r="BQ471" s="34"/>
      <c r="BR471" s="33"/>
      <c r="BS471" s="34"/>
      <c r="BT471" s="35"/>
      <c r="BU471" s="36"/>
      <c r="BV471" s="37"/>
      <c r="BW471" s="33"/>
      <c r="BX471" s="38"/>
      <c r="BY471" s="39"/>
      <c r="BZ471" s="40"/>
      <c r="CA471" s="48"/>
      <c r="CB471" s="49"/>
      <c r="CC471" s="41"/>
      <c r="CD471" s="47"/>
    </row>
    <row r="472" spans="1:82" s="32" customFormat="1" ht="90" customHeight="1" x14ac:dyDescent="0.25">
      <c r="A472" s="315">
        <f t="shared" si="24"/>
        <v>464</v>
      </c>
      <c r="B472" s="61" t="s">
        <v>1843</v>
      </c>
      <c r="C472" s="61">
        <v>2023</v>
      </c>
      <c r="D472" s="61" t="s">
        <v>68</v>
      </c>
      <c r="E472" s="61"/>
      <c r="F472" s="61" t="s">
        <v>1977</v>
      </c>
      <c r="G472" s="62" t="s">
        <v>1978</v>
      </c>
      <c r="H472" s="310"/>
      <c r="I472" s="46" t="s">
        <v>1984</v>
      </c>
      <c r="J472" s="64" t="s">
        <v>1985</v>
      </c>
      <c r="K472" s="63" t="s">
        <v>73</v>
      </c>
      <c r="L472" s="87" t="s">
        <v>1856</v>
      </c>
      <c r="M472" s="86" t="s">
        <v>1857</v>
      </c>
      <c r="N472" s="87" t="s">
        <v>1858</v>
      </c>
      <c r="O472" s="87">
        <v>1</v>
      </c>
      <c r="P472" s="88">
        <v>46023</v>
      </c>
      <c r="Q472" s="88">
        <v>46387</v>
      </c>
      <c r="R472" s="89">
        <f t="shared" si="23"/>
        <v>54</v>
      </c>
      <c r="S472" s="87" t="s">
        <v>161</v>
      </c>
      <c r="T472" s="90"/>
      <c r="U472" s="105">
        <f>+IFERROR(VLOOKUP($L472,ACTIVIDADES!$B$9:$X$493,10,0),"")</f>
        <v>0</v>
      </c>
      <c r="V472" s="167">
        <f>+IFERROR(VLOOKUP($L472,ACTIVIDADES!$B$9:$X$493,11,0)," ")</f>
        <v>0</v>
      </c>
      <c r="W472" s="227">
        <f>+IFERROR(VLOOKUP($L472,ACTIVIDADES!$B$9:$X$493,12,0),"")</f>
        <v>0</v>
      </c>
      <c r="X472" s="138">
        <f>+IFERROR(VLOOKUP($L472,ACTIVIDADES!$B$9:$X$493,13,0),"")</f>
        <v>46153</v>
      </c>
      <c r="Y472" s="164" t="str">
        <f>+IFERROR(VLOOKUP($L472,ACTIVIDADES!$B$9:$X$493,14,0),"")</f>
        <v>No se evidencia seguimiento</v>
      </c>
      <c r="Z472" s="105">
        <f>+IFERROR(VLOOKUP($L472,ACTIVIDADES!$B$9:$X$493,15,0),"")</f>
        <v>0</v>
      </c>
      <c r="AA472" s="165" t="str">
        <f>+IFERROR(VLOOKUP($L472,ACTIVIDADES!$B$9:$X$493,16,0),"")</f>
        <v>EJECUCIÓN</v>
      </c>
      <c r="AB472" s="138">
        <v>46157</v>
      </c>
      <c r="AC472" s="105">
        <v>0</v>
      </c>
      <c r="AD472" s="105" t="s">
        <v>93</v>
      </c>
      <c r="AE472" s="170" t="s">
        <v>83</v>
      </c>
      <c r="AF472" s="105" t="s">
        <v>81</v>
      </c>
      <c r="AG472" s="105" t="s">
        <v>81</v>
      </c>
      <c r="AH472" s="105" t="s">
        <v>81</v>
      </c>
      <c r="AI472" s="33"/>
      <c r="AJ472" s="33"/>
      <c r="AK472" s="34"/>
      <c r="AL472" s="33"/>
      <c r="AM472" s="34"/>
      <c r="AN472" s="35"/>
      <c r="AO472" s="36"/>
      <c r="AP472" s="37"/>
      <c r="AQ472" s="33"/>
      <c r="AR472" s="38"/>
      <c r="AS472" s="39"/>
      <c r="AT472" s="40"/>
      <c r="AU472" s="48"/>
      <c r="AV472" s="49"/>
      <c r="AW472" s="41"/>
      <c r="AX472" s="47"/>
      <c r="AY472" s="33"/>
      <c r="AZ472" s="33"/>
      <c r="BA472" s="34"/>
      <c r="BB472" s="33"/>
      <c r="BC472" s="34"/>
      <c r="BD472" s="35"/>
      <c r="BE472" s="36"/>
      <c r="BF472" s="37"/>
      <c r="BG472" s="33"/>
      <c r="BH472" s="38"/>
      <c r="BI472" s="39"/>
      <c r="BJ472" s="40"/>
      <c r="BK472" s="48"/>
      <c r="BL472" s="49"/>
      <c r="BM472" s="41"/>
      <c r="BN472" s="47"/>
      <c r="BO472" s="33"/>
      <c r="BP472" s="33"/>
      <c r="BQ472" s="34"/>
      <c r="BR472" s="33"/>
      <c r="BS472" s="34"/>
      <c r="BT472" s="35"/>
      <c r="BU472" s="36"/>
      <c r="BV472" s="37"/>
      <c r="BW472" s="33"/>
      <c r="BX472" s="38"/>
      <c r="BY472" s="39"/>
      <c r="BZ472" s="40"/>
      <c r="CA472" s="48"/>
      <c r="CB472" s="49"/>
      <c r="CC472" s="41"/>
      <c r="CD472" s="47"/>
    </row>
    <row r="473" spans="1:82" s="32" customFormat="1" ht="90" customHeight="1" x14ac:dyDescent="0.25">
      <c r="A473" s="315">
        <f t="shared" si="24"/>
        <v>465</v>
      </c>
      <c r="B473" s="61" t="s">
        <v>1843</v>
      </c>
      <c r="C473" s="61">
        <v>2023</v>
      </c>
      <c r="D473" s="61" t="s">
        <v>68</v>
      </c>
      <c r="E473" s="61"/>
      <c r="F473" s="61" t="s">
        <v>1986</v>
      </c>
      <c r="G473" s="62" t="s">
        <v>1987</v>
      </c>
      <c r="H473" s="310"/>
      <c r="I473" s="46" t="s">
        <v>1988</v>
      </c>
      <c r="J473" s="64" t="s">
        <v>1989</v>
      </c>
      <c r="K473" s="63" t="s">
        <v>73</v>
      </c>
      <c r="L473" s="87" t="s">
        <v>1990</v>
      </c>
      <c r="M473" s="86" t="s">
        <v>1991</v>
      </c>
      <c r="N473" s="87" t="s">
        <v>1992</v>
      </c>
      <c r="O473" s="87">
        <v>1</v>
      </c>
      <c r="P473" s="88">
        <v>46082</v>
      </c>
      <c r="Q473" s="88">
        <v>46203</v>
      </c>
      <c r="R473" s="89">
        <f t="shared" si="23"/>
        <v>17.849999999999998</v>
      </c>
      <c r="S473" s="87" t="s">
        <v>161</v>
      </c>
      <c r="T473" s="90"/>
      <c r="U473" s="105">
        <f>+IFERROR(VLOOKUP($L473,ACTIVIDADES!$B$9:$X$493,10,0),"")</f>
        <v>0</v>
      </c>
      <c r="V473" s="167">
        <f>+IFERROR(VLOOKUP($L473,ACTIVIDADES!$B$9:$X$493,11,0)," ")</f>
        <v>0</v>
      </c>
      <c r="W473" s="227">
        <f>+IFERROR(VLOOKUP($L473,ACTIVIDADES!$B$9:$X$493,12,0),"")</f>
        <v>0</v>
      </c>
      <c r="X473" s="138">
        <f>+IFERROR(VLOOKUP($L473,ACTIVIDADES!$B$9:$X$493,13,0),"")</f>
        <v>46153</v>
      </c>
      <c r="Y473" s="164" t="str">
        <f>+IFERROR(VLOOKUP($L473,ACTIVIDADES!$B$9:$X$493,14,0),"")</f>
        <v>No se evidencia seguimiento</v>
      </c>
      <c r="Z473" s="105">
        <f>+IFERROR(VLOOKUP($L473,ACTIVIDADES!$B$9:$X$493,15,0),"")</f>
        <v>0</v>
      </c>
      <c r="AA473" s="165" t="str">
        <f>+IFERROR(VLOOKUP($L473,ACTIVIDADES!$B$9:$X$493,16,0),"")</f>
        <v>EJECUCIÓN</v>
      </c>
      <c r="AB473" s="138">
        <v>46157</v>
      </c>
      <c r="AC473" s="105">
        <v>0</v>
      </c>
      <c r="AD473" s="105" t="s">
        <v>93</v>
      </c>
      <c r="AE473" s="170" t="s">
        <v>83</v>
      </c>
      <c r="AF473" s="105" t="s">
        <v>81</v>
      </c>
      <c r="AG473" s="105" t="s">
        <v>81</v>
      </c>
      <c r="AH473" s="105" t="s">
        <v>81</v>
      </c>
      <c r="AI473" s="33"/>
      <c r="AJ473" s="33"/>
      <c r="AK473" s="34"/>
      <c r="AL473" s="33"/>
      <c r="AM473" s="34"/>
      <c r="AN473" s="35"/>
      <c r="AO473" s="36"/>
      <c r="AP473" s="37"/>
      <c r="AQ473" s="33"/>
      <c r="AR473" s="38"/>
      <c r="AS473" s="39"/>
      <c r="AT473" s="40"/>
      <c r="AU473" s="48"/>
      <c r="AV473" s="49"/>
      <c r="AW473" s="41"/>
      <c r="AX473" s="47"/>
      <c r="AY473" s="33"/>
      <c r="AZ473" s="33"/>
      <c r="BA473" s="34"/>
      <c r="BB473" s="33"/>
      <c r="BC473" s="34"/>
      <c r="BD473" s="35"/>
      <c r="BE473" s="36"/>
      <c r="BF473" s="37"/>
      <c r="BG473" s="33"/>
      <c r="BH473" s="38"/>
      <c r="BI473" s="39"/>
      <c r="BJ473" s="40"/>
      <c r="BK473" s="48"/>
      <c r="BL473" s="49"/>
      <c r="BM473" s="41"/>
      <c r="BN473" s="47"/>
      <c r="BO473" s="33"/>
      <c r="BP473" s="33"/>
      <c r="BQ473" s="34"/>
      <c r="BR473" s="33"/>
      <c r="BS473" s="34"/>
      <c r="BT473" s="35"/>
      <c r="BU473" s="36"/>
      <c r="BV473" s="37"/>
      <c r="BW473" s="33"/>
      <c r="BX473" s="38"/>
      <c r="BY473" s="39"/>
      <c r="BZ473" s="40"/>
      <c r="CA473" s="48"/>
      <c r="CB473" s="49"/>
      <c r="CC473" s="41"/>
      <c r="CD473" s="47"/>
    </row>
    <row r="474" spans="1:82" s="32" customFormat="1" ht="90" customHeight="1" x14ac:dyDescent="0.25">
      <c r="A474" s="315">
        <f t="shared" si="24"/>
        <v>466</v>
      </c>
      <c r="B474" s="61" t="s">
        <v>1843</v>
      </c>
      <c r="C474" s="61">
        <v>2023</v>
      </c>
      <c r="D474" s="61" t="s">
        <v>68</v>
      </c>
      <c r="E474" s="61"/>
      <c r="F474" s="61" t="s">
        <v>1993</v>
      </c>
      <c r="G474" s="62" t="s">
        <v>1994</v>
      </c>
      <c r="H474" s="310"/>
      <c r="I474" s="46" t="s">
        <v>1995</v>
      </c>
      <c r="J474" s="64" t="s">
        <v>1996</v>
      </c>
      <c r="K474" s="63" t="s">
        <v>73</v>
      </c>
      <c r="L474" s="87" t="s">
        <v>1997</v>
      </c>
      <c r="M474" s="86" t="s">
        <v>1998</v>
      </c>
      <c r="N474" s="87" t="s">
        <v>1999</v>
      </c>
      <c r="O474" s="87">
        <v>1</v>
      </c>
      <c r="P474" s="88">
        <v>45292</v>
      </c>
      <c r="Q474" s="88">
        <v>45473</v>
      </c>
      <c r="R474" s="89">
        <f t="shared" si="23"/>
        <v>26.85</v>
      </c>
      <c r="S474" s="87" t="s">
        <v>161</v>
      </c>
      <c r="T474" s="90" t="s">
        <v>2000</v>
      </c>
      <c r="U474" s="105">
        <f>+IFERROR(VLOOKUP($L474,ACTIVIDADES!$B$9:$X$493,10,0),"")</f>
        <v>0</v>
      </c>
      <c r="V474" s="167">
        <f>+IFERROR(VLOOKUP($L474,ACTIVIDADES!$B$9:$X$493,11,0)," ")</f>
        <v>0</v>
      </c>
      <c r="W474" s="227">
        <f>+IFERROR(VLOOKUP($L474,ACTIVIDADES!$B$9:$X$493,12,0),"")</f>
        <v>0</v>
      </c>
      <c r="X474" s="138">
        <f>+IFERROR(VLOOKUP($L474,ACTIVIDADES!$B$9:$X$493,13,0),"")</f>
        <v>46153</v>
      </c>
      <c r="Y474" s="164" t="str">
        <f>+IFERROR(VLOOKUP($L474,ACTIVIDADES!$B$9:$X$493,14,0),"")</f>
        <v>No se evidencia seguimiento</v>
      </c>
      <c r="Z474" s="105">
        <f>+IFERROR(VLOOKUP($L474,ACTIVIDADES!$B$9:$X$493,15,0),"")</f>
        <v>0</v>
      </c>
      <c r="AA474" s="165" t="str">
        <f>+IFERROR(VLOOKUP($L474,ACTIVIDADES!$B$9:$X$493,16,0),"")</f>
        <v>VENCIDO</v>
      </c>
      <c r="AB474" s="138">
        <v>46157</v>
      </c>
      <c r="AC474" s="105">
        <v>0</v>
      </c>
      <c r="AD474" s="105" t="s">
        <v>93</v>
      </c>
      <c r="AE474" s="105" t="s">
        <v>118</v>
      </c>
      <c r="AF474" s="105" t="s">
        <v>81</v>
      </c>
      <c r="AG474" s="105" t="s">
        <v>81</v>
      </c>
      <c r="AH474" s="105" t="s">
        <v>81</v>
      </c>
      <c r="AI474" s="33"/>
      <c r="AJ474" s="33"/>
      <c r="AK474" s="34"/>
      <c r="AL474" s="33"/>
      <c r="AM474" s="34"/>
      <c r="AN474" s="35"/>
      <c r="AO474" s="36"/>
      <c r="AP474" s="37"/>
      <c r="AQ474" s="33"/>
      <c r="AR474" s="38"/>
      <c r="AS474" s="39"/>
      <c r="AT474" s="40"/>
      <c r="AU474" s="48"/>
      <c r="AV474" s="49"/>
      <c r="AW474" s="41"/>
      <c r="AX474" s="47"/>
      <c r="AY474" s="33"/>
      <c r="AZ474" s="33"/>
      <c r="BA474" s="34"/>
      <c r="BB474" s="33"/>
      <c r="BC474" s="34"/>
      <c r="BD474" s="35"/>
      <c r="BE474" s="36"/>
      <c r="BF474" s="37"/>
      <c r="BG474" s="33"/>
      <c r="BH474" s="38"/>
      <c r="BI474" s="39"/>
      <c r="BJ474" s="40"/>
      <c r="BK474" s="48"/>
      <c r="BL474" s="49"/>
      <c r="BM474" s="41"/>
      <c r="BN474" s="47"/>
      <c r="BO474" s="33"/>
      <c r="BP474" s="33"/>
      <c r="BQ474" s="34"/>
      <c r="BR474" s="33"/>
      <c r="BS474" s="34"/>
      <c r="BT474" s="35"/>
      <c r="BU474" s="36"/>
      <c r="BV474" s="37"/>
      <c r="BW474" s="33"/>
      <c r="BX474" s="38"/>
      <c r="BY474" s="39"/>
      <c r="BZ474" s="40"/>
      <c r="CA474" s="48"/>
      <c r="CB474" s="49"/>
      <c r="CC474" s="41"/>
      <c r="CD474" s="47"/>
    </row>
    <row r="475" spans="1:82" s="32" customFormat="1" ht="90" customHeight="1" x14ac:dyDescent="0.25">
      <c r="A475" s="315">
        <f t="shared" si="24"/>
        <v>467</v>
      </c>
      <c r="B475" s="61" t="s">
        <v>1843</v>
      </c>
      <c r="C475" s="61">
        <v>2023</v>
      </c>
      <c r="D475" s="61" t="s">
        <v>68</v>
      </c>
      <c r="E475" s="61"/>
      <c r="F475" s="61" t="s">
        <v>2001</v>
      </c>
      <c r="G475" s="62" t="s">
        <v>2002</v>
      </c>
      <c r="H475" s="310"/>
      <c r="I475" s="46" t="s">
        <v>2003</v>
      </c>
      <c r="J475" s="64" t="s">
        <v>2004</v>
      </c>
      <c r="K475" s="63" t="s">
        <v>73</v>
      </c>
      <c r="L475" s="87" t="s">
        <v>2005</v>
      </c>
      <c r="M475" s="86" t="s">
        <v>2006</v>
      </c>
      <c r="N475" s="87" t="s">
        <v>2007</v>
      </c>
      <c r="O475" s="87">
        <v>1</v>
      </c>
      <c r="P475" s="88">
        <v>46082</v>
      </c>
      <c r="Q475" s="88">
        <v>46295</v>
      </c>
      <c r="R475" s="89">
        <f t="shared" si="23"/>
        <v>31.35</v>
      </c>
      <c r="S475" s="87" t="s">
        <v>161</v>
      </c>
      <c r="T475" s="90"/>
      <c r="U475" s="105">
        <f>+IFERROR(VLOOKUP($L475,ACTIVIDADES!$B$9:$X$493,10,0),"")</f>
        <v>0</v>
      </c>
      <c r="V475" s="167">
        <f>+IFERROR(VLOOKUP($L475,ACTIVIDADES!$B$9:$X$493,11,0)," ")</f>
        <v>0</v>
      </c>
      <c r="W475" s="227">
        <f>+IFERROR(VLOOKUP($L475,ACTIVIDADES!$B$9:$X$493,12,0),"")</f>
        <v>0</v>
      </c>
      <c r="X475" s="138">
        <f>+IFERROR(VLOOKUP($L475,ACTIVIDADES!$B$9:$X$493,13,0),"")</f>
        <v>46153</v>
      </c>
      <c r="Y475" s="164" t="str">
        <f>+IFERROR(VLOOKUP($L475,ACTIVIDADES!$B$9:$X$493,14,0),"")</f>
        <v>No se evidencia seguimiento</v>
      </c>
      <c r="Z475" s="105">
        <f>+IFERROR(VLOOKUP($L475,ACTIVIDADES!$B$9:$X$493,15,0),"")</f>
        <v>0</v>
      </c>
      <c r="AA475" s="165" t="str">
        <f>+IFERROR(VLOOKUP($L475,ACTIVIDADES!$B$9:$X$493,16,0),"")</f>
        <v>EJECUCIÓN</v>
      </c>
      <c r="AB475" s="138">
        <v>46157</v>
      </c>
      <c r="AC475" s="105">
        <v>0</v>
      </c>
      <c r="AD475" s="105" t="s">
        <v>93</v>
      </c>
      <c r="AE475" s="170" t="s">
        <v>83</v>
      </c>
      <c r="AF475" s="105" t="s">
        <v>81</v>
      </c>
      <c r="AG475" s="105" t="s">
        <v>81</v>
      </c>
      <c r="AH475" s="105" t="s">
        <v>81</v>
      </c>
      <c r="AI475" s="33"/>
      <c r="AJ475" s="33"/>
      <c r="AK475" s="34"/>
      <c r="AL475" s="33"/>
      <c r="AM475" s="34"/>
      <c r="AN475" s="35"/>
      <c r="AO475" s="36"/>
      <c r="AP475" s="37"/>
      <c r="AQ475" s="33"/>
      <c r="AR475" s="38"/>
      <c r="AS475" s="39"/>
      <c r="AT475" s="40"/>
      <c r="AU475" s="48"/>
      <c r="AV475" s="49"/>
      <c r="AW475" s="41"/>
      <c r="AX475" s="47"/>
      <c r="AY475" s="33"/>
      <c r="AZ475" s="33"/>
      <c r="BA475" s="34"/>
      <c r="BB475" s="33"/>
      <c r="BC475" s="34"/>
      <c r="BD475" s="35"/>
      <c r="BE475" s="36"/>
      <c r="BF475" s="37"/>
      <c r="BG475" s="33"/>
      <c r="BH475" s="38"/>
      <c r="BI475" s="39"/>
      <c r="BJ475" s="40"/>
      <c r="BK475" s="48"/>
      <c r="BL475" s="49"/>
      <c r="BM475" s="41"/>
      <c r="BN475" s="47"/>
      <c r="BO475" s="33"/>
      <c r="BP475" s="33"/>
      <c r="BQ475" s="34"/>
      <c r="BR475" s="33"/>
      <c r="BS475" s="34"/>
      <c r="BT475" s="35"/>
      <c r="BU475" s="36"/>
      <c r="BV475" s="37"/>
      <c r="BW475" s="33"/>
      <c r="BX475" s="38"/>
      <c r="BY475" s="39"/>
      <c r="BZ475" s="40"/>
      <c r="CA475" s="48"/>
      <c r="CB475" s="49"/>
      <c r="CC475" s="41"/>
      <c r="CD475" s="47"/>
    </row>
    <row r="476" spans="1:82" s="32" customFormat="1" ht="90" customHeight="1" x14ac:dyDescent="0.25">
      <c r="A476" s="315">
        <f t="shared" si="24"/>
        <v>468</v>
      </c>
      <c r="B476" s="61" t="s">
        <v>1843</v>
      </c>
      <c r="C476" s="61">
        <v>2023</v>
      </c>
      <c r="D476" s="61" t="s">
        <v>68</v>
      </c>
      <c r="E476" s="61"/>
      <c r="F476" s="61" t="s">
        <v>2001</v>
      </c>
      <c r="G476" s="62" t="s">
        <v>2002</v>
      </c>
      <c r="H476" s="310"/>
      <c r="I476" s="46" t="s">
        <v>2003</v>
      </c>
      <c r="J476" s="64" t="s">
        <v>2004</v>
      </c>
      <c r="K476" s="63" t="s">
        <v>73</v>
      </c>
      <c r="L476" s="87" t="s">
        <v>2008</v>
      </c>
      <c r="M476" s="86" t="s">
        <v>2009</v>
      </c>
      <c r="N476" s="87" t="s">
        <v>2010</v>
      </c>
      <c r="O476" s="87">
        <v>1</v>
      </c>
      <c r="P476" s="88">
        <v>46082</v>
      </c>
      <c r="Q476" s="88">
        <v>46295</v>
      </c>
      <c r="R476" s="89">
        <f t="shared" si="23"/>
        <v>31.35</v>
      </c>
      <c r="S476" s="87" t="s">
        <v>161</v>
      </c>
      <c r="T476" s="90"/>
      <c r="U476" s="105">
        <f>+IFERROR(VLOOKUP($L476,ACTIVIDADES!$B$9:$X$493,10,0),"")</f>
        <v>0</v>
      </c>
      <c r="V476" s="167">
        <f>+IFERROR(VLOOKUP($L476,ACTIVIDADES!$B$9:$X$493,11,0)," ")</f>
        <v>0</v>
      </c>
      <c r="W476" s="227">
        <f>+IFERROR(VLOOKUP($L476,ACTIVIDADES!$B$9:$X$493,12,0),"")</f>
        <v>0</v>
      </c>
      <c r="X476" s="138">
        <f>+IFERROR(VLOOKUP($L476,ACTIVIDADES!$B$9:$X$493,13,0),"")</f>
        <v>46153</v>
      </c>
      <c r="Y476" s="164" t="str">
        <f>+IFERROR(VLOOKUP($L476,ACTIVIDADES!$B$9:$X$493,14,0),"")</f>
        <v>No se evidencia seguimiento</v>
      </c>
      <c r="Z476" s="105">
        <f>+IFERROR(VLOOKUP($L476,ACTIVIDADES!$B$9:$X$493,15,0),"")</f>
        <v>0</v>
      </c>
      <c r="AA476" s="165" t="str">
        <f>+IFERROR(VLOOKUP($L476,ACTIVIDADES!$B$9:$X$493,16,0),"")</f>
        <v>EJECUCIÓN</v>
      </c>
      <c r="AB476" s="138">
        <v>46157</v>
      </c>
      <c r="AC476" s="105">
        <v>0</v>
      </c>
      <c r="AD476" s="105" t="s">
        <v>93</v>
      </c>
      <c r="AE476" s="170" t="s">
        <v>83</v>
      </c>
      <c r="AF476" s="105" t="s">
        <v>81</v>
      </c>
      <c r="AG476" s="105" t="s">
        <v>81</v>
      </c>
      <c r="AH476" s="105" t="s">
        <v>81</v>
      </c>
      <c r="AI476" s="33"/>
      <c r="AJ476" s="33"/>
      <c r="AK476" s="34"/>
      <c r="AL476" s="33"/>
      <c r="AM476" s="34"/>
      <c r="AN476" s="35"/>
      <c r="AO476" s="36"/>
      <c r="AP476" s="37"/>
      <c r="AQ476" s="33"/>
      <c r="AR476" s="38"/>
      <c r="AS476" s="39"/>
      <c r="AT476" s="40"/>
      <c r="AU476" s="48"/>
      <c r="AV476" s="49"/>
      <c r="AW476" s="41"/>
      <c r="AX476" s="47"/>
      <c r="AY476" s="33"/>
      <c r="AZ476" s="33"/>
      <c r="BA476" s="34"/>
      <c r="BB476" s="33"/>
      <c r="BC476" s="34"/>
      <c r="BD476" s="35"/>
      <c r="BE476" s="36"/>
      <c r="BF476" s="37"/>
      <c r="BG476" s="33"/>
      <c r="BH476" s="38"/>
      <c r="BI476" s="39"/>
      <c r="BJ476" s="40"/>
      <c r="BK476" s="48"/>
      <c r="BL476" s="49"/>
      <c r="BM476" s="41"/>
      <c r="BN476" s="47"/>
      <c r="BO476" s="33"/>
      <c r="BP476" s="33"/>
      <c r="BQ476" s="34"/>
      <c r="BR476" s="33"/>
      <c r="BS476" s="34"/>
      <c r="BT476" s="35"/>
      <c r="BU476" s="36"/>
      <c r="BV476" s="37"/>
      <c r="BW476" s="33"/>
      <c r="BX476" s="38"/>
      <c r="BY476" s="39"/>
      <c r="BZ476" s="40"/>
      <c r="CA476" s="48"/>
      <c r="CB476" s="49"/>
      <c r="CC476" s="41"/>
      <c r="CD476" s="47"/>
    </row>
    <row r="477" spans="1:82" s="32" customFormat="1" ht="90" customHeight="1" x14ac:dyDescent="0.25">
      <c r="A477" s="315">
        <f t="shared" si="24"/>
        <v>469</v>
      </c>
      <c r="B477" s="61" t="s">
        <v>1843</v>
      </c>
      <c r="C477" s="61">
        <v>2023</v>
      </c>
      <c r="D477" s="61" t="s">
        <v>68</v>
      </c>
      <c r="E477" s="61"/>
      <c r="F477" s="61" t="s">
        <v>2011</v>
      </c>
      <c r="G477" s="62" t="s">
        <v>2012</v>
      </c>
      <c r="H477" s="310"/>
      <c r="I477" s="46" t="s">
        <v>2013</v>
      </c>
      <c r="J477" s="64" t="s">
        <v>2014</v>
      </c>
      <c r="K477" s="63" t="s">
        <v>73</v>
      </c>
      <c r="L477" s="87" t="s">
        <v>2015</v>
      </c>
      <c r="M477" s="86" t="s">
        <v>2016</v>
      </c>
      <c r="N477" s="87" t="s">
        <v>2017</v>
      </c>
      <c r="O477" s="87">
        <v>1</v>
      </c>
      <c r="P477" s="88">
        <v>46082</v>
      </c>
      <c r="Q477" s="88">
        <v>46142</v>
      </c>
      <c r="R477" s="89">
        <f t="shared" si="23"/>
        <v>8.85</v>
      </c>
      <c r="S477" s="87" t="s">
        <v>161</v>
      </c>
      <c r="T477" s="90"/>
      <c r="U477" s="105">
        <f>+IFERROR(VLOOKUP($L477,ACTIVIDADES!$B$9:$X$493,10,0),"")</f>
        <v>0</v>
      </c>
      <c r="V477" s="167">
        <f>+IFERROR(VLOOKUP($L477,ACTIVIDADES!$B$9:$X$493,11,0)," ")</f>
        <v>0</v>
      </c>
      <c r="W477" s="227">
        <f>+IFERROR(VLOOKUP($L477,ACTIVIDADES!$B$9:$X$493,12,0),"")</f>
        <v>0</v>
      </c>
      <c r="X477" s="138">
        <f>+IFERROR(VLOOKUP($L477,ACTIVIDADES!$B$9:$X$493,13,0),"")</f>
        <v>46153</v>
      </c>
      <c r="Y477" s="164" t="str">
        <f>+IFERROR(VLOOKUP($L477,ACTIVIDADES!$B$9:$X$493,14,0),"")</f>
        <v>No se evidencia seguimiento</v>
      </c>
      <c r="Z477" s="105">
        <f>+IFERROR(VLOOKUP($L477,ACTIVIDADES!$B$9:$X$493,15,0),"")</f>
        <v>0</v>
      </c>
      <c r="AA477" s="165" t="str">
        <f>+IFERROR(VLOOKUP($L477,ACTIVIDADES!$B$9:$X$493,16,0),"")</f>
        <v>EJECUCIÓN</v>
      </c>
      <c r="AB477" s="138">
        <v>46157</v>
      </c>
      <c r="AC477" s="105">
        <v>0</v>
      </c>
      <c r="AD477" s="105" t="s">
        <v>93</v>
      </c>
      <c r="AE477" s="170" t="s">
        <v>83</v>
      </c>
      <c r="AF477" s="105" t="s">
        <v>81</v>
      </c>
      <c r="AG477" s="105" t="s">
        <v>81</v>
      </c>
      <c r="AH477" s="105" t="s">
        <v>81</v>
      </c>
      <c r="AI477" s="33"/>
      <c r="AJ477" s="33"/>
      <c r="AK477" s="34"/>
      <c r="AL477" s="33"/>
      <c r="AM477" s="34"/>
      <c r="AN477" s="35"/>
      <c r="AO477" s="36"/>
      <c r="AP477" s="37"/>
      <c r="AQ477" s="33"/>
      <c r="AR477" s="38"/>
      <c r="AS477" s="39"/>
      <c r="AT477" s="40"/>
      <c r="AU477" s="48"/>
      <c r="AV477" s="49"/>
      <c r="AW477" s="41"/>
      <c r="AX477" s="47"/>
      <c r="AY477" s="33"/>
      <c r="AZ477" s="33"/>
      <c r="BA477" s="34"/>
      <c r="BB477" s="33"/>
      <c r="BC477" s="34"/>
      <c r="BD477" s="35"/>
      <c r="BE477" s="36"/>
      <c r="BF477" s="37"/>
      <c r="BG477" s="33"/>
      <c r="BH477" s="38"/>
      <c r="BI477" s="39"/>
      <c r="BJ477" s="40"/>
      <c r="BK477" s="48"/>
      <c r="BL477" s="49"/>
      <c r="BM477" s="41"/>
      <c r="BN477" s="47"/>
      <c r="BO477" s="33"/>
      <c r="BP477" s="33"/>
      <c r="BQ477" s="34"/>
      <c r="BR477" s="33"/>
      <c r="BS477" s="34"/>
      <c r="BT477" s="35"/>
      <c r="BU477" s="36"/>
      <c r="BV477" s="37"/>
      <c r="BW477" s="33"/>
      <c r="BX477" s="38"/>
      <c r="BY477" s="39"/>
      <c r="BZ477" s="40"/>
      <c r="CA477" s="48"/>
      <c r="CB477" s="49"/>
      <c r="CC477" s="41"/>
      <c r="CD477" s="47"/>
    </row>
    <row r="478" spans="1:82" s="32" customFormat="1" ht="90" customHeight="1" x14ac:dyDescent="0.25">
      <c r="A478" s="315">
        <f t="shared" si="24"/>
        <v>470</v>
      </c>
      <c r="B478" s="61" t="s">
        <v>1843</v>
      </c>
      <c r="C478" s="61">
        <v>2023</v>
      </c>
      <c r="D478" s="61" t="s">
        <v>68</v>
      </c>
      <c r="E478" s="61"/>
      <c r="F478" s="61" t="s">
        <v>2018</v>
      </c>
      <c r="G478" s="62" t="s">
        <v>2019</v>
      </c>
      <c r="H478" s="310"/>
      <c r="I478" s="46" t="s">
        <v>2020</v>
      </c>
      <c r="J478" s="64" t="s">
        <v>2021</v>
      </c>
      <c r="K478" s="63" t="s">
        <v>73</v>
      </c>
      <c r="L478" s="87" t="s">
        <v>2022</v>
      </c>
      <c r="M478" s="86" t="s">
        <v>2023</v>
      </c>
      <c r="N478" s="87" t="s">
        <v>2024</v>
      </c>
      <c r="O478" s="87">
        <v>1</v>
      </c>
      <c r="P478" s="88">
        <v>46082</v>
      </c>
      <c r="Q478" s="88">
        <v>46142</v>
      </c>
      <c r="R478" s="89">
        <f t="shared" si="23"/>
        <v>8.85</v>
      </c>
      <c r="S478" s="87" t="s">
        <v>161</v>
      </c>
      <c r="T478" s="90"/>
      <c r="U478" s="105">
        <f>+IFERROR(VLOOKUP($L478,ACTIVIDADES!$B$9:$X$493,10,0),"")</f>
        <v>0</v>
      </c>
      <c r="V478" s="167">
        <f>+IFERROR(VLOOKUP($L478,ACTIVIDADES!$B$9:$X$493,11,0)," ")</f>
        <v>0</v>
      </c>
      <c r="W478" s="227">
        <f>+IFERROR(VLOOKUP($L478,ACTIVIDADES!$B$9:$X$493,12,0),"")</f>
        <v>0</v>
      </c>
      <c r="X478" s="138">
        <f>+IFERROR(VLOOKUP($L478,ACTIVIDADES!$B$9:$X$493,13,0),"")</f>
        <v>46153</v>
      </c>
      <c r="Y478" s="164" t="str">
        <f>+IFERROR(VLOOKUP($L478,ACTIVIDADES!$B$9:$X$493,14,0),"")</f>
        <v>No se evidencia seguimiento</v>
      </c>
      <c r="Z478" s="105">
        <f>+IFERROR(VLOOKUP($L478,ACTIVIDADES!$B$9:$X$493,15,0),"")</f>
        <v>0</v>
      </c>
      <c r="AA478" s="165" t="str">
        <f>+IFERROR(VLOOKUP($L478,ACTIVIDADES!$B$9:$X$493,16,0),"")</f>
        <v>EJECUCIÓN</v>
      </c>
      <c r="AB478" s="138">
        <v>46157</v>
      </c>
      <c r="AC478" s="212">
        <v>0</v>
      </c>
      <c r="AD478" s="212" t="s">
        <v>93</v>
      </c>
      <c r="AE478" s="170" t="s">
        <v>83</v>
      </c>
      <c r="AF478" s="105" t="s">
        <v>81</v>
      </c>
      <c r="AG478" s="105" t="s">
        <v>81</v>
      </c>
      <c r="AH478" s="105" t="s">
        <v>81</v>
      </c>
      <c r="AI478" s="33"/>
      <c r="AJ478" s="33"/>
      <c r="AK478" s="34"/>
      <c r="AL478" s="33"/>
      <c r="AM478" s="34"/>
      <c r="AN478" s="35"/>
      <c r="AO478" s="36"/>
      <c r="AP478" s="37"/>
      <c r="AQ478" s="33"/>
      <c r="AR478" s="38"/>
      <c r="AS478" s="39"/>
      <c r="AT478" s="40"/>
      <c r="AU478" s="48"/>
      <c r="AV478" s="49"/>
      <c r="AW478" s="41"/>
      <c r="AX478" s="47"/>
      <c r="AY478" s="33"/>
      <c r="AZ478" s="33"/>
      <c r="BA478" s="34"/>
      <c r="BB478" s="33"/>
      <c r="BC478" s="34"/>
      <c r="BD478" s="35"/>
      <c r="BE478" s="36"/>
      <c r="BF478" s="37"/>
      <c r="BG478" s="33"/>
      <c r="BH478" s="38"/>
      <c r="BI478" s="39"/>
      <c r="BJ478" s="40"/>
      <c r="BK478" s="48"/>
      <c r="BL478" s="49"/>
      <c r="BM478" s="41"/>
      <c r="BN478" s="47"/>
      <c r="BO478" s="33"/>
      <c r="BP478" s="33"/>
      <c r="BQ478" s="34"/>
      <c r="BR478" s="33"/>
      <c r="BS478" s="34"/>
      <c r="BT478" s="35"/>
      <c r="BU478" s="36"/>
      <c r="BV478" s="37"/>
      <c r="BW478" s="33"/>
      <c r="BX478" s="38"/>
      <c r="BY478" s="39"/>
      <c r="BZ478" s="40"/>
      <c r="CA478" s="48"/>
      <c r="CB478" s="49"/>
      <c r="CC478" s="41"/>
      <c r="CD478" s="47"/>
    </row>
    <row r="479" spans="1:82" s="32" customFormat="1" ht="90" customHeight="1" x14ac:dyDescent="0.25">
      <c r="A479" s="315">
        <f t="shared" si="24"/>
        <v>471</v>
      </c>
      <c r="B479" s="61" t="s">
        <v>1843</v>
      </c>
      <c r="C479" s="61">
        <v>2023</v>
      </c>
      <c r="D479" s="61" t="s">
        <v>163</v>
      </c>
      <c r="E479" s="61"/>
      <c r="F479" s="61" t="s">
        <v>2018</v>
      </c>
      <c r="G479" s="62" t="s">
        <v>2019</v>
      </c>
      <c r="H479" s="310" t="s">
        <v>164</v>
      </c>
      <c r="I479" s="46" t="s">
        <v>2020</v>
      </c>
      <c r="J479" s="64" t="s">
        <v>2021</v>
      </c>
      <c r="K479" s="63" t="s">
        <v>73</v>
      </c>
      <c r="L479" s="87" t="s">
        <v>2025</v>
      </c>
      <c r="M479" s="86" t="s">
        <v>2026</v>
      </c>
      <c r="N479" s="87" t="s">
        <v>2027</v>
      </c>
      <c r="O479" s="87">
        <v>1</v>
      </c>
      <c r="P479" s="88">
        <v>45292</v>
      </c>
      <c r="Q479" s="88">
        <v>45596</v>
      </c>
      <c r="R479" s="89">
        <f t="shared" si="23"/>
        <v>45</v>
      </c>
      <c r="S479" s="87" t="s">
        <v>168</v>
      </c>
      <c r="T479" s="90"/>
      <c r="U479" s="105">
        <f>+IFERROR(VLOOKUP($L479,ACTIVIDADES!$B$9:$X$493,10,0),"")</f>
        <v>1</v>
      </c>
      <c r="V479" s="167" t="str">
        <f>+IFERROR(VLOOKUP($L479,ACTIVIDADES!$B$9:$X$493,11,0),"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479" s="227" t="str">
        <f>+IFERROR(VLOOKUP($L479,ACTIVIDADES!$B$9:$X$493,12,0),"")</f>
        <v>https://dnbcgovco-my.sharepoint.com/:f:/g/personal/planeacion_dnbc_gov_co/IgA-NiisLHR2QKlPBHO-9QCRAW06VKM6HHdsIOTeUhIMlyA?e=kWtbwl</v>
      </c>
      <c r="X479" s="138">
        <f>+IFERROR(VLOOKUP($L479,ACTIVIDADES!$B$9:$X$493,13,0),"")</f>
        <v>46153</v>
      </c>
      <c r="Y479" s="164" t="str">
        <f>+IFERROR(VLOOKUP($L479,ACTIVIDADES!$B$9:$X$493,14,0),"")</f>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479" s="105">
        <f>+IFERROR(VLOOKUP($L479,ACTIVIDADES!$B$9:$X$493,15,0),"")</f>
        <v>1</v>
      </c>
      <c r="AA479" s="165" t="str">
        <f>+IFERROR(VLOOKUP($L479,ACTIVIDADES!$B$9:$X$493,16,0),"")</f>
        <v>CUMPLIDO</v>
      </c>
      <c r="AB479" s="220">
        <v>46157</v>
      </c>
      <c r="AC479" s="217">
        <v>0.8</v>
      </c>
      <c r="AD479" s="218" t="s">
        <v>2028</v>
      </c>
      <c r="AE479" s="206" t="s">
        <v>108</v>
      </c>
      <c r="AF479" s="105" t="s">
        <v>81</v>
      </c>
      <c r="AG479" s="105" t="s">
        <v>85</v>
      </c>
      <c r="AH479" s="105" t="s">
        <v>123</v>
      </c>
      <c r="AI479" s="33"/>
      <c r="AJ479" s="33"/>
      <c r="AK479" s="34"/>
      <c r="AL479" s="33"/>
      <c r="AM479" s="34"/>
      <c r="AN479" s="35"/>
      <c r="AO479" s="36"/>
      <c r="AP479" s="37"/>
      <c r="AQ479" s="33"/>
      <c r="AR479" s="38"/>
      <c r="AS479" s="39"/>
      <c r="AT479" s="40"/>
      <c r="AU479" s="48"/>
      <c r="AV479" s="49"/>
      <c r="AW479" s="41"/>
      <c r="AX479" s="47"/>
      <c r="AY479" s="33"/>
      <c r="AZ479" s="33"/>
      <c r="BA479" s="34"/>
      <c r="BB479" s="33"/>
      <c r="BC479" s="34"/>
      <c r="BD479" s="35"/>
      <c r="BE479" s="36"/>
      <c r="BF479" s="37"/>
      <c r="BG479" s="33"/>
      <c r="BH479" s="38"/>
      <c r="BI479" s="39"/>
      <c r="BJ479" s="40"/>
      <c r="BK479" s="48"/>
      <c r="BL479" s="49"/>
      <c r="BM479" s="41"/>
      <c r="BN479" s="47"/>
      <c r="BO479" s="33"/>
      <c r="BP479" s="33"/>
      <c r="BQ479" s="34"/>
      <c r="BR479" s="33"/>
      <c r="BS479" s="34"/>
      <c r="BT479" s="35"/>
      <c r="BU479" s="36"/>
      <c r="BV479" s="37"/>
      <c r="BW479" s="33"/>
      <c r="BX479" s="38"/>
      <c r="BY479" s="39"/>
      <c r="BZ479" s="40"/>
      <c r="CA479" s="48"/>
      <c r="CB479" s="49"/>
      <c r="CC479" s="41"/>
      <c r="CD479" s="47"/>
    </row>
    <row r="480" spans="1:82" s="32" customFormat="1" ht="90" customHeight="1" x14ac:dyDescent="0.25">
      <c r="A480" s="315">
        <f t="shared" si="24"/>
        <v>472</v>
      </c>
      <c r="B480" s="61" t="s">
        <v>1843</v>
      </c>
      <c r="C480" s="61">
        <v>2023</v>
      </c>
      <c r="D480" s="61" t="s">
        <v>68</v>
      </c>
      <c r="E480" s="61"/>
      <c r="F480" s="61" t="s">
        <v>2029</v>
      </c>
      <c r="G480" s="62" t="s">
        <v>2030</v>
      </c>
      <c r="H480" s="310"/>
      <c r="I480" s="46" t="s">
        <v>2031</v>
      </c>
      <c r="J480" s="64" t="s">
        <v>2032</v>
      </c>
      <c r="K480" s="63" t="s">
        <v>73</v>
      </c>
      <c r="L480" s="87" t="s">
        <v>2033</v>
      </c>
      <c r="M480" s="86" t="s">
        <v>2034</v>
      </c>
      <c r="N480" s="87" t="s">
        <v>2035</v>
      </c>
      <c r="O480" s="87">
        <v>1</v>
      </c>
      <c r="P480" s="88">
        <v>46082</v>
      </c>
      <c r="Q480" s="88">
        <v>46142</v>
      </c>
      <c r="R480" s="89">
        <f t="shared" si="23"/>
        <v>8.85</v>
      </c>
      <c r="S480" s="87" t="s">
        <v>161</v>
      </c>
      <c r="T480" s="90"/>
      <c r="U480" s="105">
        <f>+IFERROR(VLOOKUP($L480,ACTIVIDADES!$B$9:$X$493,10,0),"")</f>
        <v>0</v>
      </c>
      <c r="V480" s="167">
        <f>+IFERROR(VLOOKUP($L480,ACTIVIDADES!$B$9:$X$493,11,0)," ")</f>
        <v>0</v>
      </c>
      <c r="W480" s="227">
        <f>+IFERROR(VLOOKUP($L480,ACTIVIDADES!$B$9:$X$493,12,0),"")</f>
        <v>0</v>
      </c>
      <c r="X480" s="138">
        <f>+IFERROR(VLOOKUP($L480,ACTIVIDADES!$B$9:$X$493,13,0),"")</f>
        <v>46153</v>
      </c>
      <c r="Y480" s="164" t="str">
        <f>+IFERROR(VLOOKUP($L480,ACTIVIDADES!$B$9:$X$493,14,0),"")</f>
        <v>No se evidencia seguimiento</v>
      </c>
      <c r="Z480" s="105">
        <f>+IFERROR(VLOOKUP($L480,ACTIVIDADES!$B$9:$X$493,15,0),"")</f>
        <v>0</v>
      </c>
      <c r="AA480" s="165" t="str">
        <f>+IFERROR(VLOOKUP($L480,ACTIVIDADES!$B$9:$X$493,16,0),"")</f>
        <v>EJECUCIÓN</v>
      </c>
      <c r="AB480" s="138">
        <v>46157</v>
      </c>
      <c r="AC480" s="214">
        <v>0</v>
      </c>
      <c r="AD480" s="214" t="s">
        <v>93</v>
      </c>
      <c r="AE480" s="170" t="s">
        <v>83</v>
      </c>
      <c r="AF480" s="105" t="s">
        <v>81</v>
      </c>
      <c r="AG480" s="105" t="s">
        <v>81</v>
      </c>
      <c r="AH480" s="105" t="s">
        <v>81</v>
      </c>
      <c r="AI480" s="33"/>
      <c r="AJ480" s="33"/>
      <c r="AK480" s="34"/>
      <c r="AL480" s="33"/>
      <c r="AM480" s="34"/>
      <c r="AN480" s="35"/>
      <c r="AO480" s="36"/>
      <c r="AP480" s="37"/>
      <c r="AQ480" s="33"/>
      <c r="AR480" s="38"/>
      <c r="AS480" s="39"/>
      <c r="AT480" s="40"/>
      <c r="AU480" s="48"/>
      <c r="AV480" s="49"/>
      <c r="AW480" s="41"/>
      <c r="AX480" s="47"/>
      <c r="AY480" s="33"/>
      <c r="AZ480" s="33"/>
      <c r="BA480" s="34"/>
      <c r="BB480" s="33"/>
      <c r="BC480" s="34"/>
      <c r="BD480" s="35"/>
      <c r="BE480" s="36"/>
      <c r="BF480" s="37"/>
      <c r="BG480" s="33"/>
      <c r="BH480" s="38"/>
      <c r="BI480" s="39"/>
      <c r="BJ480" s="40"/>
      <c r="BK480" s="48"/>
      <c r="BL480" s="49"/>
      <c r="BM480" s="41"/>
      <c r="BN480" s="47"/>
      <c r="BO480" s="33"/>
      <c r="BP480" s="33"/>
      <c r="BQ480" s="34"/>
      <c r="BR480" s="33"/>
      <c r="BS480" s="34"/>
      <c r="BT480" s="35"/>
      <c r="BU480" s="36"/>
      <c r="BV480" s="37"/>
      <c r="BW480" s="33"/>
      <c r="BX480" s="38"/>
      <c r="BY480" s="39"/>
      <c r="BZ480" s="40"/>
      <c r="CA480" s="48"/>
      <c r="CB480" s="49"/>
      <c r="CC480" s="41"/>
      <c r="CD480" s="47"/>
    </row>
    <row r="481" spans="1:82" s="32" customFormat="1" ht="90" customHeight="1" x14ac:dyDescent="0.25">
      <c r="A481" s="315">
        <f t="shared" si="24"/>
        <v>473</v>
      </c>
      <c r="B481" s="61" t="s">
        <v>1843</v>
      </c>
      <c r="C481" s="61">
        <v>2023</v>
      </c>
      <c r="D481" s="61" t="s">
        <v>68</v>
      </c>
      <c r="E481" s="61"/>
      <c r="F481" s="61" t="s">
        <v>2036</v>
      </c>
      <c r="G481" s="62" t="s">
        <v>2037</v>
      </c>
      <c r="H481" s="310"/>
      <c r="I481" s="46" t="s">
        <v>2020</v>
      </c>
      <c r="J481" s="64" t="s">
        <v>2021</v>
      </c>
      <c r="K481" s="63" t="s">
        <v>73</v>
      </c>
      <c r="L481" s="87" t="s">
        <v>2038</v>
      </c>
      <c r="M481" s="86" t="s">
        <v>2039</v>
      </c>
      <c r="N481" s="87" t="s">
        <v>2035</v>
      </c>
      <c r="O481" s="87">
        <v>1</v>
      </c>
      <c r="P481" s="88">
        <v>46082</v>
      </c>
      <c r="Q481" s="88">
        <v>46142</v>
      </c>
      <c r="R481" s="89">
        <f t="shared" si="23"/>
        <v>8.85</v>
      </c>
      <c r="S481" s="87" t="s">
        <v>161</v>
      </c>
      <c r="T481" s="90"/>
      <c r="U481" s="105">
        <f>+IFERROR(VLOOKUP($L481,ACTIVIDADES!$B$9:$X$493,10,0),"")</f>
        <v>0</v>
      </c>
      <c r="V481" s="167">
        <f>+IFERROR(VLOOKUP($L481,ACTIVIDADES!$B$9:$X$493,11,0)," ")</f>
        <v>0</v>
      </c>
      <c r="W481" s="227">
        <f>+IFERROR(VLOOKUP($L481,ACTIVIDADES!$B$9:$X$493,12,0),"")</f>
        <v>0</v>
      </c>
      <c r="X481" s="138">
        <f>+IFERROR(VLOOKUP($L481,ACTIVIDADES!$B$9:$X$493,13,0),"")</f>
        <v>46153</v>
      </c>
      <c r="Y481" s="164" t="str">
        <f>+IFERROR(VLOOKUP($L481,ACTIVIDADES!$B$9:$X$493,14,0),"")</f>
        <v>No se evidencia seguimiento</v>
      </c>
      <c r="Z481" s="105">
        <f>+IFERROR(VLOOKUP($L481,ACTIVIDADES!$B$9:$X$493,15,0),"")</f>
        <v>0</v>
      </c>
      <c r="AA481" s="165" t="str">
        <f>+IFERROR(VLOOKUP($L481,ACTIVIDADES!$B$9:$X$493,16,0),"")</f>
        <v>EJECUCIÓN</v>
      </c>
      <c r="AB481" s="138">
        <v>46157</v>
      </c>
      <c r="AC481" s="212">
        <v>0</v>
      </c>
      <c r="AD481" s="212" t="s">
        <v>93</v>
      </c>
      <c r="AE481" s="170" t="s">
        <v>83</v>
      </c>
      <c r="AF481" s="105" t="s">
        <v>81</v>
      </c>
      <c r="AG481" s="105" t="s">
        <v>81</v>
      </c>
      <c r="AH481" s="105" t="s">
        <v>81</v>
      </c>
      <c r="AI481" s="33"/>
      <c r="AJ481" s="33"/>
      <c r="AK481" s="34"/>
      <c r="AL481" s="33"/>
      <c r="AM481" s="34"/>
      <c r="AN481" s="35"/>
      <c r="AO481" s="36"/>
      <c r="AP481" s="37"/>
      <c r="AQ481" s="33"/>
      <c r="AR481" s="38"/>
      <c r="AS481" s="39"/>
      <c r="AT481" s="40"/>
      <c r="AU481" s="48"/>
      <c r="AV481" s="49"/>
      <c r="AW481" s="41"/>
      <c r="AX481" s="47"/>
      <c r="AY481" s="33"/>
      <c r="AZ481" s="33"/>
      <c r="BA481" s="34"/>
      <c r="BB481" s="33"/>
      <c r="BC481" s="34"/>
      <c r="BD481" s="35"/>
      <c r="BE481" s="36"/>
      <c r="BF481" s="37"/>
      <c r="BG481" s="33"/>
      <c r="BH481" s="38"/>
      <c r="BI481" s="39"/>
      <c r="BJ481" s="40"/>
      <c r="BK481" s="48"/>
      <c r="BL481" s="49"/>
      <c r="BM481" s="41"/>
      <c r="BN481" s="47"/>
      <c r="BO481" s="33"/>
      <c r="BP481" s="33"/>
      <c r="BQ481" s="34"/>
      <c r="BR481" s="33"/>
      <c r="BS481" s="34"/>
      <c r="BT481" s="35"/>
      <c r="BU481" s="36"/>
      <c r="BV481" s="37"/>
      <c r="BW481" s="33"/>
      <c r="BX481" s="38"/>
      <c r="BY481" s="39"/>
      <c r="BZ481" s="40"/>
      <c r="CA481" s="48"/>
      <c r="CB481" s="49"/>
      <c r="CC481" s="41"/>
      <c r="CD481" s="47"/>
    </row>
    <row r="482" spans="1:82" s="32" customFormat="1" ht="90" customHeight="1" x14ac:dyDescent="0.25">
      <c r="A482" s="315">
        <f t="shared" si="24"/>
        <v>474</v>
      </c>
      <c r="B482" s="61" t="s">
        <v>1843</v>
      </c>
      <c r="C482" s="61">
        <v>2023</v>
      </c>
      <c r="D482" s="61" t="s">
        <v>163</v>
      </c>
      <c r="E482" s="61"/>
      <c r="F482" s="61" t="s">
        <v>2036</v>
      </c>
      <c r="G482" s="62" t="s">
        <v>2037</v>
      </c>
      <c r="H482" s="310" t="s">
        <v>164</v>
      </c>
      <c r="I482" s="46" t="s">
        <v>2020</v>
      </c>
      <c r="J482" s="64" t="s">
        <v>2021</v>
      </c>
      <c r="K482" s="63" t="s">
        <v>73</v>
      </c>
      <c r="L482" s="87" t="s">
        <v>2025</v>
      </c>
      <c r="M482" s="86" t="s">
        <v>2026</v>
      </c>
      <c r="N482" s="87" t="s">
        <v>2027</v>
      </c>
      <c r="O482" s="87">
        <v>1</v>
      </c>
      <c r="P482" s="88">
        <v>45292</v>
      </c>
      <c r="Q482" s="88">
        <v>45596</v>
      </c>
      <c r="R482" s="89">
        <f t="shared" si="23"/>
        <v>45</v>
      </c>
      <c r="S482" s="87" t="s">
        <v>168</v>
      </c>
      <c r="T482" s="90"/>
      <c r="U482" s="105">
        <f>+IFERROR(VLOOKUP($L482,ACTIVIDADES!$B$9:$X$493,10,0),"")</f>
        <v>1</v>
      </c>
      <c r="V482" s="167" t="str">
        <f>+IFERROR(VLOOKUP($L482,ACTIVIDADES!$B$9:$X$493,11,0),"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W482" s="227" t="str">
        <f>+IFERROR(VLOOKUP($L482,ACTIVIDADES!$B$9:$X$493,12,0),"")</f>
        <v>https://dnbcgovco-my.sharepoint.com/:f:/g/personal/planeacion_dnbc_gov_co/IgA-NiisLHR2QKlPBHO-9QCRAW06VKM6HHdsIOTeUhIMlyA?e=kWtbwl</v>
      </c>
      <c r="X482" s="138">
        <f>+IFERROR(VLOOKUP($L482,ACTIVIDADES!$B$9:$X$493,13,0),"")</f>
        <v>46153</v>
      </c>
      <c r="Y482" s="164" t="str">
        <f>+IFERROR(VLOOKUP($L482,ACTIVIDADES!$B$9:$X$493,14,0),"")</f>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Z482" s="105">
        <f>+IFERROR(VLOOKUP($L482,ACTIVIDADES!$B$9:$X$493,15,0),"")</f>
        <v>1</v>
      </c>
      <c r="AA482" s="165" t="str">
        <f>+IFERROR(VLOOKUP($L482,ACTIVIDADES!$B$9:$X$493,16,0),"")</f>
        <v>CUMPLIDO</v>
      </c>
      <c r="AB482" s="220">
        <v>46157</v>
      </c>
      <c r="AC482" s="217">
        <v>0.8</v>
      </c>
      <c r="AD482" s="219" t="s">
        <v>2028</v>
      </c>
      <c r="AE482" s="206" t="s">
        <v>108</v>
      </c>
      <c r="AF482" s="105" t="s">
        <v>81</v>
      </c>
      <c r="AG482" s="105" t="s">
        <v>85</v>
      </c>
      <c r="AH482" s="105" t="s">
        <v>123</v>
      </c>
      <c r="AI482" s="33"/>
      <c r="AJ482" s="33"/>
      <c r="AK482" s="34"/>
      <c r="AL482" s="33"/>
      <c r="AM482" s="34"/>
      <c r="AN482" s="35"/>
      <c r="AO482" s="36"/>
      <c r="AP482" s="37"/>
      <c r="AQ482" s="33"/>
      <c r="AR482" s="38"/>
      <c r="AS482" s="39"/>
      <c r="AT482" s="40"/>
      <c r="AU482" s="48"/>
      <c r="AV482" s="49"/>
      <c r="AW482" s="41"/>
      <c r="AX482" s="47"/>
      <c r="AY482" s="33"/>
      <c r="AZ482" s="33"/>
      <c r="BA482" s="34"/>
      <c r="BB482" s="33"/>
      <c r="BC482" s="34"/>
      <c r="BD482" s="35"/>
      <c r="BE482" s="36"/>
      <c r="BF482" s="37"/>
      <c r="BG482" s="33"/>
      <c r="BH482" s="38"/>
      <c r="BI482" s="39"/>
      <c r="BJ482" s="40"/>
      <c r="BK482" s="48"/>
      <c r="BL482" s="49"/>
      <c r="BM482" s="41"/>
      <c r="BN482" s="47"/>
      <c r="BO482" s="33"/>
      <c r="BP482" s="33"/>
      <c r="BQ482" s="34"/>
      <c r="BR482" s="33"/>
      <c r="BS482" s="34"/>
      <c r="BT482" s="35"/>
      <c r="BU482" s="36"/>
      <c r="BV482" s="37"/>
      <c r="BW482" s="33"/>
      <c r="BX482" s="38"/>
      <c r="BY482" s="39"/>
      <c r="BZ482" s="40"/>
      <c r="CA482" s="48"/>
      <c r="CB482" s="49"/>
      <c r="CC482" s="41"/>
      <c r="CD482" s="47"/>
    </row>
    <row r="483" spans="1:82" s="32" customFormat="1" ht="90" customHeight="1" x14ac:dyDescent="0.25">
      <c r="A483" s="315">
        <f t="shared" si="24"/>
        <v>475</v>
      </c>
      <c r="B483" s="61" t="s">
        <v>1843</v>
      </c>
      <c r="C483" s="61">
        <v>2023</v>
      </c>
      <c r="D483" s="61" t="s">
        <v>68</v>
      </c>
      <c r="E483" s="61"/>
      <c r="F483" s="61" t="s">
        <v>2040</v>
      </c>
      <c r="G483" s="62" t="s">
        <v>2041</v>
      </c>
      <c r="H483" s="310"/>
      <c r="I483" s="46" t="s">
        <v>2042</v>
      </c>
      <c r="J483" s="64" t="s">
        <v>2043</v>
      </c>
      <c r="K483" s="63" t="s">
        <v>73</v>
      </c>
      <c r="L483" s="87" t="s">
        <v>2044</v>
      </c>
      <c r="M483" s="86" t="s">
        <v>2045</v>
      </c>
      <c r="N483" s="87" t="s">
        <v>1873</v>
      </c>
      <c r="O483" s="87">
        <v>1</v>
      </c>
      <c r="P483" s="88">
        <v>46023</v>
      </c>
      <c r="Q483" s="88">
        <v>46142</v>
      </c>
      <c r="R483" s="89">
        <f t="shared" si="23"/>
        <v>17.849999999999998</v>
      </c>
      <c r="S483" s="87" t="s">
        <v>161</v>
      </c>
      <c r="T483" s="90"/>
      <c r="U483" s="105">
        <f>+IFERROR(VLOOKUP($L483,ACTIVIDADES!$B$9:$X$493,10,0),"")</f>
        <v>0</v>
      </c>
      <c r="V483" s="167">
        <f>+IFERROR(VLOOKUP($L483,ACTIVIDADES!$B$9:$X$493,11,0)," ")</f>
        <v>0</v>
      </c>
      <c r="W483" s="227">
        <f>+IFERROR(VLOOKUP($L483,ACTIVIDADES!$B$9:$X$493,12,0),"")</f>
        <v>0</v>
      </c>
      <c r="X483" s="138">
        <f>+IFERROR(VLOOKUP($L483,ACTIVIDADES!$B$9:$X$493,13,0),"")</f>
        <v>46153</v>
      </c>
      <c r="Y483" s="164" t="str">
        <f>+IFERROR(VLOOKUP($L483,ACTIVIDADES!$B$9:$X$493,14,0),"")</f>
        <v>No se evidencia seguimiento</v>
      </c>
      <c r="Z483" s="105">
        <f>+IFERROR(VLOOKUP($L483,ACTIVIDADES!$B$9:$X$493,15,0),"")</f>
        <v>0</v>
      </c>
      <c r="AA483" s="165" t="str">
        <f>+IFERROR(VLOOKUP($L483,ACTIVIDADES!$B$9:$X$493,16,0),"")</f>
        <v>EJECUCIÓN</v>
      </c>
      <c r="AB483" s="138">
        <v>46157</v>
      </c>
      <c r="AC483" s="214">
        <v>0</v>
      </c>
      <c r="AD483" s="214" t="s">
        <v>93</v>
      </c>
      <c r="AE483" s="170" t="s">
        <v>83</v>
      </c>
      <c r="AF483" s="105" t="s">
        <v>81</v>
      </c>
      <c r="AG483" s="105" t="s">
        <v>81</v>
      </c>
      <c r="AH483" s="105" t="s">
        <v>81</v>
      </c>
      <c r="AI483" s="33"/>
      <c r="AJ483" s="33"/>
      <c r="AK483" s="34"/>
      <c r="AL483" s="33"/>
      <c r="AM483" s="34"/>
      <c r="AN483" s="35"/>
      <c r="AO483" s="36"/>
      <c r="AP483" s="37"/>
      <c r="AQ483" s="33"/>
      <c r="AR483" s="38"/>
      <c r="AS483" s="39"/>
      <c r="AT483" s="40"/>
      <c r="AU483" s="48"/>
      <c r="AV483" s="49"/>
      <c r="AW483" s="41"/>
      <c r="AX483" s="47"/>
      <c r="AY483" s="33"/>
      <c r="AZ483" s="33"/>
      <c r="BA483" s="34"/>
      <c r="BB483" s="33"/>
      <c r="BC483" s="34"/>
      <c r="BD483" s="35"/>
      <c r="BE483" s="36"/>
      <c r="BF483" s="37"/>
      <c r="BG483" s="33"/>
      <c r="BH483" s="38"/>
      <c r="BI483" s="39"/>
      <c r="BJ483" s="40"/>
      <c r="BK483" s="48"/>
      <c r="BL483" s="49"/>
      <c r="BM483" s="41"/>
      <c r="BN483" s="47"/>
      <c r="BO483" s="33"/>
      <c r="BP483" s="33"/>
      <c r="BQ483" s="34"/>
      <c r="BR483" s="33"/>
      <c r="BS483" s="34"/>
      <c r="BT483" s="35"/>
      <c r="BU483" s="36"/>
      <c r="BV483" s="37"/>
      <c r="BW483" s="33"/>
      <c r="BX483" s="38"/>
      <c r="BY483" s="39"/>
      <c r="BZ483" s="40"/>
      <c r="CA483" s="48"/>
      <c r="CB483" s="49"/>
      <c r="CC483" s="41"/>
      <c r="CD483" s="47"/>
    </row>
    <row r="484" spans="1:82" s="32" customFormat="1" ht="90" customHeight="1" x14ac:dyDescent="0.25">
      <c r="A484" s="315">
        <f t="shared" si="24"/>
        <v>476</v>
      </c>
      <c r="B484" s="61" t="s">
        <v>1843</v>
      </c>
      <c r="C484" s="61">
        <v>2023</v>
      </c>
      <c r="D484" s="61" t="s">
        <v>68</v>
      </c>
      <c r="E484" s="61"/>
      <c r="F484" s="61" t="s">
        <v>2040</v>
      </c>
      <c r="G484" s="62" t="s">
        <v>2041</v>
      </c>
      <c r="H484" s="310"/>
      <c r="I484" s="46" t="s">
        <v>2046</v>
      </c>
      <c r="J484" s="64" t="s">
        <v>2043</v>
      </c>
      <c r="K484" s="63" t="s">
        <v>73</v>
      </c>
      <c r="L484" s="87" t="s">
        <v>2047</v>
      </c>
      <c r="M484" s="86" t="s">
        <v>2048</v>
      </c>
      <c r="N484" s="87" t="s">
        <v>2049</v>
      </c>
      <c r="O484" s="87">
        <v>1</v>
      </c>
      <c r="P484" s="88">
        <v>46023</v>
      </c>
      <c r="Q484" s="88">
        <v>46387</v>
      </c>
      <c r="R484" s="89">
        <f t="shared" si="23"/>
        <v>54</v>
      </c>
      <c r="S484" s="87" t="s">
        <v>161</v>
      </c>
      <c r="T484" s="90"/>
      <c r="U484" s="105">
        <f>+IFERROR(VLOOKUP($L484,ACTIVIDADES!$B$9:$X$493,10,0),"")</f>
        <v>0</v>
      </c>
      <c r="V484" s="167">
        <f>+IFERROR(VLOOKUP($L484,ACTIVIDADES!$B$9:$X$493,11,0)," ")</f>
        <v>0</v>
      </c>
      <c r="W484" s="227">
        <f>+IFERROR(VLOOKUP($L484,ACTIVIDADES!$B$9:$X$493,12,0),"")</f>
        <v>0</v>
      </c>
      <c r="X484" s="138">
        <f>+IFERROR(VLOOKUP($L484,ACTIVIDADES!$B$9:$X$493,13,0),"")</f>
        <v>46153</v>
      </c>
      <c r="Y484" s="164" t="str">
        <f>+IFERROR(VLOOKUP($L484,ACTIVIDADES!$B$9:$X$493,14,0),"")</f>
        <v>No se evidencia seguimiento</v>
      </c>
      <c r="Z484" s="105">
        <f>+IFERROR(VLOOKUP($L484,ACTIVIDADES!$B$9:$X$493,15,0),"")</f>
        <v>0</v>
      </c>
      <c r="AA484" s="165" t="str">
        <f>+IFERROR(VLOOKUP($L484,ACTIVIDADES!$B$9:$X$493,16,0),"")</f>
        <v>EJECUCIÓN</v>
      </c>
      <c r="AB484" s="138">
        <v>46157</v>
      </c>
      <c r="AC484" s="105">
        <v>0</v>
      </c>
      <c r="AD484" s="105" t="s">
        <v>93</v>
      </c>
      <c r="AE484" s="170" t="s">
        <v>83</v>
      </c>
      <c r="AF484" s="105" t="s">
        <v>81</v>
      </c>
      <c r="AG484" s="105" t="s">
        <v>81</v>
      </c>
      <c r="AH484" s="105" t="s">
        <v>81</v>
      </c>
      <c r="AI484" s="33"/>
      <c r="AJ484" s="33"/>
      <c r="AK484" s="34"/>
      <c r="AL484" s="33"/>
      <c r="AM484" s="34"/>
      <c r="AN484" s="35"/>
      <c r="AO484" s="36"/>
      <c r="AP484" s="37"/>
      <c r="AQ484" s="33"/>
      <c r="AR484" s="38"/>
      <c r="AS484" s="39"/>
      <c r="AT484" s="40"/>
      <c r="AU484" s="48"/>
      <c r="AV484" s="49"/>
      <c r="AW484" s="41"/>
      <c r="AX484" s="47"/>
      <c r="AY484" s="33"/>
      <c r="AZ484" s="33"/>
      <c r="BA484" s="34"/>
      <c r="BB484" s="33"/>
      <c r="BC484" s="34"/>
      <c r="BD484" s="35"/>
      <c r="BE484" s="36"/>
      <c r="BF484" s="37"/>
      <c r="BG484" s="33"/>
      <c r="BH484" s="38"/>
      <c r="BI484" s="39"/>
      <c r="BJ484" s="40"/>
      <c r="BK484" s="48"/>
      <c r="BL484" s="49"/>
      <c r="BM484" s="41"/>
      <c r="BN484" s="47"/>
      <c r="BO484" s="33"/>
      <c r="BP484" s="33"/>
      <c r="BQ484" s="34"/>
      <c r="BR484" s="33"/>
      <c r="BS484" s="34"/>
      <c r="BT484" s="35"/>
      <c r="BU484" s="36"/>
      <c r="BV484" s="37"/>
      <c r="BW484" s="33"/>
      <c r="BX484" s="38"/>
      <c r="BY484" s="39"/>
      <c r="BZ484" s="40"/>
      <c r="CA484" s="48"/>
      <c r="CB484" s="49"/>
      <c r="CC484" s="41"/>
      <c r="CD484" s="47"/>
    </row>
    <row r="485" spans="1:82" s="32" customFormat="1" ht="90" customHeight="1" x14ac:dyDescent="0.25">
      <c r="A485" s="315">
        <f t="shared" si="24"/>
        <v>477</v>
      </c>
      <c r="B485" s="61" t="s">
        <v>1843</v>
      </c>
      <c r="C485" s="61">
        <v>2023</v>
      </c>
      <c r="D485" s="61" t="s">
        <v>68</v>
      </c>
      <c r="E485" s="61"/>
      <c r="F485" s="61" t="s">
        <v>2050</v>
      </c>
      <c r="G485" s="62" t="s">
        <v>2051</v>
      </c>
      <c r="H485" s="310"/>
      <c r="I485" s="46" t="s">
        <v>2052</v>
      </c>
      <c r="J485" s="64" t="s">
        <v>2053</v>
      </c>
      <c r="K485" s="63" t="s">
        <v>73</v>
      </c>
      <c r="L485" s="87" t="s">
        <v>1118</v>
      </c>
      <c r="M485" s="86" t="s">
        <v>1119</v>
      </c>
      <c r="N485" s="87" t="s">
        <v>292</v>
      </c>
      <c r="O485" s="87">
        <v>1</v>
      </c>
      <c r="P485" s="88">
        <v>46113</v>
      </c>
      <c r="Q485" s="88">
        <v>46203</v>
      </c>
      <c r="R485" s="89">
        <f t="shared" si="23"/>
        <v>13.350000000000001</v>
      </c>
      <c r="S485" s="87" t="s">
        <v>161</v>
      </c>
      <c r="T485" s="90" t="s">
        <v>1120</v>
      </c>
      <c r="U485" s="105">
        <f>+IFERROR(VLOOKUP($L485,ACTIVIDADES!$B$9:$X$493,10,0),"")</f>
        <v>0</v>
      </c>
      <c r="V485" s="167">
        <f>+IFERROR(VLOOKUP($L485,ACTIVIDADES!$B$9:$X$493,11,0)," ")</f>
        <v>0</v>
      </c>
      <c r="W485" s="227">
        <f>+IFERROR(VLOOKUP($L485,ACTIVIDADES!$B$9:$X$493,12,0),"")</f>
        <v>0</v>
      </c>
      <c r="X485" s="138">
        <f>+IFERROR(VLOOKUP($L485,ACTIVIDADES!$B$9:$X$493,13,0),"")</f>
        <v>46153</v>
      </c>
      <c r="Y485" s="164" t="str">
        <f>+IFERROR(VLOOKUP($L485,ACTIVIDADES!$B$9:$X$493,14,0),"")</f>
        <v>No se evidencia seguimiento</v>
      </c>
      <c r="Z485" s="105">
        <f>+IFERROR(VLOOKUP($L485,ACTIVIDADES!$B$9:$X$493,15,0),"")</f>
        <v>0</v>
      </c>
      <c r="AA485" s="165" t="str">
        <f>+IFERROR(VLOOKUP($L485,ACTIVIDADES!$B$9:$X$493,16,0),"")</f>
        <v>EJECUCIÓN</v>
      </c>
      <c r="AB485" s="138">
        <v>46157</v>
      </c>
      <c r="AC485" s="105">
        <v>0</v>
      </c>
      <c r="AD485" s="105" t="s">
        <v>93</v>
      </c>
      <c r="AE485" s="170" t="s">
        <v>83</v>
      </c>
      <c r="AF485" s="105" t="s">
        <v>81</v>
      </c>
      <c r="AG485" s="105" t="s">
        <v>81</v>
      </c>
      <c r="AH485" s="105" t="s">
        <v>81</v>
      </c>
      <c r="AI485" s="33"/>
      <c r="AJ485" s="33"/>
      <c r="AK485" s="34"/>
      <c r="AL485" s="33"/>
      <c r="AM485" s="34"/>
      <c r="AN485" s="35"/>
      <c r="AO485" s="36"/>
      <c r="AP485" s="37"/>
      <c r="AQ485" s="33"/>
      <c r="AR485" s="38"/>
      <c r="AS485" s="39"/>
      <c r="AT485" s="40"/>
      <c r="AU485" s="48"/>
      <c r="AV485" s="49"/>
      <c r="AW485" s="41"/>
      <c r="AX485" s="47"/>
      <c r="AY485" s="33"/>
      <c r="AZ485" s="33"/>
      <c r="BA485" s="34"/>
      <c r="BB485" s="33"/>
      <c r="BC485" s="34"/>
      <c r="BD485" s="35"/>
      <c r="BE485" s="36"/>
      <c r="BF485" s="37"/>
      <c r="BG485" s="33"/>
      <c r="BH485" s="38"/>
      <c r="BI485" s="39"/>
      <c r="BJ485" s="40"/>
      <c r="BK485" s="48"/>
      <c r="BL485" s="49"/>
      <c r="BM485" s="41"/>
      <c r="BN485" s="47"/>
      <c r="BO485" s="33"/>
      <c r="BP485" s="33"/>
      <c r="BQ485" s="34"/>
      <c r="BR485" s="33"/>
      <c r="BS485" s="34"/>
      <c r="BT485" s="35"/>
      <c r="BU485" s="36"/>
      <c r="BV485" s="37"/>
      <c r="BW485" s="33"/>
      <c r="BX485" s="38"/>
      <c r="BY485" s="39"/>
      <c r="BZ485" s="40"/>
      <c r="CA485" s="48"/>
      <c r="CB485" s="49"/>
      <c r="CC485" s="41"/>
      <c r="CD485" s="47"/>
    </row>
    <row r="486" spans="1:82" s="32" customFormat="1" ht="90" customHeight="1" x14ac:dyDescent="0.25">
      <c r="A486" s="315">
        <f t="shared" si="24"/>
        <v>478</v>
      </c>
      <c r="B486" s="61" t="s">
        <v>1843</v>
      </c>
      <c r="C486" s="61">
        <v>2023</v>
      </c>
      <c r="D486" s="61" t="s">
        <v>68</v>
      </c>
      <c r="E486" s="61"/>
      <c r="F486" s="61" t="s">
        <v>2054</v>
      </c>
      <c r="G486" s="62" t="s">
        <v>2055</v>
      </c>
      <c r="H486" s="310"/>
      <c r="I486" s="46" t="s">
        <v>2056</v>
      </c>
      <c r="J486" s="64" t="s">
        <v>2057</v>
      </c>
      <c r="K486" s="63" t="s">
        <v>73</v>
      </c>
      <c r="L486" s="87" t="s">
        <v>2058</v>
      </c>
      <c r="M486" s="86" t="s">
        <v>2059</v>
      </c>
      <c r="N486" s="87" t="s">
        <v>2060</v>
      </c>
      <c r="O486" s="87">
        <v>1</v>
      </c>
      <c r="P486" s="88">
        <v>46082</v>
      </c>
      <c r="Q486" s="88">
        <v>46142</v>
      </c>
      <c r="R486" s="89">
        <f t="shared" si="23"/>
        <v>8.85</v>
      </c>
      <c r="S486" s="87" t="s">
        <v>161</v>
      </c>
      <c r="T486" s="90"/>
      <c r="U486" s="105">
        <f>+IFERROR(VLOOKUP($L486,ACTIVIDADES!$B$9:$X$493,10,0),"")</f>
        <v>0</v>
      </c>
      <c r="V486" s="167">
        <f>+IFERROR(VLOOKUP($L486,ACTIVIDADES!$B$9:$X$493,11,0)," ")</f>
        <v>0</v>
      </c>
      <c r="W486" s="227">
        <f>+IFERROR(VLOOKUP($L486,ACTIVIDADES!$B$9:$X$493,12,0),"")</f>
        <v>0</v>
      </c>
      <c r="X486" s="138">
        <f>+IFERROR(VLOOKUP($L486,ACTIVIDADES!$B$9:$X$493,13,0),"")</f>
        <v>46153</v>
      </c>
      <c r="Y486" s="164" t="str">
        <f>+IFERROR(VLOOKUP($L486,ACTIVIDADES!$B$9:$X$493,14,0),"")</f>
        <v>No se evidencia seguimiento</v>
      </c>
      <c r="Z486" s="105">
        <f>+IFERROR(VLOOKUP($L486,ACTIVIDADES!$B$9:$X$493,15,0),"")</f>
        <v>0</v>
      </c>
      <c r="AA486" s="165" t="str">
        <f>+IFERROR(VLOOKUP($L486,ACTIVIDADES!$B$9:$X$493,16,0),"")</f>
        <v>EJECUCIÓN</v>
      </c>
      <c r="AB486" s="138">
        <v>46157</v>
      </c>
      <c r="AC486" s="105">
        <v>0</v>
      </c>
      <c r="AD486" s="105" t="s">
        <v>93</v>
      </c>
      <c r="AE486" s="170" t="s">
        <v>83</v>
      </c>
      <c r="AF486" s="105" t="s">
        <v>81</v>
      </c>
      <c r="AG486" s="105" t="s">
        <v>81</v>
      </c>
      <c r="AH486" s="105" t="s">
        <v>81</v>
      </c>
      <c r="AI486" s="33"/>
      <c r="AJ486" s="33"/>
      <c r="AK486" s="34"/>
      <c r="AL486" s="33"/>
      <c r="AM486" s="34"/>
      <c r="AN486" s="35"/>
      <c r="AO486" s="36"/>
      <c r="AP486" s="37"/>
      <c r="AQ486" s="33"/>
      <c r="AR486" s="38"/>
      <c r="AS486" s="39"/>
      <c r="AT486" s="40"/>
      <c r="AU486" s="48"/>
      <c r="AV486" s="49"/>
      <c r="AW486" s="41"/>
      <c r="AX486" s="47"/>
      <c r="AY486" s="33"/>
      <c r="AZ486" s="33"/>
      <c r="BA486" s="34"/>
      <c r="BB486" s="33"/>
      <c r="BC486" s="34"/>
      <c r="BD486" s="35"/>
      <c r="BE486" s="36"/>
      <c r="BF486" s="37"/>
      <c r="BG486" s="33"/>
      <c r="BH486" s="38"/>
      <c r="BI486" s="39"/>
      <c r="BJ486" s="40"/>
      <c r="BK486" s="48"/>
      <c r="BL486" s="49"/>
      <c r="BM486" s="41"/>
      <c r="BN486" s="47"/>
      <c r="BO486" s="33"/>
      <c r="BP486" s="33"/>
      <c r="BQ486" s="34"/>
      <c r="BR486" s="33"/>
      <c r="BS486" s="34"/>
      <c r="BT486" s="35"/>
      <c r="BU486" s="36"/>
      <c r="BV486" s="37"/>
      <c r="BW486" s="33"/>
      <c r="BX486" s="38"/>
      <c r="BY486" s="39"/>
      <c r="BZ486" s="40"/>
      <c r="CA486" s="48"/>
      <c r="CB486" s="49"/>
      <c r="CC486" s="41"/>
      <c r="CD486" s="47"/>
    </row>
    <row r="487" spans="1:82" s="32" customFormat="1" ht="90" customHeight="1" x14ac:dyDescent="0.25">
      <c r="A487" s="315">
        <f t="shared" si="24"/>
        <v>479</v>
      </c>
      <c r="B487" s="61" t="s">
        <v>1843</v>
      </c>
      <c r="C487" s="61">
        <v>2023</v>
      </c>
      <c r="D487" s="61" t="s">
        <v>68</v>
      </c>
      <c r="E487" s="61"/>
      <c r="F487" s="61" t="s">
        <v>2061</v>
      </c>
      <c r="G487" s="62" t="s">
        <v>2062</v>
      </c>
      <c r="H487" s="310"/>
      <c r="I487" s="46" t="s">
        <v>2063</v>
      </c>
      <c r="J487" s="64" t="s">
        <v>2064</v>
      </c>
      <c r="K487" s="63" t="s">
        <v>73</v>
      </c>
      <c r="L487" s="87" t="s">
        <v>2065</v>
      </c>
      <c r="M487" s="86" t="s">
        <v>2066</v>
      </c>
      <c r="N487" s="87" t="s">
        <v>2067</v>
      </c>
      <c r="O487" s="87">
        <v>1</v>
      </c>
      <c r="P487" s="88">
        <v>46082</v>
      </c>
      <c r="Q487" s="88">
        <v>46203</v>
      </c>
      <c r="R487" s="89">
        <f t="shared" si="23"/>
        <v>17.849999999999998</v>
      </c>
      <c r="S487" s="87" t="s">
        <v>161</v>
      </c>
      <c r="T487" s="90"/>
      <c r="U487" s="105">
        <f>+IFERROR(VLOOKUP($L487,ACTIVIDADES!$B$9:$X$493,10,0),"")</f>
        <v>0</v>
      </c>
      <c r="V487" s="167">
        <f>+IFERROR(VLOOKUP($L487,ACTIVIDADES!$B$9:$X$493,11,0)," ")</f>
        <v>0</v>
      </c>
      <c r="W487" s="227">
        <f>+IFERROR(VLOOKUP($L487,ACTIVIDADES!$B$9:$X$493,12,0),"")</f>
        <v>0</v>
      </c>
      <c r="X487" s="138">
        <f>+IFERROR(VLOOKUP($L487,ACTIVIDADES!$B$9:$X$493,13,0),"")</f>
        <v>46153</v>
      </c>
      <c r="Y487" s="164" t="str">
        <f>+IFERROR(VLOOKUP($L487,ACTIVIDADES!$B$9:$X$493,14,0),"")</f>
        <v>No se evidencia seguimiento</v>
      </c>
      <c r="Z487" s="105">
        <f>+IFERROR(VLOOKUP($L487,ACTIVIDADES!$B$9:$X$493,15,0),"")</f>
        <v>0</v>
      </c>
      <c r="AA487" s="165" t="str">
        <f>+IFERROR(VLOOKUP($L487,ACTIVIDADES!$B$9:$X$493,16,0),"")</f>
        <v>EJECUCIÓN</v>
      </c>
      <c r="AB487" s="138">
        <v>46157</v>
      </c>
      <c r="AC487" s="105">
        <v>0</v>
      </c>
      <c r="AD487" s="105" t="s">
        <v>93</v>
      </c>
      <c r="AE487" s="170" t="s">
        <v>83</v>
      </c>
      <c r="AF487" s="105" t="s">
        <v>81</v>
      </c>
      <c r="AG487" s="105" t="s">
        <v>81</v>
      </c>
      <c r="AH487" s="105" t="s">
        <v>81</v>
      </c>
      <c r="AI487" s="33"/>
      <c r="AJ487" s="33"/>
      <c r="AK487" s="34"/>
      <c r="AL487" s="33"/>
      <c r="AM487" s="34"/>
      <c r="AN487" s="35"/>
      <c r="AO487" s="36"/>
      <c r="AP487" s="37"/>
      <c r="AQ487" s="33"/>
      <c r="AR487" s="38"/>
      <c r="AS487" s="39"/>
      <c r="AT487" s="40"/>
      <c r="AU487" s="48"/>
      <c r="AV487" s="49"/>
      <c r="AW487" s="41"/>
      <c r="AX487" s="47"/>
      <c r="AY487" s="33"/>
      <c r="AZ487" s="33"/>
      <c r="BA487" s="34"/>
      <c r="BB487" s="33"/>
      <c r="BC487" s="34"/>
      <c r="BD487" s="35"/>
      <c r="BE487" s="36"/>
      <c r="BF487" s="37"/>
      <c r="BG487" s="33"/>
      <c r="BH487" s="38"/>
      <c r="BI487" s="39"/>
      <c r="BJ487" s="40"/>
      <c r="BK487" s="48"/>
      <c r="BL487" s="49"/>
      <c r="BM487" s="41"/>
      <c r="BN487" s="47"/>
      <c r="BO487" s="33"/>
      <c r="BP487" s="33"/>
      <c r="BQ487" s="34"/>
      <c r="BR487" s="33"/>
      <c r="BS487" s="34"/>
      <c r="BT487" s="35"/>
      <c r="BU487" s="36"/>
      <c r="BV487" s="37"/>
      <c r="BW487" s="33"/>
      <c r="BX487" s="38"/>
      <c r="BY487" s="39"/>
      <c r="BZ487" s="40"/>
      <c r="CA487" s="48"/>
      <c r="CB487" s="49"/>
      <c r="CC487" s="41"/>
      <c r="CD487" s="47"/>
    </row>
    <row r="488" spans="1:82" s="32" customFormat="1" ht="90" customHeight="1" x14ac:dyDescent="0.25">
      <c r="A488" s="315">
        <f t="shared" si="24"/>
        <v>480</v>
      </c>
      <c r="B488" s="61" t="s">
        <v>67</v>
      </c>
      <c r="C488" s="61">
        <v>2023</v>
      </c>
      <c r="D488" s="61" t="s">
        <v>68</v>
      </c>
      <c r="E488" s="61"/>
      <c r="F488" s="61" t="s">
        <v>2068</v>
      </c>
      <c r="G488" s="62" t="s">
        <v>2069</v>
      </c>
      <c r="H488" s="310" t="s">
        <v>315</v>
      </c>
      <c r="I488" s="46" t="s">
        <v>2070</v>
      </c>
      <c r="J488" s="64" t="s">
        <v>2071</v>
      </c>
      <c r="K488" s="63" t="s">
        <v>73</v>
      </c>
      <c r="L488" s="87" t="s">
        <v>1059</v>
      </c>
      <c r="M488" s="86" t="s">
        <v>1060</v>
      </c>
      <c r="N488" s="87" t="s">
        <v>1061</v>
      </c>
      <c r="O488" s="87">
        <v>12</v>
      </c>
      <c r="P488" s="88">
        <v>46023</v>
      </c>
      <c r="Q488" s="88">
        <v>46387</v>
      </c>
      <c r="R488" s="89">
        <v>54</v>
      </c>
      <c r="S488" s="87" t="s">
        <v>1062</v>
      </c>
      <c r="T488" s="90" t="s">
        <v>1063</v>
      </c>
      <c r="U488" s="105">
        <f>+IFERROR(VLOOKUP($L488,ACTIVIDADES!$B$9:$X$493,10,0),"")</f>
        <v>0</v>
      </c>
      <c r="V488" s="167">
        <f>+IFERROR(VLOOKUP($L488,ACTIVIDADES!$B$9:$X$493,11,0)," ")</f>
        <v>0</v>
      </c>
      <c r="W488" s="227">
        <f>+IFERROR(VLOOKUP($L488,ACTIVIDADES!$B$9:$X$493,12,0),"")</f>
        <v>0</v>
      </c>
      <c r="X488" s="138">
        <f>+IFERROR(VLOOKUP($L488,ACTIVIDADES!$B$9:$X$493,13,0),"")</f>
        <v>46153</v>
      </c>
      <c r="Y488" s="164" t="str">
        <f>+IFERROR(VLOOKUP($L488,ACTIVIDADES!$B$9:$X$493,14,0),"")</f>
        <v>No se registra seguimiento</v>
      </c>
      <c r="Z488" s="105">
        <f>+IFERROR(VLOOKUP($L488,ACTIVIDADES!$B$9:$X$493,15,0),"")</f>
        <v>0</v>
      </c>
      <c r="AA488" s="165" t="str">
        <f>+IFERROR(VLOOKUP($L488,ACTIVIDADES!$B$9:$X$493,16,0),"")</f>
        <v>EJECUCIÓN</v>
      </c>
      <c r="AB488" s="138">
        <v>46157</v>
      </c>
      <c r="AC488" s="105">
        <v>0</v>
      </c>
      <c r="AD488" s="105" t="s">
        <v>93</v>
      </c>
      <c r="AE488" s="170" t="s">
        <v>83</v>
      </c>
      <c r="AF488" s="105" t="s">
        <v>81</v>
      </c>
      <c r="AG488" s="105" t="s">
        <v>81</v>
      </c>
      <c r="AH488" s="105" t="s">
        <v>81</v>
      </c>
      <c r="AI488" s="33"/>
      <c r="AJ488" s="33"/>
      <c r="AK488" s="34"/>
      <c r="AL488" s="33"/>
      <c r="AM488" s="34"/>
      <c r="AN488" s="35"/>
      <c r="AO488" s="36"/>
      <c r="AP488" s="37"/>
      <c r="AQ488" s="33"/>
      <c r="AR488" s="38"/>
      <c r="AS488" s="39"/>
      <c r="AT488" s="40"/>
      <c r="AU488" s="48"/>
      <c r="AV488" s="49"/>
      <c r="AW488" s="41"/>
      <c r="AX488" s="47"/>
      <c r="AY488" s="33"/>
      <c r="AZ488" s="33"/>
      <c r="BA488" s="34"/>
      <c r="BB488" s="33"/>
      <c r="BC488" s="34"/>
      <c r="BD488" s="35"/>
      <c r="BE488" s="36"/>
      <c r="BF488" s="37"/>
      <c r="BG488" s="33"/>
      <c r="BH488" s="38"/>
      <c r="BI488" s="39"/>
      <c r="BJ488" s="40"/>
      <c r="BK488" s="48"/>
      <c r="BL488" s="49"/>
      <c r="BM488" s="41"/>
      <c r="BN488" s="47"/>
      <c r="BO488" s="33"/>
      <c r="BP488" s="33"/>
      <c r="BQ488" s="34"/>
      <c r="BR488" s="33"/>
      <c r="BS488" s="34"/>
      <c r="BT488" s="35"/>
      <c r="BU488" s="36"/>
      <c r="BV488" s="37"/>
      <c r="BW488" s="33"/>
      <c r="BX488" s="38"/>
      <c r="BY488" s="39"/>
      <c r="BZ488" s="40"/>
      <c r="CA488" s="48"/>
      <c r="CB488" s="49"/>
      <c r="CC488" s="41"/>
      <c r="CD488" s="47"/>
    </row>
    <row r="489" spans="1:82" s="32" customFormat="1" ht="90" customHeight="1" x14ac:dyDescent="0.25">
      <c r="A489" s="315">
        <f t="shared" si="24"/>
        <v>481</v>
      </c>
      <c r="B489" s="61" t="s">
        <v>67</v>
      </c>
      <c r="C489" s="61">
        <v>2023</v>
      </c>
      <c r="D489" s="61" t="s">
        <v>68</v>
      </c>
      <c r="E489" s="61"/>
      <c r="F489" s="61" t="s">
        <v>2068</v>
      </c>
      <c r="G489" s="62" t="s">
        <v>2069</v>
      </c>
      <c r="H489" s="310" t="s">
        <v>315</v>
      </c>
      <c r="I489" s="46" t="s">
        <v>2070</v>
      </c>
      <c r="J489" s="64" t="s">
        <v>2071</v>
      </c>
      <c r="K489" s="63" t="s">
        <v>73</v>
      </c>
      <c r="L489" s="87" t="s">
        <v>2072</v>
      </c>
      <c r="M489" s="86" t="s">
        <v>2073</v>
      </c>
      <c r="N489" s="87" t="s">
        <v>2074</v>
      </c>
      <c r="O489" s="87">
        <v>1</v>
      </c>
      <c r="P489" s="88">
        <v>45474</v>
      </c>
      <c r="Q489" s="88">
        <v>45657</v>
      </c>
      <c r="R489" s="89">
        <f t="shared" si="23"/>
        <v>27</v>
      </c>
      <c r="S489" s="87" t="s">
        <v>321</v>
      </c>
      <c r="T489" s="90"/>
      <c r="U489" s="105" t="str">
        <f>+IFERROR(VLOOKUP($L489,ACTIVIDADES!$B$9:$X$493,10,0),"")</f>
        <v>SI</v>
      </c>
      <c r="V489" s="167" t="str">
        <f>+IFERROR(VLOOKUP($L489,ACTIVIDADES!$B$9:$X$493,11,0)," ")</f>
        <v>Ya se incluyó en el procedimiento de peticiones, quejas, reclamos, sugerencias y denuncias</v>
      </c>
      <c r="W489" s="227" t="str">
        <f>+IFERROR(VLOOKUP($L489,ACTIVIDADES!$B$9:$X$493,12,0),"")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89" s="138">
        <f>+IFERROR(VLOOKUP($L489,ACTIVIDADES!$B$9:$X$493,13,0),"")</f>
        <v>46153</v>
      </c>
      <c r="Y489" s="164" t="str">
        <f>+IFERROR(VLOOKUP($L489,ACTIVIDADES!$B$9:$X$493,14,0),"")</f>
        <v>Se incluye procedimiento actualizado en el 2025 con inclusión de políticas</v>
      </c>
      <c r="Z489" s="105">
        <f>+IFERROR(VLOOKUP($L489,ACTIVIDADES!$B$9:$X$493,15,0),"")</f>
        <v>1</v>
      </c>
      <c r="AA489" s="165" t="str">
        <f>+IFERROR(VLOOKUP($L489,ACTIVIDADES!$B$9:$X$493,16,0),"")</f>
        <v>CUMPLIDO</v>
      </c>
      <c r="AB489" s="138">
        <v>46157</v>
      </c>
      <c r="AC489" s="170">
        <v>1</v>
      </c>
      <c r="AD489" s="215" t="s">
        <v>2075</v>
      </c>
      <c r="AE489" s="105" t="s">
        <v>80</v>
      </c>
      <c r="AF489" s="105" t="s">
        <v>81</v>
      </c>
      <c r="AG489" s="105" t="s">
        <v>85</v>
      </c>
      <c r="AH489" s="105" t="s">
        <v>123</v>
      </c>
      <c r="AI489" s="33"/>
      <c r="AJ489" s="33"/>
      <c r="AK489" s="34"/>
      <c r="AL489" s="33"/>
      <c r="AM489" s="34"/>
      <c r="AN489" s="35"/>
      <c r="AO489" s="36"/>
      <c r="AP489" s="37"/>
      <c r="AQ489" s="33"/>
      <c r="AR489" s="38"/>
      <c r="AS489" s="39"/>
      <c r="AT489" s="40"/>
      <c r="AU489" s="48"/>
      <c r="AV489" s="49"/>
      <c r="AW489" s="41"/>
      <c r="AX489" s="47"/>
      <c r="AY489" s="33"/>
      <c r="AZ489" s="33"/>
      <c r="BA489" s="34"/>
      <c r="BB489" s="33"/>
      <c r="BC489" s="34"/>
      <c r="BD489" s="35"/>
      <c r="BE489" s="36"/>
      <c r="BF489" s="37"/>
      <c r="BG489" s="33"/>
      <c r="BH489" s="38"/>
      <c r="BI489" s="39"/>
      <c r="BJ489" s="40"/>
      <c r="BK489" s="48"/>
      <c r="BL489" s="49"/>
      <c r="BM489" s="41"/>
      <c r="BN489" s="47"/>
      <c r="BO489" s="33"/>
      <c r="BP489" s="33"/>
      <c r="BQ489" s="34"/>
      <c r="BR489" s="33"/>
      <c r="BS489" s="34"/>
      <c r="BT489" s="35"/>
      <c r="BU489" s="36"/>
      <c r="BV489" s="37"/>
      <c r="BW489" s="33"/>
      <c r="BX489" s="38"/>
      <c r="BY489" s="39"/>
      <c r="BZ489" s="40"/>
      <c r="CA489" s="48"/>
      <c r="CB489" s="49"/>
      <c r="CC489" s="41"/>
      <c r="CD489" s="47"/>
    </row>
    <row r="490" spans="1:82" s="32" customFormat="1" ht="90" customHeight="1" x14ac:dyDescent="0.25">
      <c r="A490" s="315">
        <f t="shared" si="24"/>
        <v>482</v>
      </c>
      <c r="B490" s="61" t="s">
        <v>67</v>
      </c>
      <c r="C490" s="61">
        <v>2023</v>
      </c>
      <c r="D490" s="61" t="s">
        <v>68</v>
      </c>
      <c r="E490" s="61"/>
      <c r="F490" s="61" t="s">
        <v>2076</v>
      </c>
      <c r="G490" s="62" t="s">
        <v>2077</v>
      </c>
      <c r="H490" s="310" t="s">
        <v>315</v>
      </c>
      <c r="I490" s="46" t="s">
        <v>2078</v>
      </c>
      <c r="J490" s="64" t="s">
        <v>2079</v>
      </c>
      <c r="K490" s="63" t="s">
        <v>73</v>
      </c>
      <c r="L490" s="87" t="s">
        <v>1683</v>
      </c>
      <c r="M490" s="86" t="s">
        <v>1684</v>
      </c>
      <c r="N490" s="87" t="s">
        <v>1685</v>
      </c>
      <c r="O490" s="87">
        <v>1</v>
      </c>
      <c r="P490" s="88">
        <v>46143</v>
      </c>
      <c r="Q490" s="88">
        <v>46387</v>
      </c>
      <c r="R490" s="89">
        <f t="shared" si="23"/>
        <v>36</v>
      </c>
      <c r="S490" s="87" t="s">
        <v>1686</v>
      </c>
      <c r="T490" s="90"/>
      <c r="U490" s="105">
        <f>+IFERROR(VLOOKUP($L490,ACTIVIDADES!$B$9:$X$493,10,0),"")</f>
        <v>0</v>
      </c>
      <c r="V490" s="167" t="str">
        <f>+IFERROR(VLOOKUP($L490,ACTIVIDADES!$B$9:$X$493,11,0)," ")</f>
        <v>Se está actualizando la Política de protección de datos personales para su posterior socialización</v>
      </c>
      <c r="W490" s="227" t="str">
        <f>+IFERROR(VLOOKUP($L490,ACTIVIDADES!$B$9:$X$493,12,0),"")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90" s="138">
        <f>+IFERROR(VLOOKUP($L490,ACTIVIDADES!$B$9:$X$493,13,0),"")</f>
        <v>46153</v>
      </c>
      <c r="Y490" s="164" t="str">
        <f>+IFERROR(VLOOKUP($L490,ACTIVIDADES!$B$9:$X$493,14,0),"")</f>
        <v>Pendiente de actualización</v>
      </c>
      <c r="Z490" s="105">
        <f>+IFERROR(VLOOKUP($L490,ACTIVIDADES!$B$9:$X$493,15,0),"")</f>
        <v>0</v>
      </c>
      <c r="AA490" s="165" t="str">
        <f>+IFERROR(VLOOKUP($L490,ACTIVIDADES!$B$9:$X$493,16,0),"")</f>
        <v>EJECUCIÓN</v>
      </c>
      <c r="AB490" s="138">
        <v>46157</v>
      </c>
      <c r="AC490" s="105">
        <v>0</v>
      </c>
      <c r="AD490" s="105" t="s">
        <v>93</v>
      </c>
      <c r="AE490" s="170" t="s">
        <v>83</v>
      </c>
      <c r="AF490" s="105" t="s">
        <v>81</v>
      </c>
      <c r="AG490" s="105" t="s">
        <v>81</v>
      </c>
      <c r="AH490" s="105" t="s">
        <v>81</v>
      </c>
      <c r="AI490" s="33"/>
      <c r="AJ490" s="33"/>
      <c r="AK490" s="34"/>
      <c r="AL490" s="33"/>
      <c r="AM490" s="34"/>
      <c r="AN490" s="35"/>
      <c r="AO490" s="36"/>
      <c r="AP490" s="37"/>
      <c r="AQ490" s="33"/>
      <c r="AR490" s="38"/>
      <c r="AS490" s="39"/>
      <c r="AT490" s="40"/>
      <c r="AU490" s="48"/>
      <c r="AV490" s="49"/>
      <c r="AW490" s="41"/>
      <c r="AX490" s="47"/>
      <c r="AY490" s="33"/>
      <c r="AZ490" s="33"/>
      <c r="BA490" s="34"/>
      <c r="BB490" s="33"/>
      <c r="BC490" s="34"/>
      <c r="BD490" s="35"/>
      <c r="BE490" s="36"/>
      <c r="BF490" s="37"/>
      <c r="BG490" s="33"/>
      <c r="BH490" s="38"/>
      <c r="BI490" s="39"/>
      <c r="BJ490" s="40"/>
      <c r="BK490" s="48"/>
      <c r="BL490" s="49"/>
      <c r="BM490" s="41"/>
      <c r="BN490" s="47"/>
      <c r="BO490" s="33"/>
      <c r="BP490" s="33"/>
      <c r="BQ490" s="34"/>
      <c r="BR490" s="33"/>
      <c r="BS490" s="34"/>
      <c r="BT490" s="35"/>
      <c r="BU490" s="36"/>
      <c r="BV490" s="37"/>
      <c r="BW490" s="33"/>
      <c r="BX490" s="38"/>
      <c r="BY490" s="39"/>
      <c r="BZ490" s="40"/>
      <c r="CA490" s="48"/>
      <c r="CB490" s="49"/>
      <c r="CC490" s="41"/>
      <c r="CD490" s="47"/>
    </row>
    <row r="491" spans="1:82" s="32" customFormat="1" ht="90" customHeight="1" x14ac:dyDescent="0.25">
      <c r="A491" s="315">
        <f t="shared" si="24"/>
        <v>483</v>
      </c>
      <c r="B491" s="61" t="s">
        <v>67</v>
      </c>
      <c r="C491" s="61">
        <v>2023</v>
      </c>
      <c r="D491" s="61" t="s">
        <v>68</v>
      </c>
      <c r="E491" s="61"/>
      <c r="F491" s="61" t="s">
        <v>2080</v>
      </c>
      <c r="G491" s="62" t="s">
        <v>2081</v>
      </c>
      <c r="H491" s="310" t="s">
        <v>315</v>
      </c>
      <c r="I491" s="46" t="s">
        <v>2082</v>
      </c>
      <c r="J491" s="64" t="s">
        <v>1690</v>
      </c>
      <c r="K491" s="63" t="s">
        <v>73</v>
      </c>
      <c r="L491" s="87" t="s">
        <v>1691</v>
      </c>
      <c r="M491" s="86" t="s">
        <v>1692</v>
      </c>
      <c r="N491" s="87" t="s">
        <v>1693</v>
      </c>
      <c r="O491" s="87">
        <v>1</v>
      </c>
      <c r="P491" s="88">
        <v>45170</v>
      </c>
      <c r="Q491" s="88">
        <v>45291</v>
      </c>
      <c r="R491" s="89">
        <f t="shared" si="23"/>
        <v>18</v>
      </c>
      <c r="S491" s="87" t="s">
        <v>321</v>
      </c>
      <c r="T491" s="90"/>
      <c r="U491" s="105">
        <f>+IFERROR(VLOOKUP($L491,ACTIVIDADES!$B$9:$X$493,10,0),"")</f>
        <v>1</v>
      </c>
      <c r="V491" s="167" t="str">
        <f>+IFERROR(VLOOKUP($L491,ACTIVIDADES!$B$9:$X$493,11,0)," ")</f>
        <v>Se realizó el documento y se socializa de forma mensual</v>
      </c>
      <c r="W491" s="227" t="str">
        <f>+IFERROR(VLOOKUP($L491,ACTIVIDADES!$B$9:$X$493,12,0),"")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91" s="138">
        <f>+IFERROR(VLOOKUP($L491,ACTIVIDADES!$B$9:$X$493,13,0),"")</f>
        <v>46153</v>
      </c>
      <c r="Y491" s="164" t="str">
        <f>+IFERROR(VLOOKUP($L491,ACTIVIDADES!$B$9:$X$493,14,0),"")</f>
        <v>Se evidencia documento y su socialización</v>
      </c>
      <c r="Z491" s="105">
        <f>+IFERROR(VLOOKUP($L491,ACTIVIDADES!$B$9:$X$493,15,0),"")</f>
        <v>1</v>
      </c>
      <c r="AA491" s="165" t="str">
        <f>+IFERROR(VLOOKUP($L491,ACTIVIDADES!$B$9:$X$493,16,0),"")</f>
        <v>CUMPLIDO</v>
      </c>
      <c r="AB491" s="138">
        <v>46157</v>
      </c>
      <c r="AC491" s="170">
        <v>1</v>
      </c>
      <c r="AD491" s="176" t="s">
        <v>1694</v>
      </c>
      <c r="AE491" s="105" t="s">
        <v>80</v>
      </c>
      <c r="AF491" s="105" t="s">
        <v>81</v>
      </c>
      <c r="AG491" s="105" t="s">
        <v>85</v>
      </c>
      <c r="AH491" s="105" t="s">
        <v>123</v>
      </c>
      <c r="AI491" s="33"/>
      <c r="AJ491" s="33"/>
      <c r="AK491" s="34"/>
      <c r="AL491" s="33"/>
      <c r="AM491" s="34"/>
      <c r="AN491" s="35"/>
      <c r="AO491" s="36"/>
      <c r="AP491" s="37"/>
      <c r="AQ491" s="33"/>
      <c r="AR491" s="38"/>
      <c r="AS491" s="39"/>
      <c r="AT491" s="40"/>
      <c r="AU491" s="48"/>
      <c r="AV491" s="49"/>
      <c r="AW491" s="41"/>
      <c r="AX491" s="47"/>
      <c r="AY491" s="33"/>
      <c r="AZ491" s="33"/>
      <c r="BA491" s="34"/>
      <c r="BB491" s="33"/>
      <c r="BC491" s="34"/>
      <c r="BD491" s="35"/>
      <c r="BE491" s="36"/>
      <c r="BF491" s="37"/>
      <c r="BG491" s="33"/>
      <c r="BH491" s="38"/>
      <c r="BI491" s="39"/>
      <c r="BJ491" s="40"/>
      <c r="BK491" s="48"/>
      <c r="BL491" s="49"/>
      <c r="BM491" s="41"/>
      <c r="BN491" s="47"/>
      <c r="BO491" s="33"/>
      <c r="BP491" s="33"/>
      <c r="BQ491" s="34"/>
      <c r="BR491" s="33"/>
      <c r="BS491" s="34"/>
      <c r="BT491" s="35"/>
      <c r="BU491" s="36"/>
      <c r="BV491" s="37"/>
      <c r="BW491" s="33"/>
      <c r="BX491" s="38"/>
      <c r="BY491" s="39"/>
      <c r="BZ491" s="40"/>
      <c r="CA491" s="48"/>
      <c r="CB491" s="49"/>
      <c r="CC491" s="41"/>
      <c r="CD491" s="47"/>
    </row>
    <row r="492" spans="1:82" s="32" customFormat="1" ht="90" customHeight="1" x14ac:dyDescent="0.25">
      <c r="A492" s="315">
        <f t="shared" si="24"/>
        <v>484</v>
      </c>
      <c r="B492" s="61" t="s">
        <v>67</v>
      </c>
      <c r="C492" s="61">
        <v>2023</v>
      </c>
      <c r="D492" s="61" t="s">
        <v>68</v>
      </c>
      <c r="E492" s="61"/>
      <c r="F492" s="61" t="s">
        <v>2083</v>
      </c>
      <c r="G492" s="62" t="s">
        <v>2084</v>
      </c>
      <c r="H492" s="310" t="s">
        <v>315</v>
      </c>
      <c r="I492" s="46" t="s">
        <v>2085</v>
      </c>
      <c r="J492" s="64" t="s">
        <v>2086</v>
      </c>
      <c r="K492" s="63" t="s">
        <v>73</v>
      </c>
      <c r="L492" s="87" t="s">
        <v>1691</v>
      </c>
      <c r="M492" s="86" t="s">
        <v>1692</v>
      </c>
      <c r="N492" s="87" t="s">
        <v>1693</v>
      </c>
      <c r="O492" s="87">
        <v>1</v>
      </c>
      <c r="P492" s="88">
        <v>45432</v>
      </c>
      <c r="Q492" s="88">
        <v>45657</v>
      </c>
      <c r="R492" s="89">
        <f t="shared" si="23"/>
        <v>33.150000000000006</v>
      </c>
      <c r="S492" s="87" t="s">
        <v>321</v>
      </c>
      <c r="T492" s="90"/>
      <c r="U492" s="105">
        <f>+IFERROR(VLOOKUP($L492,ACTIVIDADES!$B$9:$X$493,10,0),"")</f>
        <v>1</v>
      </c>
      <c r="V492" s="167" t="str">
        <f>+IFERROR(VLOOKUP($L492,ACTIVIDADES!$B$9:$X$493,11,0)," ")</f>
        <v>Se realizó el documento y se socializa de forma mensual</v>
      </c>
      <c r="W492" s="227" t="str">
        <f>+IFERROR(VLOOKUP($L492,ACTIVIDADES!$B$9:$X$493,12,0),"")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92" s="138">
        <f>+IFERROR(VLOOKUP($L492,ACTIVIDADES!$B$9:$X$493,13,0),"")</f>
        <v>46153</v>
      </c>
      <c r="Y492" s="164" t="str">
        <f>+IFERROR(VLOOKUP($L492,ACTIVIDADES!$B$9:$X$493,14,0),"")</f>
        <v>Se evidencia documento y su socialización</v>
      </c>
      <c r="Z492" s="105">
        <f>+IFERROR(VLOOKUP($L492,ACTIVIDADES!$B$9:$X$493,15,0),"")</f>
        <v>1</v>
      </c>
      <c r="AA492" s="165" t="str">
        <f>+IFERROR(VLOOKUP($L492,ACTIVIDADES!$B$9:$X$493,16,0),"")</f>
        <v>CUMPLIDO</v>
      </c>
      <c r="AB492" s="138">
        <v>46157</v>
      </c>
      <c r="AC492" s="170">
        <v>1</v>
      </c>
      <c r="AD492" s="176" t="s">
        <v>1694</v>
      </c>
      <c r="AE492" s="105" t="s">
        <v>80</v>
      </c>
      <c r="AF492" s="105" t="s">
        <v>81</v>
      </c>
      <c r="AG492" s="105" t="s">
        <v>85</v>
      </c>
      <c r="AH492" s="105" t="s">
        <v>123</v>
      </c>
      <c r="AI492" s="33"/>
      <c r="AJ492" s="33"/>
      <c r="AK492" s="34"/>
      <c r="AL492" s="33"/>
      <c r="AM492" s="34"/>
      <c r="AN492" s="35"/>
      <c r="AO492" s="36"/>
      <c r="AP492" s="37"/>
      <c r="AQ492" s="33"/>
      <c r="AR492" s="38"/>
      <c r="AS492" s="39"/>
      <c r="AT492" s="40"/>
      <c r="AU492" s="48"/>
      <c r="AV492" s="49"/>
      <c r="AW492" s="41"/>
      <c r="AX492" s="47"/>
      <c r="AY492" s="33"/>
      <c r="AZ492" s="33"/>
      <c r="BA492" s="34"/>
      <c r="BB492" s="33"/>
      <c r="BC492" s="34"/>
      <c r="BD492" s="35"/>
      <c r="BE492" s="36"/>
      <c r="BF492" s="37"/>
      <c r="BG492" s="33"/>
      <c r="BH492" s="38"/>
      <c r="BI492" s="39"/>
      <c r="BJ492" s="40"/>
      <c r="BK492" s="48"/>
      <c r="BL492" s="49"/>
      <c r="BM492" s="41"/>
      <c r="BN492" s="47"/>
      <c r="BO492" s="33"/>
      <c r="BP492" s="33"/>
      <c r="BQ492" s="34"/>
      <c r="BR492" s="33"/>
      <c r="BS492" s="34"/>
      <c r="BT492" s="35"/>
      <c r="BU492" s="36"/>
      <c r="BV492" s="37"/>
      <c r="BW492" s="33"/>
      <c r="BX492" s="38"/>
      <c r="BY492" s="39"/>
      <c r="BZ492" s="40"/>
      <c r="CA492" s="48"/>
      <c r="CB492" s="49"/>
      <c r="CC492" s="41"/>
      <c r="CD492" s="47"/>
    </row>
    <row r="493" spans="1:82" s="32" customFormat="1" ht="90" customHeight="1" x14ac:dyDescent="0.25">
      <c r="A493" s="315">
        <f t="shared" si="24"/>
        <v>485</v>
      </c>
      <c r="B493" s="61" t="s">
        <v>67</v>
      </c>
      <c r="C493" s="61">
        <v>2023</v>
      </c>
      <c r="D493" s="61" t="s">
        <v>68</v>
      </c>
      <c r="E493" s="61"/>
      <c r="F493" s="61" t="s">
        <v>2083</v>
      </c>
      <c r="G493" s="62" t="s">
        <v>2084</v>
      </c>
      <c r="H493" s="310" t="s">
        <v>315</v>
      </c>
      <c r="I493" s="46" t="s">
        <v>2085</v>
      </c>
      <c r="J493" s="64" t="s">
        <v>2087</v>
      </c>
      <c r="K493" s="63" t="s">
        <v>73</v>
      </c>
      <c r="L493" s="87" t="s">
        <v>318</v>
      </c>
      <c r="M493" s="86" t="s">
        <v>319</v>
      </c>
      <c r="N493" s="87" t="s">
        <v>320</v>
      </c>
      <c r="O493" s="87">
        <v>12</v>
      </c>
      <c r="P493" s="88">
        <v>46023</v>
      </c>
      <c r="Q493" s="88">
        <v>46357</v>
      </c>
      <c r="R493" s="89">
        <f t="shared" si="23"/>
        <v>49.5</v>
      </c>
      <c r="S493" s="87" t="s">
        <v>321</v>
      </c>
      <c r="T493" s="90"/>
      <c r="U493" s="105">
        <f>+IFERROR(VLOOKUP($L493,ACTIVIDADES!$B$9:$X$493,10,0),"")</f>
        <v>0</v>
      </c>
      <c r="V493" s="167" t="str">
        <f>+IFERROR(VLOOKUP($L493,ACTIVIDADES!$B$9:$X$493,11,0)," ")</f>
        <v>Se informaron alertas mensuales a través de correo electrónico a los líderes de procesos</v>
      </c>
      <c r="W493" s="227" t="str">
        <f>+IFERROR(VLOOKUP($L493,ACTIVIDADES!$B$9:$X$493,12,0),"")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93" s="138">
        <f>+IFERROR(VLOOKUP($L493,ACTIVIDADES!$B$9:$X$493,13,0),"")</f>
        <v>46153</v>
      </c>
      <c r="Y493" s="164" t="str">
        <f>+IFERROR(VLOOKUP($L493,ACTIVIDADES!$B$9:$X$493,14,0),"")</f>
        <v>Se evidencian reportes del primer trimestre del año</v>
      </c>
      <c r="Z493" s="105">
        <f>+IFERROR(VLOOKUP($L493,ACTIVIDADES!$B$9:$X$493,15,0),"")</f>
        <v>0.25</v>
      </c>
      <c r="AA493" s="165" t="str">
        <f>+IFERROR(VLOOKUP($L493,ACTIVIDADES!$B$9:$X$493,16,0),"")</f>
        <v>EJECUCIÓN</v>
      </c>
      <c r="AB493" s="138">
        <v>46157</v>
      </c>
      <c r="AC493" s="170">
        <v>0.25</v>
      </c>
      <c r="AD493" s="208" t="s">
        <v>2088</v>
      </c>
      <c r="AE493" s="105" t="s">
        <v>108</v>
      </c>
      <c r="AF493" s="105" t="s">
        <v>81</v>
      </c>
      <c r="AG493" s="105" t="s">
        <v>81</v>
      </c>
      <c r="AH493" s="105" t="s">
        <v>81</v>
      </c>
      <c r="AI493" s="33"/>
      <c r="AJ493" s="33"/>
      <c r="AK493" s="34"/>
      <c r="AL493" s="33"/>
      <c r="AM493" s="34"/>
      <c r="AN493" s="35"/>
      <c r="AO493" s="36"/>
      <c r="AP493" s="37"/>
      <c r="AQ493" s="33"/>
      <c r="AR493" s="38"/>
      <c r="AS493" s="39"/>
      <c r="AT493" s="40"/>
      <c r="AU493" s="48"/>
      <c r="AV493" s="49"/>
      <c r="AW493" s="41"/>
      <c r="AX493" s="47"/>
      <c r="AY493" s="33"/>
      <c r="AZ493" s="33"/>
      <c r="BA493" s="34"/>
      <c r="BB493" s="33"/>
      <c r="BC493" s="34"/>
      <c r="BD493" s="35"/>
      <c r="BE493" s="36"/>
      <c r="BF493" s="37"/>
      <c r="BG493" s="33"/>
      <c r="BH493" s="38"/>
      <c r="BI493" s="39"/>
      <c r="BJ493" s="40"/>
      <c r="BK493" s="48"/>
      <c r="BL493" s="49"/>
      <c r="BM493" s="41"/>
      <c r="BN493" s="47"/>
      <c r="BO493" s="33"/>
      <c r="BP493" s="33"/>
      <c r="BQ493" s="34"/>
      <c r="BR493" s="33"/>
      <c r="BS493" s="34"/>
      <c r="BT493" s="35"/>
      <c r="BU493" s="36"/>
      <c r="BV493" s="37"/>
      <c r="BW493" s="33"/>
      <c r="BX493" s="38"/>
      <c r="BY493" s="39"/>
      <c r="BZ493" s="40"/>
      <c r="CA493" s="48"/>
      <c r="CB493" s="49"/>
      <c r="CC493" s="41"/>
      <c r="CD493" s="47"/>
    </row>
    <row r="494" spans="1:82" s="32" customFormat="1" ht="90" customHeight="1" x14ac:dyDescent="0.25">
      <c r="A494" s="315">
        <f t="shared" si="24"/>
        <v>486</v>
      </c>
      <c r="B494" s="61" t="s">
        <v>67</v>
      </c>
      <c r="C494" s="61">
        <v>2023</v>
      </c>
      <c r="D494" s="61" t="s">
        <v>163</v>
      </c>
      <c r="E494" s="61"/>
      <c r="F494" s="61" t="s">
        <v>2083</v>
      </c>
      <c r="G494" s="62" t="s">
        <v>2084</v>
      </c>
      <c r="H494" s="310" t="s">
        <v>164</v>
      </c>
      <c r="I494" s="46" t="s">
        <v>2085</v>
      </c>
      <c r="J494" s="64" t="s">
        <v>2087</v>
      </c>
      <c r="K494" s="63" t="s">
        <v>73</v>
      </c>
      <c r="L494" s="87" t="s">
        <v>2089</v>
      </c>
      <c r="M494" s="86" t="s">
        <v>2090</v>
      </c>
      <c r="N494" s="87" t="s">
        <v>2091</v>
      </c>
      <c r="O494" s="87">
        <v>2</v>
      </c>
      <c r="P494" s="88">
        <v>46023</v>
      </c>
      <c r="Q494" s="88">
        <v>46387</v>
      </c>
      <c r="R494" s="89">
        <f t="shared" si="23"/>
        <v>54</v>
      </c>
      <c r="S494" s="87" t="s">
        <v>168</v>
      </c>
      <c r="T494" s="90"/>
      <c r="U494" s="105">
        <f>+IFERROR(VLOOKUP($L494,ACTIVIDADES!$B$9:$X$493,10,0),"")</f>
        <v>1</v>
      </c>
      <c r="V494" s="167" t="str">
        <f>+IFERROR(VLOOKUP($L494,ACTIVIDADES!$B$9:$X$493,11,0)," ")</f>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v>
      </c>
      <c r="W494" s="227" t="str">
        <f>+IFERROR(VLOOKUP($L494,ACTIVIDADES!$B$9:$X$493,12,0),"")</f>
        <v>https://dnbcgovco-my.sharepoint.com/:f:/g/personal/planeacion_dnbc_gov_co/IgBQvRl1qJOuR4_5SVNmfcTnAZV0VApCPR6f_GkysP7ZBG4?e=DPyQEd</v>
      </c>
      <c r="X494" s="138">
        <f>+IFERROR(VLOOKUP($L494,ACTIVIDADES!$B$9:$X$493,13,0),"")</f>
        <v>46153</v>
      </c>
      <c r="Y494" s="164" t="str">
        <f>+IFERROR(VLOOKUP($L494,ACTIVIDADES!$B$9:$X$493,14,0),"")</f>
        <v>Se evidencia la respectiva circual fue emitida y socializada 2024. No se evidencian avances de re socialización en la vigencia 2026</v>
      </c>
      <c r="Z494" s="105">
        <f>+IFERROR(VLOOKUP($L494,ACTIVIDADES!$B$9:$X$493,15,0),"")</f>
        <v>0</v>
      </c>
      <c r="AA494" s="165" t="str">
        <f>+IFERROR(VLOOKUP($L494,ACTIVIDADES!$B$9:$X$493,16,0),"")</f>
        <v>EJECUCIÓN</v>
      </c>
      <c r="AB494" s="138">
        <v>46157</v>
      </c>
      <c r="AC494" s="105">
        <v>0</v>
      </c>
      <c r="AD494" s="105" t="s">
        <v>93</v>
      </c>
      <c r="AE494" s="170" t="s">
        <v>83</v>
      </c>
      <c r="AF494" s="105" t="s">
        <v>81</v>
      </c>
      <c r="AG494" s="105" t="s">
        <v>81</v>
      </c>
      <c r="AH494" s="105" t="s">
        <v>81</v>
      </c>
      <c r="AI494" s="33"/>
      <c r="AJ494" s="33"/>
      <c r="AK494" s="34"/>
      <c r="AL494" s="33"/>
      <c r="AM494" s="34"/>
      <c r="AN494" s="35"/>
      <c r="AO494" s="36"/>
      <c r="AP494" s="37"/>
      <c r="AQ494" s="33"/>
      <c r="AR494" s="38"/>
      <c r="AS494" s="39"/>
      <c r="AT494" s="40"/>
      <c r="AU494" s="48"/>
      <c r="AV494" s="49"/>
      <c r="AW494" s="41"/>
      <c r="AX494" s="47"/>
      <c r="AY494" s="33"/>
      <c r="AZ494" s="33"/>
      <c r="BA494" s="34"/>
      <c r="BB494" s="33"/>
      <c r="BC494" s="34"/>
      <c r="BD494" s="35"/>
      <c r="BE494" s="36"/>
      <c r="BF494" s="37"/>
      <c r="BG494" s="33"/>
      <c r="BH494" s="38"/>
      <c r="BI494" s="39"/>
      <c r="BJ494" s="40"/>
      <c r="BK494" s="48"/>
      <c r="BL494" s="49"/>
      <c r="BM494" s="41"/>
      <c r="BN494" s="47"/>
      <c r="BO494" s="33"/>
      <c r="BP494" s="33"/>
      <c r="BQ494" s="34"/>
      <c r="BR494" s="33"/>
      <c r="BS494" s="34"/>
      <c r="BT494" s="35"/>
      <c r="BU494" s="36"/>
      <c r="BV494" s="37"/>
      <c r="BW494" s="33"/>
      <c r="BX494" s="38"/>
      <c r="BY494" s="39"/>
      <c r="BZ494" s="40"/>
      <c r="CA494" s="48"/>
      <c r="CB494" s="49"/>
      <c r="CC494" s="41"/>
      <c r="CD494" s="47"/>
    </row>
    <row r="495" spans="1:82" s="32" customFormat="1" ht="90" customHeight="1" x14ac:dyDescent="0.25">
      <c r="A495" s="315">
        <f t="shared" si="24"/>
        <v>487</v>
      </c>
      <c r="B495" s="61" t="s">
        <v>67</v>
      </c>
      <c r="C495" s="61">
        <v>2023</v>
      </c>
      <c r="D495" s="61" t="s">
        <v>163</v>
      </c>
      <c r="E495" s="61"/>
      <c r="F495" s="61" t="s">
        <v>2083</v>
      </c>
      <c r="G495" s="62" t="s">
        <v>2084</v>
      </c>
      <c r="H495" s="310" t="s">
        <v>164</v>
      </c>
      <c r="I495" s="46" t="s">
        <v>2092</v>
      </c>
      <c r="J495" s="64" t="s">
        <v>2093</v>
      </c>
      <c r="K495" s="63" t="s">
        <v>73</v>
      </c>
      <c r="L495" s="87" t="s">
        <v>2089</v>
      </c>
      <c r="M495" s="86" t="s">
        <v>2090</v>
      </c>
      <c r="N495" s="87" t="s">
        <v>2091</v>
      </c>
      <c r="O495" s="87">
        <v>2</v>
      </c>
      <c r="P495" s="88">
        <v>46023</v>
      </c>
      <c r="Q495" s="88">
        <v>46387</v>
      </c>
      <c r="R495" s="89">
        <f t="shared" si="23"/>
        <v>54</v>
      </c>
      <c r="S495" s="87" t="s">
        <v>168</v>
      </c>
      <c r="T495" s="90"/>
      <c r="U495" s="105">
        <f>+IFERROR(VLOOKUP($L495,ACTIVIDADES!$B$9:$X$493,10,0),"")</f>
        <v>1</v>
      </c>
      <c r="V495" s="167" t="str">
        <f>+IFERROR(VLOOKUP($L495,ACTIVIDADES!$B$9:$X$493,11,0)," ")</f>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v>
      </c>
      <c r="W495" s="227" t="str">
        <f>+IFERROR(VLOOKUP($L495,ACTIVIDADES!$B$9:$X$493,12,0),"")</f>
        <v>https://dnbcgovco-my.sharepoint.com/:f:/g/personal/planeacion_dnbc_gov_co/IgBQvRl1qJOuR4_5SVNmfcTnAZV0VApCPR6f_GkysP7ZBG4?e=DPyQEd</v>
      </c>
      <c r="X495" s="138">
        <f>+IFERROR(VLOOKUP($L495,ACTIVIDADES!$B$9:$X$493,13,0),"")</f>
        <v>46153</v>
      </c>
      <c r="Y495" s="164" t="str">
        <f>+IFERROR(VLOOKUP($L495,ACTIVIDADES!$B$9:$X$493,14,0),"")</f>
        <v>Se evidencia la respectiva circual fue emitida y socializada 2024. No se evidencian avances de re socialización en la vigencia 2026</v>
      </c>
      <c r="Z495" s="105">
        <f>+IFERROR(VLOOKUP($L495,ACTIVIDADES!$B$9:$X$493,15,0),"")</f>
        <v>0</v>
      </c>
      <c r="AA495" s="165" t="str">
        <f>+IFERROR(VLOOKUP($L495,ACTIVIDADES!$B$9:$X$493,16,0),"")</f>
        <v>EJECUCIÓN</v>
      </c>
      <c r="AB495" s="138">
        <v>46157</v>
      </c>
      <c r="AC495" s="105">
        <v>0</v>
      </c>
      <c r="AD495" s="105" t="s">
        <v>93</v>
      </c>
      <c r="AE495" s="170" t="s">
        <v>83</v>
      </c>
      <c r="AF495" s="105" t="s">
        <v>81</v>
      </c>
      <c r="AG495" s="105" t="s">
        <v>81</v>
      </c>
      <c r="AH495" s="105" t="s">
        <v>81</v>
      </c>
      <c r="AI495" s="33"/>
      <c r="AJ495" s="33"/>
      <c r="AK495" s="34"/>
      <c r="AL495" s="33"/>
      <c r="AM495" s="34"/>
      <c r="AN495" s="35"/>
      <c r="AO495" s="36"/>
      <c r="AP495" s="37"/>
      <c r="AQ495" s="33"/>
      <c r="AR495" s="38"/>
      <c r="AS495" s="39"/>
      <c r="AT495" s="40"/>
      <c r="AU495" s="48"/>
      <c r="AV495" s="49"/>
      <c r="AW495" s="41"/>
      <c r="AX495" s="47"/>
      <c r="AY495" s="33"/>
      <c r="AZ495" s="33"/>
      <c r="BA495" s="34"/>
      <c r="BB495" s="33"/>
      <c r="BC495" s="34"/>
      <c r="BD495" s="35"/>
      <c r="BE495" s="36"/>
      <c r="BF495" s="37"/>
      <c r="BG495" s="33"/>
      <c r="BH495" s="38"/>
      <c r="BI495" s="39"/>
      <c r="BJ495" s="40"/>
      <c r="BK495" s="48"/>
      <c r="BL495" s="49"/>
      <c r="BM495" s="41"/>
      <c r="BN495" s="47"/>
      <c r="BO495" s="33"/>
      <c r="BP495" s="33"/>
      <c r="BQ495" s="34"/>
      <c r="BR495" s="33"/>
      <c r="BS495" s="34"/>
      <c r="BT495" s="35"/>
      <c r="BU495" s="36"/>
      <c r="BV495" s="37"/>
      <c r="BW495" s="33"/>
      <c r="BX495" s="38"/>
      <c r="BY495" s="39"/>
      <c r="BZ495" s="40"/>
      <c r="CA495" s="48"/>
      <c r="CB495" s="49"/>
      <c r="CC495" s="41"/>
      <c r="CD495" s="47"/>
    </row>
    <row r="496" spans="1:82" s="32" customFormat="1" ht="90" customHeight="1" x14ac:dyDescent="0.25">
      <c r="A496" s="315">
        <f t="shared" si="24"/>
        <v>488</v>
      </c>
      <c r="B496" s="61" t="s">
        <v>67</v>
      </c>
      <c r="C496" s="61">
        <v>2023</v>
      </c>
      <c r="D496" s="61" t="s">
        <v>68</v>
      </c>
      <c r="E496" s="61"/>
      <c r="F496" s="61" t="s">
        <v>2094</v>
      </c>
      <c r="G496" s="62" t="s">
        <v>2095</v>
      </c>
      <c r="H496" s="310" t="s">
        <v>315</v>
      </c>
      <c r="I496" s="46" t="s">
        <v>2096</v>
      </c>
      <c r="J496" s="64" t="s">
        <v>2097</v>
      </c>
      <c r="K496" s="63" t="s">
        <v>73</v>
      </c>
      <c r="L496" s="87" t="s">
        <v>1691</v>
      </c>
      <c r="M496" s="86" t="s">
        <v>1692</v>
      </c>
      <c r="N496" s="87" t="s">
        <v>1693</v>
      </c>
      <c r="O496" s="87">
        <v>1</v>
      </c>
      <c r="P496" s="88">
        <v>45432</v>
      </c>
      <c r="Q496" s="88">
        <v>45657</v>
      </c>
      <c r="R496" s="89">
        <f t="shared" si="23"/>
        <v>33.150000000000006</v>
      </c>
      <c r="S496" s="87" t="s">
        <v>321</v>
      </c>
      <c r="T496" s="90"/>
      <c r="U496" s="105">
        <f>+IFERROR(VLOOKUP($L496,ACTIVIDADES!$B$9:$X$493,10,0),"")</f>
        <v>1</v>
      </c>
      <c r="V496" s="167" t="str">
        <f>+IFERROR(VLOOKUP($L496,ACTIVIDADES!$B$9:$X$493,11,0)," ")</f>
        <v>Se realizó el documento y se socializa de forma mensual</v>
      </c>
      <c r="W496" s="227" t="str">
        <f>+IFERROR(VLOOKUP($L496,ACTIVIDADES!$B$9:$X$493,12,0),"")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96" s="138">
        <f>+IFERROR(VLOOKUP($L496,ACTIVIDADES!$B$9:$X$493,13,0),"")</f>
        <v>46153</v>
      </c>
      <c r="Y496" s="164" t="str">
        <f>+IFERROR(VLOOKUP($L496,ACTIVIDADES!$B$9:$X$493,14,0),"")</f>
        <v>Se evidencia documento y su socialización</v>
      </c>
      <c r="Z496" s="105">
        <f>+IFERROR(VLOOKUP($L496,ACTIVIDADES!$B$9:$X$493,15,0),"")</f>
        <v>1</v>
      </c>
      <c r="AA496" s="165" t="str">
        <f>+IFERROR(VLOOKUP($L496,ACTIVIDADES!$B$9:$X$493,16,0),"")</f>
        <v>CUMPLIDO</v>
      </c>
      <c r="AB496" s="138">
        <v>46157</v>
      </c>
      <c r="AC496" s="170">
        <v>1</v>
      </c>
      <c r="AD496" s="176" t="s">
        <v>1694</v>
      </c>
      <c r="AE496" s="105" t="s">
        <v>80</v>
      </c>
      <c r="AF496" s="105" t="s">
        <v>81</v>
      </c>
      <c r="AG496" s="105" t="s">
        <v>85</v>
      </c>
      <c r="AH496" s="105" t="s">
        <v>123</v>
      </c>
      <c r="AI496" s="33"/>
      <c r="AJ496" s="33"/>
      <c r="AK496" s="34"/>
      <c r="AL496" s="33"/>
      <c r="AM496" s="34"/>
      <c r="AN496" s="35"/>
      <c r="AO496" s="36"/>
      <c r="AP496" s="37"/>
      <c r="AQ496" s="33"/>
      <c r="AR496" s="38"/>
      <c r="AS496" s="39"/>
      <c r="AT496" s="40"/>
      <c r="AU496" s="48"/>
      <c r="AV496" s="49"/>
      <c r="AW496" s="41"/>
      <c r="AX496" s="47"/>
      <c r="AY496" s="33"/>
      <c r="AZ496" s="33"/>
      <c r="BA496" s="34"/>
      <c r="BB496" s="33"/>
      <c r="BC496" s="34"/>
      <c r="BD496" s="35"/>
      <c r="BE496" s="36"/>
      <c r="BF496" s="37"/>
      <c r="BG496" s="33"/>
      <c r="BH496" s="38"/>
      <c r="BI496" s="39"/>
      <c r="BJ496" s="40"/>
      <c r="BK496" s="48"/>
      <c r="BL496" s="49"/>
      <c r="BM496" s="41"/>
      <c r="BN496" s="47"/>
      <c r="BO496" s="33"/>
      <c r="BP496" s="33"/>
      <c r="BQ496" s="34"/>
      <c r="BR496" s="33"/>
      <c r="BS496" s="34"/>
      <c r="BT496" s="35"/>
      <c r="BU496" s="36"/>
      <c r="BV496" s="37"/>
      <c r="BW496" s="33"/>
      <c r="BX496" s="38"/>
      <c r="BY496" s="39"/>
      <c r="BZ496" s="40"/>
      <c r="CA496" s="48"/>
      <c r="CB496" s="49"/>
      <c r="CC496" s="41"/>
      <c r="CD496" s="47"/>
    </row>
    <row r="497" spans="1:82" s="32" customFormat="1" ht="90" customHeight="1" x14ac:dyDescent="0.25">
      <c r="A497" s="315">
        <f t="shared" si="24"/>
        <v>489</v>
      </c>
      <c r="B497" s="61" t="s">
        <v>67</v>
      </c>
      <c r="C497" s="61">
        <v>2023</v>
      </c>
      <c r="D497" s="61" t="s">
        <v>68</v>
      </c>
      <c r="E497" s="61"/>
      <c r="F497" s="61" t="s">
        <v>2094</v>
      </c>
      <c r="G497" s="62" t="s">
        <v>2095</v>
      </c>
      <c r="H497" s="310" t="s">
        <v>315</v>
      </c>
      <c r="I497" s="46" t="s">
        <v>2096</v>
      </c>
      <c r="J497" s="64" t="s">
        <v>2098</v>
      </c>
      <c r="K497" s="63" t="s">
        <v>73</v>
      </c>
      <c r="L497" s="87" t="s">
        <v>318</v>
      </c>
      <c r="M497" s="86" t="s">
        <v>319</v>
      </c>
      <c r="N497" s="87" t="s">
        <v>320</v>
      </c>
      <c r="O497" s="87">
        <v>12</v>
      </c>
      <c r="P497" s="88">
        <v>46023</v>
      </c>
      <c r="Q497" s="88">
        <v>46357</v>
      </c>
      <c r="R497" s="89">
        <f t="shared" si="23"/>
        <v>49.5</v>
      </c>
      <c r="S497" s="87" t="s">
        <v>321</v>
      </c>
      <c r="T497" s="90"/>
      <c r="U497" s="105">
        <f>+IFERROR(VLOOKUP($L497,ACTIVIDADES!$B$9:$X$493,10,0),"")</f>
        <v>0</v>
      </c>
      <c r="V497" s="167" t="str">
        <f>+IFERROR(VLOOKUP($L497,ACTIVIDADES!$B$9:$X$493,11,0)," ")</f>
        <v>Se informaron alertas mensuales a través de correo electrónico a los líderes de procesos</v>
      </c>
      <c r="W497" s="227" t="str">
        <f>+IFERROR(VLOOKUP($L497,ACTIVIDADES!$B$9:$X$493,12,0),"")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497" s="138">
        <f>+IFERROR(VLOOKUP($L497,ACTIVIDADES!$B$9:$X$493,13,0),"")</f>
        <v>46153</v>
      </c>
      <c r="Y497" s="164" t="str">
        <f>+IFERROR(VLOOKUP($L497,ACTIVIDADES!$B$9:$X$493,14,0),"")</f>
        <v>Se evidencian reportes del primer trimestre del año</v>
      </c>
      <c r="Z497" s="105">
        <f>+IFERROR(VLOOKUP($L497,ACTIVIDADES!$B$9:$X$493,15,0),"")</f>
        <v>0.25</v>
      </c>
      <c r="AA497" s="165" t="str">
        <f>+IFERROR(VLOOKUP($L497,ACTIVIDADES!$B$9:$X$493,16,0),"")</f>
        <v>EJECUCIÓN</v>
      </c>
      <c r="AB497" s="138">
        <v>46157</v>
      </c>
      <c r="AC497" s="174">
        <v>0.3</v>
      </c>
      <c r="AD497" s="181" t="s">
        <v>322</v>
      </c>
      <c r="AE497" s="105" t="s">
        <v>108</v>
      </c>
      <c r="AF497" s="105" t="s">
        <v>81</v>
      </c>
      <c r="AG497" s="105" t="s">
        <v>81</v>
      </c>
      <c r="AH497" s="105" t="s">
        <v>81</v>
      </c>
      <c r="AI497" s="33"/>
      <c r="AJ497" s="33"/>
      <c r="AK497" s="34"/>
      <c r="AL497" s="33"/>
      <c r="AM497" s="34"/>
      <c r="AN497" s="35"/>
      <c r="AO497" s="36"/>
      <c r="AP497" s="37"/>
      <c r="AQ497" s="33"/>
      <c r="AR497" s="38"/>
      <c r="AS497" s="39"/>
      <c r="AT497" s="40"/>
      <c r="AU497" s="48"/>
      <c r="AV497" s="49"/>
      <c r="AW497" s="41"/>
      <c r="AX497" s="47"/>
      <c r="AY497" s="33"/>
      <c r="AZ497" s="33"/>
      <c r="BA497" s="34"/>
      <c r="BB497" s="33"/>
      <c r="BC497" s="34"/>
      <c r="BD497" s="35"/>
      <c r="BE497" s="36"/>
      <c r="BF497" s="37"/>
      <c r="BG497" s="33"/>
      <c r="BH497" s="38"/>
      <c r="BI497" s="39"/>
      <c r="BJ497" s="40"/>
      <c r="BK497" s="48"/>
      <c r="BL497" s="49"/>
      <c r="BM497" s="41"/>
      <c r="BN497" s="47"/>
      <c r="BO497" s="33"/>
      <c r="BP497" s="33"/>
      <c r="BQ497" s="34"/>
      <c r="BR497" s="33"/>
      <c r="BS497" s="34"/>
      <c r="BT497" s="35"/>
      <c r="BU497" s="36"/>
      <c r="BV497" s="37"/>
      <c r="BW497" s="33"/>
      <c r="BX497" s="38"/>
      <c r="BY497" s="39"/>
      <c r="BZ497" s="40"/>
      <c r="CA497" s="48"/>
      <c r="CB497" s="49"/>
      <c r="CC497" s="41"/>
      <c r="CD497" s="47"/>
    </row>
    <row r="498" spans="1:82" s="32" customFormat="1" ht="90" customHeight="1" x14ac:dyDescent="0.25">
      <c r="A498" s="315">
        <f t="shared" si="24"/>
        <v>490</v>
      </c>
      <c r="B498" s="61" t="s">
        <v>67</v>
      </c>
      <c r="C498" s="61">
        <v>2022</v>
      </c>
      <c r="D498" s="61" t="s">
        <v>68</v>
      </c>
      <c r="E498" s="61"/>
      <c r="F498" s="61" t="s">
        <v>2099</v>
      </c>
      <c r="G498" s="62" t="s">
        <v>2100</v>
      </c>
      <c r="H498" s="310"/>
      <c r="I498" s="46" t="s">
        <v>2101</v>
      </c>
      <c r="J498" s="64" t="s">
        <v>2102</v>
      </c>
      <c r="K498" s="63" t="s">
        <v>73</v>
      </c>
      <c r="L498" s="87" t="s">
        <v>2103</v>
      </c>
      <c r="M498" s="86" t="s">
        <v>2104</v>
      </c>
      <c r="N498" s="87" t="s">
        <v>2105</v>
      </c>
      <c r="O498" s="87">
        <v>1</v>
      </c>
      <c r="P498" s="88">
        <v>46082</v>
      </c>
      <c r="Q498" s="88">
        <v>46203</v>
      </c>
      <c r="R498" s="89">
        <f t="shared" si="23"/>
        <v>17.849999999999998</v>
      </c>
      <c r="S498" s="87" t="s">
        <v>161</v>
      </c>
      <c r="T498" s="90"/>
      <c r="U498" s="105">
        <f>+IFERROR(VLOOKUP($L498,ACTIVIDADES!$B$9:$X$493,10,0),"")</f>
        <v>0</v>
      </c>
      <c r="V498" s="167">
        <f>+IFERROR(VLOOKUP($L498,ACTIVIDADES!$B$9:$X$493,11,0)," ")</f>
        <v>0</v>
      </c>
      <c r="W498" s="227">
        <f>+IFERROR(VLOOKUP($L498,ACTIVIDADES!$B$9:$X$493,12,0),"")</f>
        <v>0</v>
      </c>
      <c r="X498" s="138">
        <f>+IFERROR(VLOOKUP($L498,ACTIVIDADES!$B$9:$X$493,13,0),"")</f>
        <v>46153</v>
      </c>
      <c r="Y498" s="164" t="str">
        <f>+IFERROR(VLOOKUP($L498,ACTIVIDADES!$B$9:$X$493,14,0),"")</f>
        <v>No se evidencia seguimiento</v>
      </c>
      <c r="Z498" s="105">
        <f>+IFERROR(VLOOKUP($L498,ACTIVIDADES!$B$9:$X$493,15,0),"")</f>
        <v>0</v>
      </c>
      <c r="AA498" s="165" t="str">
        <f>+IFERROR(VLOOKUP($L498,ACTIVIDADES!$B$9:$X$493,16,0),"")</f>
        <v>EJECUCIÓN</v>
      </c>
      <c r="AB498" s="138">
        <v>46157</v>
      </c>
      <c r="AC498" s="105">
        <v>0</v>
      </c>
      <c r="AD498" s="105" t="s">
        <v>93</v>
      </c>
      <c r="AE498" s="170" t="s">
        <v>83</v>
      </c>
      <c r="AF498" s="105" t="s">
        <v>81</v>
      </c>
      <c r="AG498" s="105" t="s">
        <v>81</v>
      </c>
      <c r="AH498" s="105" t="s">
        <v>81</v>
      </c>
      <c r="AI498" s="33"/>
      <c r="AJ498" s="33"/>
      <c r="AK498" s="34"/>
      <c r="AL498" s="33"/>
      <c r="AM498" s="34"/>
      <c r="AN498" s="35"/>
      <c r="AO498" s="36"/>
      <c r="AP498" s="37"/>
      <c r="AQ498" s="33"/>
      <c r="AR498" s="38"/>
      <c r="AS498" s="39"/>
      <c r="AT498" s="40"/>
      <c r="AU498" s="48"/>
      <c r="AV498" s="49"/>
      <c r="AW498" s="41"/>
      <c r="AX498" s="47"/>
      <c r="AY498" s="33"/>
      <c r="AZ498" s="33"/>
      <c r="BA498" s="34"/>
      <c r="BB498" s="33"/>
      <c r="BC498" s="34"/>
      <c r="BD498" s="35"/>
      <c r="BE498" s="36"/>
      <c r="BF498" s="37"/>
      <c r="BG498" s="33"/>
      <c r="BH498" s="38"/>
      <c r="BI498" s="39"/>
      <c r="BJ498" s="40"/>
      <c r="BK498" s="48"/>
      <c r="BL498" s="49"/>
      <c r="BM498" s="41"/>
      <c r="BN498" s="47"/>
      <c r="BO498" s="33"/>
      <c r="BP498" s="33"/>
      <c r="BQ498" s="34"/>
      <c r="BR498" s="33"/>
      <c r="BS498" s="34"/>
      <c r="BT498" s="35"/>
      <c r="BU498" s="36"/>
      <c r="BV498" s="37"/>
      <c r="BW498" s="33"/>
      <c r="BX498" s="38"/>
      <c r="BY498" s="39"/>
      <c r="BZ498" s="40"/>
      <c r="CA498" s="48"/>
      <c r="CB498" s="49"/>
      <c r="CC498" s="41"/>
      <c r="CD498" s="47"/>
    </row>
    <row r="499" spans="1:82" s="32" customFormat="1" ht="90" customHeight="1" x14ac:dyDescent="0.25">
      <c r="A499" s="315">
        <f t="shared" si="24"/>
        <v>491</v>
      </c>
      <c r="B499" s="61" t="s">
        <v>67</v>
      </c>
      <c r="C499" s="61">
        <v>2022</v>
      </c>
      <c r="D499" s="61" t="s">
        <v>68</v>
      </c>
      <c r="E499" s="61"/>
      <c r="F499" s="61" t="s">
        <v>2099</v>
      </c>
      <c r="G499" s="62" t="s">
        <v>2100</v>
      </c>
      <c r="H499" s="310"/>
      <c r="I499" s="46" t="s">
        <v>2101</v>
      </c>
      <c r="J499" s="64" t="s">
        <v>2102</v>
      </c>
      <c r="K499" s="63" t="s">
        <v>73</v>
      </c>
      <c r="L499" s="87" t="s">
        <v>1376</v>
      </c>
      <c r="M499" s="86" t="s">
        <v>1377</v>
      </c>
      <c r="N499" s="87" t="s">
        <v>1378</v>
      </c>
      <c r="O499" s="87">
        <v>1</v>
      </c>
      <c r="P499" s="88">
        <v>46082</v>
      </c>
      <c r="Q499" s="88">
        <v>46142</v>
      </c>
      <c r="R499" s="89">
        <f t="shared" si="23"/>
        <v>8.85</v>
      </c>
      <c r="S499" s="87" t="s">
        <v>161</v>
      </c>
      <c r="T499" s="90" t="s">
        <v>1120</v>
      </c>
      <c r="U499" s="105">
        <f>+IFERROR(VLOOKUP($L499,ACTIVIDADES!$B$9:$X$493,10,0),"")</f>
        <v>1</v>
      </c>
      <c r="V499" s="167" t="str">
        <f>+IFERROR(VLOOKUP($L499,ACTIVIDADES!$B$9:$X$493,11,0)," ")</f>
        <v>cuadro relacionando periodos de vacaciones</v>
      </c>
      <c r="W499" s="227" t="str">
        <f>+IFERROR(VLOOKUP($L499,ACTIVIDADES!$B$9:$X$493,12,0),"")</f>
        <v>Cronograma de vacaciones (2).xlsx</v>
      </c>
      <c r="X499" s="138">
        <f>+IFERROR(VLOOKUP($L499,ACTIVIDADES!$B$9:$X$493,13,0),"")</f>
        <v>46153</v>
      </c>
      <c r="Y499" s="164" t="str">
        <f>+IFERROR(VLOOKUP($L499,ACTIVIDADES!$B$9:$X$493,14,0),"")</f>
        <v>Se incluye cronograma de vacaciones</v>
      </c>
      <c r="Z499" s="105">
        <f>+IFERROR(VLOOKUP($L499,ACTIVIDADES!$B$9:$X$493,15,0),"")</f>
        <v>1</v>
      </c>
      <c r="AA499" s="165" t="str">
        <f>+IFERROR(VLOOKUP($L499,ACTIVIDADES!$B$9:$X$493,16,0),"")</f>
        <v>CUMPLIDO</v>
      </c>
      <c r="AB499" s="138">
        <v>46157</v>
      </c>
      <c r="AC499" s="105">
        <v>0.8</v>
      </c>
      <c r="AD499" s="176" t="s">
        <v>1379</v>
      </c>
      <c r="AE499" s="179" t="s">
        <v>108</v>
      </c>
      <c r="AF499" s="105" t="s">
        <v>81</v>
      </c>
      <c r="AG499" s="105" t="s">
        <v>85</v>
      </c>
      <c r="AH499" s="105" t="s">
        <v>123</v>
      </c>
      <c r="AI499" s="33"/>
      <c r="AJ499" s="33"/>
      <c r="AK499" s="34"/>
      <c r="AL499" s="33"/>
      <c r="AM499" s="34"/>
      <c r="AN499" s="35"/>
      <c r="AO499" s="36"/>
      <c r="AP499" s="37"/>
      <c r="AQ499" s="33"/>
      <c r="AR499" s="38"/>
      <c r="AS499" s="39"/>
      <c r="AT499" s="40"/>
      <c r="AU499" s="48"/>
      <c r="AV499" s="49"/>
      <c r="AW499" s="41"/>
      <c r="AX499" s="47"/>
      <c r="AY499" s="33"/>
      <c r="AZ499" s="33"/>
      <c r="BA499" s="34"/>
      <c r="BB499" s="33"/>
      <c r="BC499" s="34"/>
      <c r="BD499" s="35"/>
      <c r="BE499" s="36"/>
      <c r="BF499" s="37"/>
      <c r="BG499" s="33"/>
      <c r="BH499" s="38"/>
      <c r="BI499" s="39"/>
      <c r="BJ499" s="40"/>
      <c r="BK499" s="48"/>
      <c r="BL499" s="49"/>
      <c r="BM499" s="41"/>
      <c r="BN499" s="47"/>
      <c r="BO499" s="33"/>
      <c r="BP499" s="33"/>
      <c r="BQ499" s="34"/>
      <c r="BR499" s="33"/>
      <c r="BS499" s="34"/>
      <c r="BT499" s="35"/>
      <c r="BU499" s="36"/>
      <c r="BV499" s="37"/>
      <c r="BW499" s="33"/>
      <c r="BX499" s="38"/>
      <c r="BY499" s="39"/>
      <c r="BZ499" s="40"/>
      <c r="CA499" s="48"/>
      <c r="CB499" s="49"/>
      <c r="CC499" s="41"/>
      <c r="CD499" s="47"/>
    </row>
    <row r="500" spans="1:82" s="32" customFormat="1" ht="90" customHeight="1" x14ac:dyDescent="0.25">
      <c r="A500" s="315">
        <f t="shared" si="24"/>
        <v>492</v>
      </c>
      <c r="B500" s="61" t="s">
        <v>67</v>
      </c>
      <c r="C500" s="61">
        <v>2022</v>
      </c>
      <c r="D500" s="61" t="s">
        <v>68</v>
      </c>
      <c r="E500" s="61"/>
      <c r="F500" s="61" t="s">
        <v>2106</v>
      </c>
      <c r="G500" s="62" t="s">
        <v>2107</v>
      </c>
      <c r="H500" s="310" t="s">
        <v>99</v>
      </c>
      <c r="I500" s="46" t="s">
        <v>2108</v>
      </c>
      <c r="J500" s="64" t="s">
        <v>2109</v>
      </c>
      <c r="K500" s="63" t="s">
        <v>73</v>
      </c>
      <c r="L500" s="87" t="s">
        <v>400</v>
      </c>
      <c r="M500" s="86" t="s">
        <v>401</v>
      </c>
      <c r="N500" s="87" t="s">
        <v>402</v>
      </c>
      <c r="O500" s="87">
        <v>1</v>
      </c>
      <c r="P500" s="88">
        <v>46113</v>
      </c>
      <c r="Q500" s="88">
        <v>46203</v>
      </c>
      <c r="R500" s="89">
        <f t="shared" si="23"/>
        <v>13.350000000000001</v>
      </c>
      <c r="S500" s="87" t="s">
        <v>293</v>
      </c>
      <c r="T500" s="90"/>
      <c r="U500" s="105">
        <f>+IFERROR(VLOOKUP($L500,ACTIVIDADES!$B$9:$X$493,10,0),"")</f>
        <v>1</v>
      </c>
      <c r="V500" s="167" t="str">
        <f>+IFERROR(VLOOKUP($L500,ACTIVIDADES!$B$9:$X$493,11,0)," ")</f>
        <v xml:space="preserve">Se deja en evidencia el procedimiento de gestion de pagos </v>
      </c>
      <c r="W500" s="227" t="str">
        <f>+IFERROR(VLOOKUP($L500,ACTIVIDADES!$B$9:$X$493,12,0),"")</f>
        <v>https://dnbcgovco-my.sharepoint.com/:f:/g/personal/planeacion_dnbc_gov_co/IgAKPZEalRp3T7O44VwZjBLlARF86VpmllJA36VR9-2qDG8?e=W6XaGX</v>
      </c>
      <c r="X500" s="138">
        <f>+IFERROR(VLOOKUP($L500,ACTIVIDADES!$B$9:$X$493,13,0),"")</f>
        <v>46153</v>
      </c>
      <c r="Y500" s="164" t="str">
        <f>+IFERROR(VLOOKUP($L500,ACTIVIDADES!$B$9:$X$493,14,0),"")</f>
        <v>Se incluye actualización de procedimiento junto a formatos del mismo</v>
      </c>
      <c r="Z500" s="105">
        <f>+IFERROR(VLOOKUP($L500,ACTIVIDADES!$B$9:$X$493,15,0),"")</f>
        <v>1</v>
      </c>
      <c r="AA500" s="165" t="str">
        <f>+IFERROR(VLOOKUP($L500,ACTIVIDADES!$B$9:$X$493,16,0),"")</f>
        <v>CUMPLIDO</v>
      </c>
      <c r="AB500" s="138">
        <v>46171</v>
      </c>
      <c r="AC500" s="174">
        <v>1</v>
      </c>
      <c r="AD500" s="170" t="s">
        <v>403</v>
      </c>
      <c r="AE500" s="105" t="s">
        <v>146</v>
      </c>
      <c r="AF500" s="105" t="s">
        <v>81</v>
      </c>
      <c r="AG500" s="105" t="s">
        <v>85</v>
      </c>
      <c r="AH500" s="105" t="s">
        <v>123</v>
      </c>
      <c r="AI500" s="33"/>
      <c r="AJ500" s="33"/>
      <c r="AK500" s="34"/>
      <c r="AL500" s="33"/>
      <c r="AM500" s="34"/>
      <c r="AN500" s="35"/>
      <c r="AO500" s="36"/>
      <c r="AP500" s="37"/>
      <c r="AQ500" s="33"/>
      <c r="AR500" s="38"/>
      <c r="AS500" s="39"/>
      <c r="AT500" s="40"/>
      <c r="AU500" s="48"/>
      <c r="AV500" s="49"/>
      <c r="AW500" s="41"/>
      <c r="AX500" s="47"/>
      <c r="AY500" s="33"/>
      <c r="AZ500" s="33"/>
      <c r="BA500" s="34"/>
      <c r="BB500" s="33"/>
      <c r="BC500" s="34"/>
      <c r="BD500" s="35"/>
      <c r="BE500" s="36"/>
      <c r="BF500" s="37"/>
      <c r="BG500" s="33"/>
      <c r="BH500" s="38"/>
      <c r="BI500" s="39"/>
      <c r="BJ500" s="40"/>
      <c r="BK500" s="48"/>
      <c r="BL500" s="49"/>
      <c r="BM500" s="41"/>
      <c r="BN500" s="47"/>
      <c r="BO500" s="33"/>
      <c r="BP500" s="33"/>
      <c r="BQ500" s="34"/>
      <c r="BR500" s="33"/>
      <c r="BS500" s="34"/>
      <c r="BT500" s="35"/>
      <c r="BU500" s="36"/>
      <c r="BV500" s="37"/>
      <c r="BW500" s="33"/>
      <c r="BX500" s="38"/>
      <c r="BY500" s="39"/>
      <c r="BZ500" s="40"/>
      <c r="CA500" s="48"/>
      <c r="CB500" s="49"/>
      <c r="CC500" s="41"/>
      <c r="CD500" s="47"/>
    </row>
    <row r="501" spans="1:82" s="32" customFormat="1" ht="90" customHeight="1" x14ac:dyDescent="0.25">
      <c r="A501" s="315">
        <f t="shared" si="24"/>
        <v>493</v>
      </c>
      <c r="B501" s="61" t="s">
        <v>67</v>
      </c>
      <c r="C501" s="61">
        <v>2022</v>
      </c>
      <c r="D501" s="61" t="s">
        <v>68</v>
      </c>
      <c r="E501" s="61"/>
      <c r="F501" s="61" t="s">
        <v>2110</v>
      </c>
      <c r="G501" s="62" t="s">
        <v>2111</v>
      </c>
      <c r="H501" s="310"/>
      <c r="I501" s="46" t="s">
        <v>2112</v>
      </c>
      <c r="J501" s="64" t="s">
        <v>2113</v>
      </c>
      <c r="K501" s="63" t="s">
        <v>73</v>
      </c>
      <c r="L501" s="87" t="s">
        <v>2114</v>
      </c>
      <c r="M501" s="86" t="s">
        <v>2115</v>
      </c>
      <c r="N501" s="87" t="s">
        <v>600</v>
      </c>
      <c r="O501" s="87">
        <v>4</v>
      </c>
      <c r="P501" s="88">
        <v>46023</v>
      </c>
      <c r="Q501" s="88">
        <v>46387</v>
      </c>
      <c r="R501" s="89">
        <f t="shared" si="23"/>
        <v>54</v>
      </c>
      <c r="S501" s="87" t="s">
        <v>161</v>
      </c>
      <c r="T501" s="90"/>
      <c r="U501" s="105">
        <f>+IFERROR(VLOOKUP($L501,ACTIVIDADES!$B$9:$X$493,10,0),"")</f>
        <v>0</v>
      </c>
      <c r="V501" s="167">
        <f>+IFERROR(VLOOKUP($L501,ACTIVIDADES!$B$9:$X$493,11,0)," ")</f>
        <v>0</v>
      </c>
      <c r="W501" s="227">
        <f>+IFERROR(VLOOKUP($L501,ACTIVIDADES!$B$9:$X$493,12,0),"")</f>
        <v>0</v>
      </c>
      <c r="X501" s="138">
        <f>+IFERROR(VLOOKUP($L501,ACTIVIDADES!$B$9:$X$493,13,0),"")</f>
        <v>46153</v>
      </c>
      <c r="Y501" s="164" t="str">
        <f>+IFERROR(VLOOKUP($L501,ACTIVIDADES!$B$9:$X$493,14,0),"")</f>
        <v>No se evidencia seguimiento</v>
      </c>
      <c r="Z501" s="105">
        <f>+IFERROR(VLOOKUP($L501,ACTIVIDADES!$B$9:$X$493,15,0),"")</f>
        <v>0</v>
      </c>
      <c r="AA501" s="165" t="str">
        <f>+IFERROR(VLOOKUP($L501,ACTIVIDADES!$B$9:$X$493,16,0),"")</f>
        <v>EJECUCIÓN</v>
      </c>
      <c r="AB501" s="138">
        <v>46157</v>
      </c>
      <c r="AC501" s="105">
        <v>0</v>
      </c>
      <c r="AD501" s="105" t="s">
        <v>93</v>
      </c>
      <c r="AE501" s="170" t="s">
        <v>83</v>
      </c>
      <c r="AF501" s="105" t="s">
        <v>81</v>
      </c>
      <c r="AG501" s="105" t="s">
        <v>81</v>
      </c>
      <c r="AH501" s="105" t="s">
        <v>81</v>
      </c>
      <c r="AI501" s="33"/>
      <c r="AJ501" s="33"/>
      <c r="AK501" s="34"/>
      <c r="AL501" s="33"/>
      <c r="AM501" s="34"/>
      <c r="AN501" s="35"/>
      <c r="AO501" s="36"/>
      <c r="AP501" s="37"/>
      <c r="AQ501" s="33"/>
      <c r="AR501" s="38"/>
      <c r="AS501" s="39"/>
      <c r="AT501" s="40"/>
      <c r="AU501" s="48"/>
      <c r="AV501" s="49"/>
      <c r="AW501" s="41"/>
      <c r="AX501" s="47"/>
      <c r="AY501" s="33"/>
      <c r="AZ501" s="33"/>
      <c r="BA501" s="34"/>
      <c r="BB501" s="33"/>
      <c r="BC501" s="34"/>
      <c r="BD501" s="35"/>
      <c r="BE501" s="36"/>
      <c r="BF501" s="37"/>
      <c r="BG501" s="33"/>
      <c r="BH501" s="38"/>
      <c r="BI501" s="39"/>
      <c r="BJ501" s="40"/>
      <c r="BK501" s="48"/>
      <c r="BL501" s="49"/>
      <c r="BM501" s="41"/>
      <c r="BN501" s="47"/>
      <c r="BO501" s="33"/>
      <c r="BP501" s="33"/>
      <c r="BQ501" s="34"/>
      <c r="BR501" s="33"/>
      <c r="BS501" s="34"/>
      <c r="BT501" s="35"/>
      <c r="BU501" s="36"/>
      <c r="BV501" s="37"/>
      <c r="BW501" s="33"/>
      <c r="BX501" s="38"/>
      <c r="BY501" s="39"/>
      <c r="BZ501" s="40"/>
      <c r="CA501" s="48"/>
      <c r="CB501" s="49"/>
      <c r="CC501" s="41"/>
      <c r="CD501" s="47"/>
    </row>
    <row r="502" spans="1:82" s="32" customFormat="1" ht="90" customHeight="1" x14ac:dyDescent="0.25">
      <c r="A502" s="315">
        <f t="shared" si="24"/>
        <v>494</v>
      </c>
      <c r="B502" s="61" t="s">
        <v>67</v>
      </c>
      <c r="C502" s="61">
        <v>2022</v>
      </c>
      <c r="D502" s="61" t="s">
        <v>68</v>
      </c>
      <c r="E502" s="61"/>
      <c r="F502" s="61" t="s">
        <v>2116</v>
      </c>
      <c r="G502" s="62" t="s">
        <v>2117</v>
      </c>
      <c r="H502" s="310"/>
      <c r="I502" s="46" t="s">
        <v>2118</v>
      </c>
      <c r="J502" s="64" t="s">
        <v>2119</v>
      </c>
      <c r="K502" s="63" t="s">
        <v>73</v>
      </c>
      <c r="L502" s="87" t="s">
        <v>2114</v>
      </c>
      <c r="M502" s="86" t="s">
        <v>2115</v>
      </c>
      <c r="N502" s="87" t="s">
        <v>600</v>
      </c>
      <c r="O502" s="87">
        <v>4</v>
      </c>
      <c r="P502" s="88">
        <v>46023</v>
      </c>
      <c r="Q502" s="88">
        <v>46387</v>
      </c>
      <c r="R502" s="89">
        <f t="shared" si="23"/>
        <v>54</v>
      </c>
      <c r="S502" s="87" t="s">
        <v>161</v>
      </c>
      <c r="T502" s="90"/>
      <c r="U502" s="105">
        <f>+IFERROR(VLOOKUP($L502,ACTIVIDADES!$B$9:$X$493,10,0),"")</f>
        <v>0</v>
      </c>
      <c r="V502" s="167">
        <f>+IFERROR(VLOOKUP($L502,ACTIVIDADES!$B$9:$X$493,11,0)," ")</f>
        <v>0</v>
      </c>
      <c r="W502" s="227">
        <f>+IFERROR(VLOOKUP($L502,ACTIVIDADES!$B$9:$X$493,12,0),"")</f>
        <v>0</v>
      </c>
      <c r="X502" s="138">
        <f>+IFERROR(VLOOKUP($L502,ACTIVIDADES!$B$9:$X$493,13,0),"")</f>
        <v>46153</v>
      </c>
      <c r="Y502" s="164" t="str">
        <f>+IFERROR(VLOOKUP($L502,ACTIVIDADES!$B$9:$X$493,14,0),"")</f>
        <v>No se evidencia seguimiento</v>
      </c>
      <c r="Z502" s="105">
        <f>+IFERROR(VLOOKUP($L502,ACTIVIDADES!$B$9:$X$493,15,0),"")</f>
        <v>0</v>
      </c>
      <c r="AA502" s="165" t="str">
        <f>+IFERROR(VLOOKUP($L502,ACTIVIDADES!$B$9:$X$493,16,0),"")</f>
        <v>EJECUCIÓN</v>
      </c>
      <c r="AB502" s="138">
        <v>46157</v>
      </c>
      <c r="AC502" s="105">
        <v>0</v>
      </c>
      <c r="AD502" s="105" t="s">
        <v>93</v>
      </c>
      <c r="AE502" s="170" t="s">
        <v>83</v>
      </c>
      <c r="AF502" s="105" t="s">
        <v>81</v>
      </c>
      <c r="AG502" s="105" t="s">
        <v>81</v>
      </c>
      <c r="AH502" s="105" t="s">
        <v>81</v>
      </c>
      <c r="AI502" s="33"/>
      <c r="AJ502" s="33"/>
      <c r="AK502" s="34"/>
      <c r="AL502" s="33"/>
      <c r="AM502" s="34"/>
      <c r="AN502" s="35"/>
      <c r="AO502" s="36"/>
      <c r="AP502" s="37"/>
      <c r="AQ502" s="33"/>
      <c r="AR502" s="38"/>
      <c r="AS502" s="39"/>
      <c r="AT502" s="40"/>
      <c r="AU502" s="48"/>
      <c r="AV502" s="49"/>
      <c r="AW502" s="41"/>
      <c r="AX502" s="47"/>
      <c r="AY502" s="33"/>
      <c r="AZ502" s="33"/>
      <c r="BA502" s="34"/>
      <c r="BB502" s="33"/>
      <c r="BC502" s="34"/>
      <c r="BD502" s="35"/>
      <c r="BE502" s="36"/>
      <c r="BF502" s="37"/>
      <c r="BG502" s="33"/>
      <c r="BH502" s="38"/>
      <c r="BI502" s="39"/>
      <c r="BJ502" s="40"/>
      <c r="BK502" s="48"/>
      <c r="BL502" s="49"/>
      <c r="BM502" s="41"/>
      <c r="BN502" s="47"/>
      <c r="BO502" s="33"/>
      <c r="BP502" s="33"/>
      <c r="BQ502" s="34"/>
      <c r="BR502" s="33"/>
      <c r="BS502" s="34"/>
      <c r="BT502" s="35"/>
      <c r="BU502" s="36"/>
      <c r="BV502" s="37"/>
      <c r="BW502" s="33"/>
      <c r="BX502" s="38"/>
      <c r="BY502" s="39"/>
      <c r="BZ502" s="40"/>
      <c r="CA502" s="48"/>
      <c r="CB502" s="49"/>
      <c r="CC502" s="41"/>
      <c r="CD502" s="47"/>
    </row>
    <row r="503" spans="1:82" s="32" customFormat="1" ht="90" customHeight="1" x14ac:dyDescent="0.25">
      <c r="A503" s="315">
        <f t="shared" si="24"/>
        <v>495</v>
      </c>
      <c r="B503" s="61" t="s">
        <v>67</v>
      </c>
      <c r="C503" s="61">
        <v>2022</v>
      </c>
      <c r="D503" s="61" t="s">
        <v>68</v>
      </c>
      <c r="E503" s="61"/>
      <c r="F503" s="61" t="s">
        <v>2120</v>
      </c>
      <c r="G503" s="62" t="s">
        <v>2121</v>
      </c>
      <c r="H503" s="310"/>
      <c r="I503" s="46" t="s">
        <v>2122</v>
      </c>
      <c r="J503" s="64" t="s">
        <v>2123</v>
      </c>
      <c r="K503" s="63" t="s">
        <v>73</v>
      </c>
      <c r="L503" s="87" t="s">
        <v>870</v>
      </c>
      <c r="M503" s="86" t="s">
        <v>871</v>
      </c>
      <c r="N503" s="87" t="s">
        <v>872</v>
      </c>
      <c r="O503" s="87">
        <v>9</v>
      </c>
      <c r="P503" s="88">
        <v>46113</v>
      </c>
      <c r="Q503" s="88">
        <v>46387</v>
      </c>
      <c r="R503" s="89">
        <f t="shared" si="23"/>
        <v>40.5</v>
      </c>
      <c r="S503" s="87" t="s">
        <v>92</v>
      </c>
      <c r="T503" s="90"/>
      <c r="U503" s="105">
        <f>+IFERROR(VLOOKUP($L503,ACTIVIDADES!$B$9:$X$493,10,0),"")</f>
        <v>1</v>
      </c>
      <c r="V503" s="167" t="str">
        <f>+IFERROR(VLOOKUP($L503,ACTIVIDADES!$B$9:$X$493,11,0)," ")</f>
        <v xml:space="preserve">En el formato BD_ Vehículos se lleva un seguimiento mensual De SOAT, Impuestos, Revisión Tecnomecánica, Multas </v>
      </c>
      <c r="W503" s="227" t="str">
        <f>+IFERROR(VLOOKUP($L503,ACTIVIDADES!$B$9:$X$493,12,0),"")</f>
        <v>https://dnbcgovco-my.sharepoint.com/:f:/g/personal/planeacion_dnbc_gov_co/IgAP202B7djhSJQsRgfTcy9DAbTIvVxEEdBhOKzOHK0a6gc?e=ubNaP4</v>
      </c>
      <c r="X503" s="138">
        <f>+IFERROR(VLOOKUP($L503,ACTIVIDADES!$B$9:$X$493,13,0),"")</f>
        <v>46153</v>
      </c>
      <c r="Y503" s="164" t="str">
        <f>+IFERROR(VLOOKUP($L503,ACTIVIDADES!$B$9:$X$493,14,0),"")</f>
        <v>Aunque se encuentra la base, se sugiere su socialización al lider de proceso para evidenciar su seguimiento</v>
      </c>
      <c r="Z503" s="105">
        <f>+IFERROR(VLOOKUP($L503,ACTIVIDADES!$B$9:$X$493,15,0),"")</f>
        <v>0.1</v>
      </c>
      <c r="AA503" s="165" t="str">
        <f>+IFERROR(VLOOKUP($L503,ACTIVIDADES!$B$9:$X$493,16,0),"")</f>
        <v>EJECUCIÓN</v>
      </c>
      <c r="AB503" s="138">
        <v>46171</v>
      </c>
      <c r="AC503" s="105">
        <v>0.33</v>
      </c>
      <c r="AD503" s="181" t="s">
        <v>873</v>
      </c>
      <c r="AE503" s="105" t="s">
        <v>108</v>
      </c>
      <c r="AF503" s="105" t="s">
        <v>81</v>
      </c>
      <c r="AG503" s="105" t="s">
        <v>81</v>
      </c>
      <c r="AH503" s="105" t="s">
        <v>81</v>
      </c>
      <c r="AI503" s="33"/>
      <c r="AJ503" s="33"/>
      <c r="AK503" s="34"/>
      <c r="AL503" s="33"/>
      <c r="AM503" s="34"/>
      <c r="AN503" s="35"/>
      <c r="AO503" s="36"/>
      <c r="AP503" s="37"/>
      <c r="AQ503" s="33"/>
      <c r="AR503" s="38"/>
      <c r="AS503" s="39"/>
      <c r="AT503" s="40"/>
      <c r="AU503" s="48"/>
      <c r="AV503" s="49"/>
      <c r="AW503" s="41"/>
      <c r="AX503" s="47"/>
      <c r="AY503" s="33"/>
      <c r="AZ503" s="33"/>
      <c r="BA503" s="34"/>
      <c r="BB503" s="33"/>
      <c r="BC503" s="34"/>
      <c r="BD503" s="35"/>
      <c r="BE503" s="36"/>
      <c r="BF503" s="37"/>
      <c r="BG503" s="33"/>
      <c r="BH503" s="38"/>
      <c r="BI503" s="39"/>
      <c r="BJ503" s="40"/>
      <c r="BK503" s="48"/>
      <c r="BL503" s="49"/>
      <c r="BM503" s="41"/>
      <c r="BN503" s="47"/>
      <c r="BO503" s="33"/>
      <c r="BP503" s="33"/>
      <c r="BQ503" s="34"/>
      <c r="BR503" s="33"/>
      <c r="BS503" s="34"/>
      <c r="BT503" s="35"/>
      <c r="BU503" s="36"/>
      <c r="BV503" s="37"/>
      <c r="BW503" s="33"/>
      <c r="BX503" s="38"/>
      <c r="BY503" s="39"/>
      <c r="BZ503" s="40"/>
      <c r="CA503" s="48"/>
      <c r="CB503" s="49"/>
      <c r="CC503" s="41"/>
      <c r="CD503" s="47"/>
    </row>
    <row r="504" spans="1:82" s="32" customFormat="1" ht="90" customHeight="1" x14ac:dyDescent="0.25">
      <c r="A504" s="315">
        <f t="shared" si="24"/>
        <v>496</v>
      </c>
      <c r="B504" s="61" t="s">
        <v>67</v>
      </c>
      <c r="C504" s="61">
        <v>2022</v>
      </c>
      <c r="D504" s="61" t="s">
        <v>163</v>
      </c>
      <c r="E504" s="61"/>
      <c r="F504" s="61" t="s">
        <v>2120</v>
      </c>
      <c r="G504" s="62" t="s">
        <v>2121</v>
      </c>
      <c r="H504" s="310" t="s">
        <v>164</v>
      </c>
      <c r="I504" s="46" t="s">
        <v>2122</v>
      </c>
      <c r="J504" s="64" t="s">
        <v>2123</v>
      </c>
      <c r="K504" s="63" t="s">
        <v>73</v>
      </c>
      <c r="L504" s="87" t="s">
        <v>2124</v>
      </c>
      <c r="M504" s="86" t="s">
        <v>2125</v>
      </c>
      <c r="N504" s="87" t="s">
        <v>2126</v>
      </c>
      <c r="O504" s="87">
        <v>1</v>
      </c>
      <c r="P504" s="88">
        <v>45488</v>
      </c>
      <c r="Q504" s="88">
        <v>45657</v>
      </c>
      <c r="R504" s="89">
        <f t="shared" si="23"/>
        <v>24.900000000000002</v>
      </c>
      <c r="S504" s="87" t="s">
        <v>168</v>
      </c>
      <c r="T504" s="90"/>
      <c r="U504" s="105">
        <f>+IFERROR(VLOOKUP($L504,ACTIVIDADES!$B$9:$X$493,10,0),"")</f>
        <v>1</v>
      </c>
      <c r="V504" s="167" t="str">
        <f>+IFERROR(VLOOKUP($L504,ACTIVIDADES!$B$9:$X$493,11,0)," ")</f>
        <v>Sobre la IP 025 de 2024, se adoptó decisión de archivo de conformidad con lo establecido en la decisión adoptada el 11 de julio de 2025. Se desplegó la acción disciplinaria requerida. Se anexa evidencia de la apertura y del archivo.</v>
      </c>
      <c r="W504" s="227" t="str">
        <f>+IFERROR(VLOOKUP($L504,ACTIVIDADES!$B$9:$X$493,12,0),"")</f>
        <v>https://dnbcgovco-my.sharepoint.com/:f:/g/personal/planeacion_dnbc_gov_co/IgCqJBQzHkSYRrYrrwkcO26SARTNUnwvUMW2mcpkRVL2YUU?e=z5wzlL</v>
      </c>
      <c r="X504" s="138">
        <f>+IFERROR(VLOOKUP($L504,ACTIVIDADES!$B$9:$X$493,13,0),"")</f>
        <v>46153</v>
      </c>
      <c r="Y504" s="164" t="str">
        <f>+IFERROR(VLOOKUP($L504,ACTIVIDADES!$B$9:$X$493,14,0),"")</f>
        <v>Se evidencia en el respectivo hallazgo, que se realizó la apertura de la acción disciplinaria IP 025-2024  esta relacionado con el incumplimiento  de la  Política de Desplazamiento de Vehículos de la DNBC  . Por lo tanto  cumple con el indicador relacionado a este hallazgo.</v>
      </c>
      <c r="Z504" s="105">
        <f>+IFERROR(VLOOKUP($L504,ACTIVIDADES!$B$9:$X$493,15,0),"")</f>
        <v>1</v>
      </c>
      <c r="AA504" s="165" t="str">
        <f>+IFERROR(VLOOKUP($L504,ACTIVIDADES!$B$9:$X$493,16,0),"")</f>
        <v>CUMPLIDO</v>
      </c>
      <c r="AB504" s="138">
        <v>46157</v>
      </c>
      <c r="AC504" s="170">
        <v>1</v>
      </c>
      <c r="AD504" s="176" t="s">
        <v>2127</v>
      </c>
      <c r="AE504" s="105" t="s">
        <v>80</v>
      </c>
      <c r="AF504" s="105" t="s">
        <v>81</v>
      </c>
      <c r="AG504" s="105" t="s">
        <v>85</v>
      </c>
      <c r="AH504" s="105" t="s">
        <v>123</v>
      </c>
      <c r="AI504" s="33"/>
      <c r="AJ504" s="33"/>
      <c r="AK504" s="34"/>
      <c r="AL504" s="33"/>
      <c r="AM504" s="34"/>
      <c r="AN504" s="35"/>
      <c r="AO504" s="36"/>
      <c r="AP504" s="37"/>
      <c r="AQ504" s="33"/>
      <c r="AR504" s="38"/>
      <c r="AS504" s="39"/>
      <c r="AT504" s="40"/>
      <c r="AU504" s="48"/>
      <c r="AV504" s="49"/>
      <c r="AW504" s="41"/>
      <c r="AX504" s="47"/>
      <c r="AY504" s="33"/>
      <c r="AZ504" s="33"/>
      <c r="BA504" s="34"/>
      <c r="BB504" s="33"/>
      <c r="BC504" s="34"/>
      <c r="BD504" s="35"/>
      <c r="BE504" s="36"/>
      <c r="BF504" s="37"/>
      <c r="BG504" s="33"/>
      <c r="BH504" s="38"/>
      <c r="BI504" s="39"/>
      <c r="BJ504" s="40"/>
      <c r="BK504" s="48"/>
      <c r="BL504" s="49"/>
      <c r="BM504" s="41"/>
      <c r="BN504" s="47"/>
      <c r="BO504" s="33"/>
      <c r="BP504" s="33"/>
      <c r="BQ504" s="34"/>
      <c r="BR504" s="33"/>
      <c r="BS504" s="34"/>
      <c r="BT504" s="35"/>
      <c r="BU504" s="36"/>
      <c r="BV504" s="37"/>
      <c r="BW504" s="33"/>
      <c r="BX504" s="38"/>
      <c r="BY504" s="39"/>
      <c r="BZ504" s="40"/>
      <c r="CA504" s="48"/>
      <c r="CB504" s="49"/>
      <c r="CC504" s="41"/>
      <c r="CD504" s="47"/>
    </row>
    <row r="505" spans="1:82" s="32" customFormat="1" ht="90" customHeight="1" x14ac:dyDescent="0.25">
      <c r="A505" s="315">
        <f t="shared" si="24"/>
        <v>497</v>
      </c>
      <c r="B505" s="61" t="s">
        <v>67</v>
      </c>
      <c r="C505" s="61">
        <v>2022</v>
      </c>
      <c r="D505" s="61" t="s">
        <v>68</v>
      </c>
      <c r="E505" s="61"/>
      <c r="F505" s="61" t="s">
        <v>2120</v>
      </c>
      <c r="G505" s="62" t="s">
        <v>2121</v>
      </c>
      <c r="H505" s="310"/>
      <c r="I505" s="46" t="s">
        <v>2128</v>
      </c>
      <c r="J505" s="64" t="s">
        <v>2129</v>
      </c>
      <c r="K505" s="63" t="s">
        <v>73</v>
      </c>
      <c r="L505" s="87" t="s">
        <v>867</v>
      </c>
      <c r="M505" s="86" t="s">
        <v>868</v>
      </c>
      <c r="N505" s="87" t="s">
        <v>246</v>
      </c>
      <c r="O505" s="87">
        <v>4</v>
      </c>
      <c r="P505" s="88">
        <v>46054</v>
      </c>
      <c r="Q505" s="88">
        <v>46387</v>
      </c>
      <c r="R505" s="89">
        <f t="shared" si="23"/>
        <v>49.5</v>
      </c>
      <c r="S505" s="87" t="s">
        <v>92</v>
      </c>
      <c r="T505" s="90"/>
      <c r="U505" s="105">
        <f>+IFERROR(VLOOKUP($L505,ACTIVIDADES!$B$9:$X$493,10,0),"")</f>
        <v>1</v>
      </c>
      <c r="V505" s="167" t="str">
        <f>+IFERROR(VLOOKUP($L505,ACTIVIDADES!$B$9:$X$493,11,0)," ")</f>
        <v xml:space="preserve">Se realizó la capacitación al conductor de los formatos </v>
      </c>
      <c r="W505" s="227" t="str">
        <f>+IFERROR(VLOOKUP($L505,ACTIVIDADES!$B$9:$X$493,12,0),"")</f>
        <v>https://dnbcgovco-my.sharepoint.com/:f:/g/personal/planeacion_dnbc_gov_co/IgDhYmMZWLOWRZ-8Bgt_Qa1fAVrnM32Mxr9QT5T3GErSv4I?e=yXGCWf</v>
      </c>
      <c r="X505" s="138">
        <f>+IFERROR(VLOOKUP($L505,ACTIVIDADES!$B$9:$X$493,13,0),"")</f>
        <v>46153</v>
      </c>
      <c r="Y505" s="164" t="str">
        <f>+IFERROR(VLOOKUP($L505,ACTIVIDADES!$B$9:$X$493,14,0),"")</f>
        <v>Se adjunta acta de reunión del mes de abril donde se capacita al conductor</v>
      </c>
      <c r="Z505" s="105">
        <f>+IFERROR(VLOOKUP($L505,ACTIVIDADES!$B$9:$X$493,15,0),"")</f>
        <v>1</v>
      </c>
      <c r="AA505" s="165" t="str">
        <f>+IFERROR(VLOOKUP($L505,ACTIVIDADES!$B$9:$X$493,16,0),"")</f>
        <v>CUMPLIDO</v>
      </c>
      <c r="AB505" s="138">
        <v>46171</v>
      </c>
      <c r="AC505" s="179">
        <v>0.25</v>
      </c>
      <c r="AD505" s="179" t="s">
        <v>869</v>
      </c>
      <c r="AE505" s="105" t="s">
        <v>108</v>
      </c>
      <c r="AF505" s="105" t="s">
        <v>81</v>
      </c>
      <c r="AG505" s="105" t="s">
        <v>85</v>
      </c>
      <c r="AH505" s="105" t="s">
        <v>123</v>
      </c>
      <c r="AI505" s="33"/>
      <c r="AJ505" s="33"/>
      <c r="AK505" s="34"/>
      <c r="AL505" s="33"/>
      <c r="AM505" s="34"/>
      <c r="AN505" s="35"/>
      <c r="AO505" s="36"/>
      <c r="AP505" s="37"/>
      <c r="AQ505" s="33"/>
      <c r="AR505" s="38"/>
      <c r="AS505" s="39"/>
      <c r="AT505" s="40"/>
      <c r="AU505" s="48"/>
      <c r="AV505" s="49"/>
      <c r="AW505" s="41"/>
      <c r="AX505" s="47"/>
      <c r="AY505" s="33"/>
      <c r="AZ505" s="33"/>
      <c r="BA505" s="34"/>
      <c r="BB505" s="33"/>
      <c r="BC505" s="34"/>
      <c r="BD505" s="35"/>
      <c r="BE505" s="36"/>
      <c r="BF505" s="37"/>
      <c r="BG505" s="33"/>
      <c r="BH505" s="38"/>
      <c r="BI505" s="39"/>
      <c r="BJ505" s="40"/>
      <c r="BK505" s="48"/>
      <c r="BL505" s="49"/>
      <c r="BM505" s="41"/>
      <c r="BN505" s="47"/>
      <c r="BO505" s="33"/>
      <c r="BP505" s="33"/>
      <c r="BQ505" s="34"/>
      <c r="BR505" s="33"/>
      <c r="BS505" s="34"/>
      <c r="BT505" s="35"/>
      <c r="BU505" s="36"/>
      <c r="BV505" s="37"/>
      <c r="BW505" s="33"/>
      <c r="BX505" s="38"/>
      <c r="BY505" s="39"/>
      <c r="BZ505" s="40"/>
      <c r="CA505" s="48"/>
      <c r="CB505" s="49"/>
      <c r="CC505" s="41"/>
      <c r="CD505" s="47"/>
    </row>
    <row r="506" spans="1:82" s="32" customFormat="1" ht="90" customHeight="1" x14ac:dyDescent="0.25">
      <c r="A506" s="315">
        <f t="shared" si="24"/>
        <v>498</v>
      </c>
      <c r="B506" s="61" t="s">
        <v>67</v>
      </c>
      <c r="C506" s="61">
        <v>2022</v>
      </c>
      <c r="D506" s="61" t="s">
        <v>68</v>
      </c>
      <c r="E506" s="61"/>
      <c r="F506" s="61" t="s">
        <v>2130</v>
      </c>
      <c r="G506" s="62" t="s">
        <v>2131</v>
      </c>
      <c r="H506" s="310"/>
      <c r="I506" s="46" t="s">
        <v>2132</v>
      </c>
      <c r="J506" s="64" t="s">
        <v>2133</v>
      </c>
      <c r="K506" s="63" t="s">
        <v>73</v>
      </c>
      <c r="L506" s="87" t="s">
        <v>2134</v>
      </c>
      <c r="M506" s="86" t="s">
        <v>2135</v>
      </c>
      <c r="N506" s="87" t="s">
        <v>2136</v>
      </c>
      <c r="O506" s="87">
        <v>1</v>
      </c>
      <c r="P506" s="88">
        <v>46143</v>
      </c>
      <c r="Q506" s="88">
        <v>46234</v>
      </c>
      <c r="R506" s="89">
        <f t="shared" si="23"/>
        <v>13.5</v>
      </c>
      <c r="S506" s="87" t="s">
        <v>92</v>
      </c>
      <c r="T506" s="90"/>
      <c r="U506" s="105">
        <f>+IFERROR(VLOOKUP($L506,ACTIVIDADES!$B$9:$X$493,10,0),"")</f>
        <v>0</v>
      </c>
      <c r="V506" s="167" t="str">
        <f>+IFERROR(VLOOKUP($L506,ACTIVIDADES!$B$9:$X$493,11,0)," ")</f>
        <v xml:space="preserve">En proceso de recolectar información del vehículo </v>
      </c>
      <c r="W506" s="227" t="str">
        <f>+IFERROR(VLOOKUP($L506,ACTIVIDADES!$B$9:$X$493,12,0),"")</f>
        <v>https://dnbcgovco-my.sharepoint.com/:f:/g/personal/planeacion_dnbc_gov_co/IgCPk7BdIX7fRKOFC5bbAo6-AUwAXN2ynxK-LsVKdFpE5E8?e=BlOAsy</v>
      </c>
      <c r="X506" s="138">
        <f>+IFERROR(VLOOKUP($L506,ACTIVIDADES!$B$9:$X$493,13,0),"")</f>
        <v>46153</v>
      </c>
      <c r="Y506" s="164" t="str">
        <f>+IFERROR(VLOOKUP($L506,ACTIVIDADES!$B$9:$X$493,14,0),"")</f>
        <v>No se evidencia avance para el periodo</v>
      </c>
      <c r="Z506" s="105">
        <f>+IFERROR(VLOOKUP($L506,ACTIVIDADES!$B$9:$X$493,15,0),"")</f>
        <v>0</v>
      </c>
      <c r="AA506" s="165" t="str">
        <f>+IFERROR(VLOOKUP($L506,ACTIVIDADES!$B$9:$X$493,16,0),"")</f>
        <v>EJECUCIÓN</v>
      </c>
      <c r="AB506" s="138">
        <v>46171</v>
      </c>
      <c r="AC506" s="105">
        <v>0</v>
      </c>
      <c r="AD506" s="105" t="s">
        <v>93</v>
      </c>
      <c r="AE506" s="170" t="s">
        <v>83</v>
      </c>
      <c r="AF506" s="105" t="s">
        <v>81</v>
      </c>
      <c r="AG506" s="105" t="s">
        <v>81</v>
      </c>
      <c r="AH506" s="105" t="s">
        <v>81</v>
      </c>
      <c r="AI506" s="33"/>
      <c r="AJ506" s="33"/>
      <c r="AK506" s="34"/>
      <c r="AL506" s="33"/>
      <c r="AM506" s="34"/>
      <c r="AN506" s="35"/>
      <c r="AO506" s="36"/>
      <c r="AP506" s="37"/>
      <c r="AQ506" s="33"/>
      <c r="AR506" s="38"/>
      <c r="AS506" s="39"/>
      <c r="AT506" s="40"/>
      <c r="AU506" s="48"/>
      <c r="AV506" s="49"/>
      <c r="AW506" s="41"/>
      <c r="AX506" s="47"/>
      <c r="AY506" s="33"/>
      <c r="AZ506" s="33"/>
      <c r="BA506" s="34"/>
      <c r="BB506" s="33"/>
      <c r="BC506" s="34"/>
      <c r="BD506" s="35"/>
      <c r="BE506" s="36"/>
      <c r="BF506" s="37"/>
      <c r="BG506" s="33"/>
      <c r="BH506" s="38"/>
      <c r="BI506" s="39"/>
      <c r="BJ506" s="40"/>
      <c r="BK506" s="48"/>
      <c r="BL506" s="49"/>
      <c r="BM506" s="41"/>
      <c r="BN506" s="47"/>
      <c r="BO506" s="33"/>
      <c r="BP506" s="33"/>
      <c r="BQ506" s="34"/>
      <c r="BR506" s="33"/>
      <c r="BS506" s="34"/>
      <c r="BT506" s="35"/>
      <c r="BU506" s="36"/>
      <c r="BV506" s="37"/>
      <c r="BW506" s="33"/>
      <c r="BX506" s="38"/>
      <c r="BY506" s="39"/>
      <c r="BZ506" s="40"/>
      <c r="CA506" s="48"/>
      <c r="CB506" s="49"/>
      <c r="CC506" s="41"/>
      <c r="CD506" s="47"/>
    </row>
    <row r="507" spans="1:82" s="32" customFormat="1" ht="90" customHeight="1" x14ac:dyDescent="0.25">
      <c r="A507" s="315">
        <f t="shared" si="24"/>
        <v>499</v>
      </c>
      <c r="B507" s="61" t="s">
        <v>67</v>
      </c>
      <c r="C507" s="61">
        <v>2022</v>
      </c>
      <c r="D507" s="61" t="s">
        <v>68</v>
      </c>
      <c r="E507" s="61"/>
      <c r="F507" s="61" t="s">
        <v>2130</v>
      </c>
      <c r="G507" s="62" t="s">
        <v>2131</v>
      </c>
      <c r="H507" s="310"/>
      <c r="I507" s="46" t="s">
        <v>2132</v>
      </c>
      <c r="J507" s="64" t="s">
        <v>2133</v>
      </c>
      <c r="K507" s="63" t="s">
        <v>73</v>
      </c>
      <c r="L507" s="87" t="s">
        <v>94</v>
      </c>
      <c r="M507" s="86" t="s">
        <v>95</v>
      </c>
      <c r="N507" s="87" t="s">
        <v>96</v>
      </c>
      <c r="O507" s="87">
        <v>1</v>
      </c>
      <c r="P507" s="88">
        <v>46143</v>
      </c>
      <c r="Q507" s="88">
        <v>46387</v>
      </c>
      <c r="R507" s="89">
        <f t="shared" si="23"/>
        <v>36</v>
      </c>
      <c r="S507" s="87" t="s">
        <v>92</v>
      </c>
      <c r="T507" s="90"/>
      <c r="U507" s="105">
        <f>+IFERROR(VLOOKUP($L507,ACTIVIDADES!$B$9:$X$493,10,0),"")</f>
        <v>0</v>
      </c>
      <c r="V507" s="167" t="str">
        <f>+IFERROR(VLOOKUP($L507,ACTIVIDADES!$B$9:$X$493,11,0)," ")</f>
        <v xml:space="preserve">En proceso de elaboración </v>
      </c>
      <c r="W507" s="227" t="str">
        <f>+IFERROR(VLOOKUP($L507,ACTIVIDADES!$B$9:$X$493,12,0),"")</f>
        <v>https://dnbcgovco-my.sharepoint.com/:f:/g/personal/planeacion_dnbc_gov_co/IgCHix03hdsORJdFzXwbKzzkAYCwKvT-WMSbymO7s_ZNdBo?e=tzOHt9</v>
      </c>
      <c r="X507" s="138">
        <f>+IFERROR(VLOOKUP($L507,ACTIVIDADES!$B$9:$X$493,13,0),"")</f>
        <v>46153</v>
      </c>
      <c r="Y507" s="164" t="str">
        <f>+IFERROR(VLOOKUP($L507,ACTIVIDADES!$B$9:$X$493,14,0),"")</f>
        <v>No se evidencia avance para el periodo</v>
      </c>
      <c r="Z507" s="105">
        <f>+IFERROR(VLOOKUP($L507,ACTIVIDADES!$B$9:$X$493,15,0),"")</f>
        <v>0</v>
      </c>
      <c r="AA507" s="165" t="str">
        <f>+IFERROR(VLOOKUP($L507,ACTIVIDADES!$B$9:$X$493,16,0),"")</f>
        <v>EJECUCIÓN</v>
      </c>
      <c r="AB507" s="138">
        <v>46171</v>
      </c>
      <c r="AC507" s="105">
        <v>0</v>
      </c>
      <c r="AD507" s="105" t="s">
        <v>93</v>
      </c>
      <c r="AE507" s="170" t="s">
        <v>83</v>
      </c>
      <c r="AF507" s="105" t="s">
        <v>81</v>
      </c>
      <c r="AG507" s="105" t="s">
        <v>81</v>
      </c>
      <c r="AH507" s="105" t="s">
        <v>81</v>
      </c>
      <c r="AI507" s="33"/>
      <c r="AJ507" s="33"/>
      <c r="AK507" s="34"/>
      <c r="AL507" s="33"/>
      <c r="AM507" s="34"/>
      <c r="AN507" s="35"/>
      <c r="AO507" s="36"/>
      <c r="AP507" s="37"/>
      <c r="AQ507" s="33"/>
      <c r="AR507" s="38"/>
      <c r="AS507" s="39"/>
      <c r="AT507" s="40"/>
      <c r="AU507" s="48"/>
      <c r="AV507" s="49"/>
      <c r="AW507" s="41"/>
      <c r="AX507" s="47"/>
      <c r="AY507" s="33"/>
      <c r="AZ507" s="33"/>
      <c r="BA507" s="34"/>
      <c r="BB507" s="33"/>
      <c r="BC507" s="34"/>
      <c r="BD507" s="35"/>
      <c r="BE507" s="36"/>
      <c r="BF507" s="37"/>
      <c r="BG507" s="33"/>
      <c r="BH507" s="38"/>
      <c r="BI507" s="39"/>
      <c r="BJ507" s="40"/>
      <c r="BK507" s="48"/>
      <c r="BL507" s="49"/>
      <c r="BM507" s="41"/>
      <c r="BN507" s="47"/>
      <c r="BO507" s="33"/>
      <c r="BP507" s="33"/>
      <c r="BQ507" s="34"/>
      <c r="BR507" s="33"/>
      <c r="BS507" s="34"/>
      <c r="BT507" s="35"/>
      <c r="BU507" s="36"/>
      <c r="BV507" s="37"/>
      <c r="BW507" s="33"/>
      <c r="BX507" s="38"/>
      <c r="BY507" s="39"/>
      <c r="BZ507" s="40"/>
      <c r="CA507" s="48"/>
      <c r="CB507" s="49"/>
      <c r="CC507" s="41"/>
      <c r="CD507" s="47"/>
    </row>
    <row r="508" spans="1:82" s="32" customFormat="1" ht="90" customHeight="1" x14ac:dyDescent="0.25">
      <c r="A508" s="315">
        <f t="shared" si="24"/>
        <v>500</v>
      </c>
      <c r="B508" s="61" t="s">
        <v>67</v>
      </c>
      <c r="C508" s="61">
        <v>2022</v>
      </c>
      <c r="D508" s="61" t="s">
        <v>68</v>
      </c>
      <c r="E508" s="61"/>
      <c r="F508" s="61" t="s">
        <v>2137</v>
      </c>
      <c r="G508" s="62" t="s">
        <v>2138</v>
      </c>
      <c r="H508" s="310"/>
      <c r="I508" s="46" t="s">
        <v>2132</v>
      </c>
      <c r="J508" s="64" t="s">
        <v>2133</v>
      </c>
      <c r="K508" s="63" t="s">
        <v>73</v>
      </c>
      <c r="L508" s="87" t="s">
        <v>2134</v>
      </c>
      <c r="M508" s="86" t="s">
        <v>2135</v>
      </c>
      <c r="N508" s="87" t="s">
        <v>2136</v>
      </c>
      <c r="O508" s="87">
        <v>1</v>
      </c>
      <c r="P508" s="88">
        <v>46143</v>
      </c>
      <c r="Q508" s="88">
        <v>46234</v>
      </c>
      <c r="R508" s="89">
        <f t="shared" si="23"/>
        <v>13.5</v>
      </c>
      <c r="S508" s="87" t="s">
        <v>92</v>
      </c>
      <c r="T508" s="90"/>
      <c r="U508" s="105">
        <f>+IFERROR(VLOOKUP($L508,ACTIVIDADES!$B$9:$X$493,10,0),"")</f>
        <v>0</v>
      </c>
      <c r="V508" s="167" t="str">
        <f>+IFERROR(VLOOKUP($L508,ACTIVIDADES!$B$9:$X$493,11,0)," ")</f>
        <v xml:space="preserve">En proceso de recolectar información del vehículo </v>
      </c>
      <c r="W508" s="227" t="str">
        <f>+IFERROR(VLOOKUP($L508,ACTIVIDADES!$B$9:$X$493,12,0),"")</f>
        <v>https://dnbcgovco-my.sharepoint.com/:f:/g/personal/planeacion_dnbc_gov_co/IgCPk7BdIX7fRKOFC5bbAo6-AUwAXN2ynxK-LsVKdFpE5E8?e=BlOAsy</v>
      </c>
      <c r="X508" s="138">
        <f>+IFERROR(VLOOKUP($L508,ACTIVIDADES!$B$9:$X$493,13,0),"")</f>
        <v>46153</v>
      </c>
      <c r="Y508" s="164" t="str">
        <f>+IFERROR(VLOOKUP($L508,ACTIVIDADES!$B$9:$X$493,14,0),"")</f>
        <v>No se evidencia avance para el periodo</v>
      </c>
      <c r="Z508" s="105">
        <f>+IFERROR(VLOOKUP($L508,ACTIVIDADES!$B$9:$X$493,15,0),"")</f>
        <v>0</v>
      </c>
      <c r="AA508" s="165" t="str">
        <f>+IFERROR(VLOOKUP($L508,ACTIVIDADES!$B$9:$X$493,16,0),"")</f>
        <v>EJECUCIÓN</v>
      </c>
      <c r="AB508" s="138">
        <v>46171</v>
      </c>
      <c r="AC508" s="105">
        <v>0</v>
      </c>
      <c r="AD508" s="105" t="s">
        <v>93</v>
      </c>
      <c r="AE508" s="170" t="s">
        <v>83</v>
      </c>
      <c r="AF508" s="105" t="s">
        <v>81</v>
      </c>
      <c r="AG508" s="105" t="s">
        <v>81</v>
      </c>
      <c r="AH508" s="105" t="s">
        <v>81</v>
      </c>
      <c r="AI508" s="33"/>
      <c r="AJ508" s="33"/>
      <c r="AK508" s="34"/>
      <c r="AL508" s="33"/>
      <c r="AM508" s="34"/>
      <c r="AN508" s="35"/>
      <c r="AO508" s="36"/>
      <c r="AP508" s="37"/>
      <c r="AQ508" s="33"/>
      <c r="AR508" s="38"/>
      <c r="AS508" s="39"/>
      <c r="AT508" s="40"/>
      <c r="AU508" s="48"/>
      <c r="AV508" s="49"/>
      <c r="AW508" s="41"/>
      <c r="AX508" s="47"/>
      <c r="AY508" s="33"/>
      <c r="AZ508" s="33"/>
      <c r="BA508" s="34"/>
      <c r="BB508" s="33"/>
      <c r="BC508" s="34"/>
      <c r="BD508" s="35"/>
      <c r="BE508" s="36"/>
      <c r="BF508" s="37"/>
      <c r="BG508" s="33"/>
      <c r="BH508" s="38"/>
      <c r="BI508" s="39"/>
      <c r="BJ508" s="40"/>
      <c r="BK508" s="48"/>
      <c r="BL508" s="49"/>
      <c r="BM508" s="41"/>
      <c r="BN508" s="47"/>
      <c r="BO508" s="33"/>
      <c r="BP508" s="33"/>
      <c r="BQ508" s="34"/>
      <c r="BR508" s="33"/>
      <c r="BS508" s="34"/>
      <c r="BT508" s="35"/>
      <c r="BU508" s="36"/>
      <c r="BV508" s="37"/>
      <c r="BW508" s="33"/>
      <c r="BX508" s="38"/>
      <c r="BY508" s="39"/>
      <c r="BZ508" s="40"/>
      <c r="CA508" s="48"/>
      <c r="CB508" s="49"/>
      <c r="CC508" s="41"/>
      <c r="CD508" s="47"/>
    </row>
    <row r="509" spans="1:82" s="32" customFormat="1" ht="90" customHeight="1" x14ac:dyDescent="0.25">
      <c r="A509" s="315">
        <f t="shared" si="24"/>
        <v>501</v>
      </c>
      <c r="B509" s="61" t="s">
        <v>67</v>
      </c>
      <c r="C509" s="61">
        <v>2022</v>
      </c>
      <c r="D509" s="61" t="s">
        <v>68</v>
      </c>
      <c r="E509" s="61"/>
      <c r="F509" s="61" t="s">
        <v>2139</v>
      </c>
      <c r="G509" s="62" t="s">
        <v>2140</v>
      </c>
      <c r="H509" s="310"/>
      <c r="I509" s="46" t="s">
        <v>2141</v>
      </c>
      <c r="J509" s="64" t="s">
        <v>2142</v>
      </c>
      <c r="K509" s="63" t="s">
        <v>73</v>
      </c>
      <c r="L509" s="87" t="s">
        <v>870</v>
      </c>
      <c r="M509" s="86" t="s">
        <v>871</v>
      </c>
      <c r="N509" s="87" t="s">
        <v>872</v>
      </c>
      <c r="O509" s="87">
        <v>9</v>
      </c>
      <c r="P509" s="88">
        <v>46113</v>
      </c>
      <c r="Q509" s="88">
        <v>46387</v>
      </c>
      <c r="R509" s="89">
        <f t="shared" ref="R509:R554" si="25">DAYS360(P509,Q509)/360*54</f>
        <v>40.5</v>
      </c>
      <c r="S509" s="87" t="s">
        <v>92</v>
      </c>
      <c r="T509" s="90"/>
      <c r="U509" s="105">
        <f>+IFERROR(VLOOKUP($L509,ACTIVIDADES!$B$9:$X$493,10,0),"")</f>
        <v>1</v>
      </c>
      <c r="V509" s="167" t="str">
        <f>+IFERROR(VLOOKUP($L509,ACTIVIDADES!$B$9:$X$493,11,0)," ")</f>
        <v xml:space="preserve">En el formato BD_ Vehículos se lleva un seguimiento mensual De SOAT, Impuestos, Revisión Tecnomecánica, Multas </v>
      </c>
      <c r="W509" s="227" t="str">
        <f>+IFERROR(VLOOKUP($L509,ACTIVIDADES!$B$9:$X$493,12,0),"")</f>
        <v>https://dnbcgovco-my.sharepoint.com/:f:/g/personal/planeacion_dnbc_gov_co/IgAP202B7djhSJQsRgfTcy9DAbTIvVxEEdBhOKzOHK0a6gc?e=ubNaP4</v>
      </c>
      <c r="X509" s="138">
        <f>+IFERROR(VLOOKUP($L509,ACTIVIDADES!$B$9:$X$493,13,0),"")</f>
        <v>46153</v>
      </c>
      <c r="Y509" s="164" t="str">
        <f>+IFERROR(VLOOKUP($L509,ACTIVIDADES!$B$9:$X$493,14,0),"")</f>
        <v>Aunque se encuentra la base, se sugiere su socialización al lider de proceso para evidenciar su seguimiento</v>
      </c>
      <c r="Z509" s="105">
        <f>+IFERROR(VLOOKUP($L509,ACTIVIDADES!$B$9:$X$493,15,0),"")</f>
        <v>0.1</v>
      </c>
      <c r="AA509" s="165" t="str">
        <f>+IFERROR(VLOOKUP($L509,ACTIVIDADES!$B$9:$X$493,16,0),"")</f>
        <v>EJECUCIÓN</v>
      </c>
      <c r="AB509" s="138">
        <v>46171</v>
      </c>
      <c r="AC509" s="105">
        <v>0.33</v>
      </c>
      <c r="AD509" s="181" t="s">
        <v>873</v>
      </c>
      <c r="AE509" s="105" t="s">
        <v>108</v>
      </c>
      <c r="AF509" s="105" t="s">
        <v>81</v>
      </c>
      <c r="AG509" s="105" t="s">
        <v>81</v>
      </c>
      <c r="AH509" s="105" t="s">
        <v>81</v>
      </c>
      <c r="AI509" s="33"/>
      <c r="AJ509" s="33"/>
      <c r="AK509" s="34"/>
      <c r="AL509" s="33"/>
      <c r="AM509" s="34"/>
      <c r="AN509" s="35"/>
      <c r="AO509" s="36"/>
      <c r="AP509" s="37"/>
      <c r="AQ509" s="33"/>
      <c r="AR509" s="38"/>
      <c r="AS509" s="39"/>
      <c r="AT509" s="40"/>
      <c r="AU509" s="48"/>
      <c r="AV509" s="49"/>
      <c r="AW509" s="41"/>
      <c r="AX509" s="47"/>
      <c r="AY509" s="33"/>
      <c r="AZ509" s="33"/>
      <c r="BA509" s="34"/>
      <c r="BB509" s="33"/>
      <c r="BC509" s="34"/>
      <c r="BD509" s="35"/>
      <c r="BE509" s="36"/>
      <c r="BF509" s="37"/>
      <c r="BG509" s="33"/>
      <c r="BH509" s="38"/>
      <c r="BI509" s="39"/>
      <c r="BJ509" s="40"/>
      <c r="BK509" s="48"/>
      <c r="BL509" s="49"/>
      <c r="BM509" s="41"/>
      <c r="BN509" s="47"/>
      <c r="BO509" s="33"/>
      <c r="BP509" s="33"/>
      <c r="BQ509" s="34"/>
      <c r="BR509" s="33"/>
      <c r="BS509" s="34"/>
      <c r="BT509" s="35"/>
      <c r="BU509" s="36"/>
      <c r="BV509" s="37"/>
      <c r="BW509" s="33"/>
      <c r="BX509" s="38"/>
      <c r="BY509" s="39"/>
      <c r="BZ509" s="40"/>
      <c r="CA509" s="48"/>
      <c r="CB509" s="49"/>
      <c r="CC509" s="41"/>
      <c r="CD509" s="47"/>
    </row>
    <row r="510" spans="1:82" s="32" customFormat="1" ht="90" customHeight="1" x14ac:dyDescent="0.25">
      <c r="A510" s="315">
        <f t="shared" si="24"/>
        <v>502</v>
      </c>
      <c r="B510" s="61" t="s">
        <v>67</v>
      </c>
      <c r="C510" s="61">
        <v>2022</v>
      </c>
      <c r="D510" s="61" t="s">
        <v>68</v>
      </c>
      <c r="E510" s="61"/>
      <c r="F510" s="61" t="s">
        <v>2139</v>
      </c>
      <c r="G510" s="62" t="s">
        <v>2140</v>
      </c>
      <c r="H510" s="310"/>
      <c r="I510" s="46" t="s">
        <v>2141</v>
      </c>
      <c r="J510" s="64" t="s">
        <v>2142</v>
      </c>
      <c r="K510" s="63" t="s">
        <v>73</v>
      </c>
      <c r="L510" s="87" t="s">
        <v>867</v>
      </c>
      <c r="M510" s="86" t="s">
        <v>868</v>
      </c>
      <c r="N510" s="87" t="s">
        <v>246</v>
      </c>
      <c r="O510" s="87">
        <v>4</v>
      </c>
      <c r="P510" s="88">
        <v>46054</v>
      </c>
      <c r="Q510" s="88">
        <v>46387</v>
      </c>
      <c r="R510" s="89">
        <f t="shared" si="25"/>
        <v>49.5</v>
      </c>
      <c r="S510" s="87" t="s">
        <v>92</v>
      </c>
      <c r="T510" s="90"/>
      <c r="U510" s="105">
        <f>+IFERROR(VLOOKUP($L510,ACTIVIDADES!$B$9:$X$493,10,0),"")</f>
        <v>1</v>
      </c>
      <c r="V510" s="167" t="str">
        <f>+IFERROR(VLOOKUP($L510,ACTIVIDADES!$B$9:$X$493,11,0)," ")</f>
        <v xml:space="preserve">Se realizó la capacitación al conductor de los formatos </v>
      </c>
      <c r="W510" s="227" t="str">
        <f>+IFERROR(VLOOKUP($L510,ACTIVIDADES!$B$9:$X$493,12,0),"")</f>
        <v>https://dnbcgovco-my.sharepoint.com/:f:/g/personal/planeacion_dnbc_gov_co/IgDhYmMZWLOWRZ-8Bgt_Qa1fAVrnM32Mxr9QT5T3GErSv4I?e=yXGCWf</v>
      </c>
      <c r="X510" s="138">
        <f>+IFERROR(VLOOKUP($L510,ACTIVIDADES!$B$9:$X$493,13,0),"")</f>
        <v>46153</v>
      </c>
      <c r="Y510" s="164" t="str">
        <f>+IFERROR(VLOOKUP($L510,ACTIVIDADES!$B$9:$X$493,14,0),"")</f>
        <v>Se adjunta acta de reunión del mes de abril donde se capacita al conductor</v>
      </c>
      <c r="Z510" s="105">
        <f>+IFERROR(VLOOKUP($L510,ACTIVIDADES!$B$9:$X$493,15,0),"")</f>
        <v>1</v>
      </c>
      <c r="AA510" s="165" t="str">
        <f>+IFERROR(VLOOKUP($L510,ACTIVIDADES!$B$9:$X$493,16,0),"")</f>
        <v>CUMPLIDO</v>
      </c>
      <c r="AB510" s="138">
        <v>46171</v>
      </c>
      <c r="AC510" s="179">
        <v>0.25</v>
      </c>
      <c r="AD510" s="179" t="s">
        <v>869</v>
      </c>
      <c r="AE510" s="105" t="s">
        <v>108</v>
      </c>
      <c r="AF510" s="105" t="s">
        <v>81</v>
      </c>
      <c r="AG510" s="105" t="s">
        <v>85</v>
      </c>
      <c r="AH510" s="105" t="s">
        <v>123</v>
      </c>
      <c r="AI510" s="33"/>
      <c r="AJ510" s="33"/>
      <c r="AK510" s="34"/>
      <c r="AL510" s="33"/>
      <c r="AM510" s="34"/>
      <c r="AN510" s="35"/>
      <c r="AO510" s="36"/>
      <c r="AP510" s="37"/>
      <c r="AQ510" s="33"/>
      <c r="AR510" s="38"/>
      <c r="AS510" s="39"/>
      <c r="AT510" s="40"/>
      <c r="AU510" s="48"/>
      <c r="AV510" s="49"/>
      <c r="AW510" s="41"/>
      <c r="AX510" s="47"/>
      <c r="AY510" s="33"/>
      <c r="AZ510" s="33"/>
      <c r="BA510" s="34"/>
      <c r="BB510" s="33"/>
      <c r="BC510" s="34"/>
      <c r="BD510" s="35"/>
      <c r="BE510" s="36"/>
      <c r="BF510" s="37"/>
      <c r="BG510" s="33"/>
      <c r="BH510" s="38"/>
      <c r="BI510" s="39"/>
      <c r="BJ510" s="40"/>
      <c r="BK510" s="48"/>
      <c r="BL510" s="49"/>
      <c r="BM510" s="41"/>
      <c r="BN510" s="47"/>
      <c r="BO510" s="33"/>
      <c r="BP510" s="33"/>
      <c r="BQ510" s="34"/>
      <c r="BR510" s="33"/>
      <c r="BS510" s="34"/>
      <c r="BT510" s="35"/>
      <c r="BU510" s="36"/>
      <c r="BV510" s="37"/>
      <c r="BW510" s="33"/>
      <c r="BX510" s="38"/>
      <c r="BY510" s="39"/>
      <c r="BZ510" s="40"/>
      <c r="CA510" s="48"/>
      <c r="CB510" s="49"/>
      <c r="CC510" s="41"/>
      <c r="CD510" s="47"/>
    </row>
    <row r="511" spans="1:82" s="32" customFormat="1" ht="90" customHeight="1" x14ac:dyDescent="0.25">
      <c r="A511" s="315">
        <f t="shared" si="24"/>
        <v>503</v>
      </c>
      <c r="B511" s="61" t="s">
        <v>67</v>
      </c>
      <c r="C511" s="61">
        <v>2022</v>
      </c>
      <c r="D511" s="61" t="s">
        <v>68</v>
      </c>
      <c r="E511" s="61"/>
      <c r="F511" s="61" t="s">
        <v>2139</v>
      </c>
      <c r="G511" s="62" t="s">
        <v>2140</v>
      </c>
      <c r="H511" s="310"/>
      <c r="I511" s="46" t="s">
        <v>2141</v>
      </c>
      <c r="J511" s="64" t="s">
        <v>2142</v>
      </c>
      <c r="K511" s="63" t="s">
        <v>73</v>
      </c>
      <c r="L511" s="87" t="s">
        <v>94</v>
      </c>
      <c r="M511" s="86" t="s">
        <v>95</v>
      </c>
      <c r="N511" s="87" t="s">
        <v>96</v>
      </c>
      <c r="O511" s="87">
        <v>1</v>
      </c>
      <c r="P511" s="88">
        <v>46143</v>
      </c>
      <c r="Q511" s="88">
        <v>46387</v>
      </c>
      <c r="R511" s="89">
        <f t="shared" si="25"/>
        <v>36</v>
      </c>
      <c r="S511" s="87" t="s">
        <v>92</v>
      </c>
      <c r="T511" s="90"/>
      <c r="U511" s="105">
        <f>+IFERROR(VLOOKUP($L511,ACTIVIDADES!$B$9:$X$493,10,0),"")</f>
        <v>0</v>
      </c>
      <c r="V511" s="167" t="str">
        <f>+IFERROR(VLOOKUP($L511,ACTIVIDADES!$B$9:$X$493,11,0)," ")</f>
        <v xml:space="preserve">En proceso de elaboración </v>
      </c>
      <c r="W511" s="227" t="str">
        <f>+IFERROR(VLOOKUP($L511,ACTIVIDADES!$B$9:$X$493,12,0),"")</f>
        <v>https://dnbcgovco-my.sharepoint.com/:f:/g/personal/planeacion_dnbc_gov_co/IgCHix03hdsORJdFzXwbKzzkAYCwKvT-WMSbymO7s_ZNdBo?e=tzOHt9</v>
      </c>
      <c r="X511" s="138">
        <f>+IFERROR(VLOOKUP($L511,ACTIVIDADES!$B$9:$X$493,13,0),"")</f>
        <v>46153</v>
      </c>
      <c r="Y511" s="164" t="str">
        <f>+IFERROR(VLOOKUP($L511,ACTIVIDADES!$B$9:$X$493,14,0),"")</f>
        <v>No se evidencia avance para el periodo</v>
      </c>
      <c r="Z511" s="105">
        <f>+IFERROR(VLOOKUP($L511,ACTIVIDADES!$B$9:$X$493,15,0),"")</f>
        <v>0</v>
      </c>
      <c r="AA511" s="165" t="str">
        <f>+IFERROR(VLOOKUP($L511,ACTIVIDADES!$B$9:$X$493,16,0),"")</f>
        <v>EJECUCIÓN</v>
      </c>
      <c r="AB511" s="138">
        <v>46171</v>
      </c>
      <c r="AC511" s="105">
        <v>0</v>
      </c>
      <c r="AD511" s="105" t="s">
        <v>93</v>
      </c>
      <c r="AE511" s="170" t="s">
        <v>83</v>
      </c>
      <c r="AF511" s="105" t="s">
        <v>81</v>
      </c>
      <c r="AG511" s="105" t="s">
        <v>81</v>
      </c>
      <c r="AH511" s="105" t="s">
        <v>81</v>
      </c>
      <c r="AI511" s="33"/>
      <c r="AJ511" s="33"/>
      <c r="AK511" s="34"/>
      <c r="AL511" s="33"/>
      <c r="AM511" s="34"/>
      <c r="AN511" s="35"/>
      <c r="AO511" s="36"/>
      <c r="AP511" s="37"/>
      <c r="AQ511" s="33"/>
      <c r="AR511" s="38"/>
      <c r="AS511" s="39"/>
      <c r="AT511" s="40"/>
      <c r="AU511" s="48"/>
      <c r="AV511" s="49"/>
      <c r="AW511" s="41"/>
      <c r="AX511" s="47"/>
      <c r="AY511" s="33"/>
      <c r="AZ511" s="33"/>
      <c r="BA511" s="34"/>
      <c r="BB511" s="33"/>
      <c r="BC511" s="34"/>
      <c r="BD511" s="35"/>
      <c r="BE511" s="36"/>
      <c r="BF511" s="37"/>
      <c r="BG511" s="33"/>
      <c r="BH511" s="38"/>
      <c r="BI511" s="39"/>
      <c r="BJ511" s="40"/>
      <c r="BK511" s="48"/>
      <c r="BL511" s="49"/>
      <c r="BM511" s="41"/>
      <c r="BN511" s="47"/>
      <c r="BO511" s="33"/>
      <c r="BP511" s="33"/>
      <c r="BQ511" s="34"/>
      <c r="BR511" s="33"/>
      <c r="BS511" s="34"/>
      <c r="BT511" s="35"/>
      <c r="BU511" s="36"/>
      <c r="BV511" s="37"/>
      <c r="BW511" s="33"/>
      <c r="BX511" s="38"/>
      <c r="BY511" s="39"/>
      <c r="BZ511" s="40"/>
      <c r="CA511" s="48"/>
      <c r="CB511" s="49"/>
      <c r="CC511" s="41"/>
      <c r="CD511" s="47"/>
    </row>
    <row r="512" spans="1:82" s="32" customFormat="1" ht="90" customHeight="1" x14ac:dyDescent="0.25">
      <c r="A512" s="315">
        <f t="shared" si="24"/>
        <v>504</v>
      </c>
      <c r="B512" s="61" t="s">
        <v>67</v>
      </c>
      <c r="C512" s="61">
        <v>2022</v>
      </c>
      <c r="D512" s="61" t="s">
        <v>68</v>
      </c>
      <c r="E512" s="61"/>
      <c r="F512" s="61" t="s">
        <v>2143</v>
      </c>
      <c r="G512" s="62" t="s">
        <v>2144</v>
      </c>
      <c r="H512" s="310"/>
      <c r="I512" s="46" t="s">
        <v>2145</v>
      </c>
      <c r="J512" s="64" t="s">
        <v>2146</v>
      </c>
      <c r="K512" s="63" t="s">
        <v>73</v>
      </c>
      <c r="L512" s="87" t="s">
        <v>1037</v>
      </c>
      <c r="M512" s="86" t="s">
        <v>1038</v>
      </c>
      <c r="N512" s="87" t="s">
        <v>1039</v>
      </c>
      <c r="O512" s="87">
        <v>6</v>
      </c>
      <c r="P512" s="88">
        <v>46113</v>
      </c>
      <c r="Q512" s="88">
        <v>46387</v>
      </c>
      <c r="R512" s="89">
        <f t="shared" si="25"/>
        <v>40.5</v>
      </c>
      <c r="S512" s="87" t="s">
        <v>92</v>
      </c>
      <c r="T512" s="90"/>
      <c r="U512" s="105">
        <f>+IFERROR(VLOOKUP($L512,ACTIVIDADES!$B$9:$X$493,10,0),"")</f>
        <v>0</v>
      </c>
      <c r="V512" s="167" t="str">
        <f>+IFERROR(VLOOKUP($L512,ACTIVIDADES!$B$9:$X$493,11,0)," ")</f>
        <v>En proceso de actualización</v>
      </c>
      <c r="W512" s="227" t="str">
        <f>+IFERROR(VLOOKUP($L512,ACTIVIDADES!$B$9:$X$493,12,0),"")</f>
        <v>https://dnbcgovco-my.sharepoint.com/:f:/g/personal/planeacion_dnbc_gov_co/IgCl0qBqoOCDTIYmTmGALPurAbwDPB4ig6njfBp9xSbqn_8?e=rSCAmS</v>
      </c>
      <c r="X512" s="138">
        <f>+IFERROR(VLOOKUP($L512,ACTIVIDADES!$B$9:$X$493,13,0),"")</f>
        <v>46153</v>
      </c>
      <c r="Y512" s="164" t="str">
        <f>+IFERROR(VLOOKUP($L512,ACTIVIDADES!$B$9:$X$493,14,0),"")</f>
        <v>No se evidencia avance para el periodo</v>
      </c>
      <c r="Z512" s="105">
        <f>+IFERROR(VLOOKUP($L512,ACTIVIDADES!$B$9:$X$493,15,0),"")</f>
        <v>0</v>
      </c>
      <c r="AA512" s="165" t="str">
        <f>+IFERROR(VLOOKUP($L512,ACTIVIDADES!$B$9:$X$493,16,0),"")</f>
        <v>EJECUCIÓN</v>
      </c>
      <c r="AB512" s="138">
        <v>46171</v>
      </c>
      <c r="AC512" s="105">
        <v>0</v>
      </c>
      <c r="AD512" s="105" t="s">
        <v>93</v>
      </c>
      <c r="AE512" s="170" t="s">
        <v>83</v>
      </c>
      <c r="AF512" s="105" t="s">
        <v>81</v>
      </c>
      <c r="AG512" s="105" t="s">
        <v>81</v>
      </c>
      <c r="AH512" s="105" t="s">
        <v>81</v>
      </c>
      <c r="AI512" s="33"/>
      <c r="AJ512" s="33"/>
      <c r="AK512" s="34"/>
      <c r="AL512" s="33"/>
      <c r="AM512" s="34"/>
      <c r="AN512" s="35"/>
      <c r="AO512" s="36"/>
      <c r="AP512" s="37"/>
      <c r="AQ512" s="33"/>
      <c r="AR512" s="38"/>
      <c r="AS512" s="39"/>
      <c r="AT512" s="40"/>
      <c r="AU512" s="48"/>
      <c r="AV512" s="49"/>
      <c r="AW512" s="41"/>
      <c r="AX512" s="47"/>
      <c r="AY512" s="33"/>
      <c r="AZ512" s="33"/>
      <c r="BA512" s="34"/>
      <c r="BB512" s="33"/>
      <c r="BC512" s="34"/>
      <c r="BD512" s="35"/>
      <c r="BE512" s="36"/>
      <c r="BF512" s="37"/>
      <c r="BG512" s="33"/>
      <c r="BH512" s="38"/>
      <c r="BI512" s="39"/>
      <c r="BJ512" s="40"/>
      <c r="BK512" s="48"/>
      <c r="BL512" s="49"/>
      <c r="BM512" s="41"/>
      <c r="BN512" s="47"/>
      <c r="BO512" s="33"/>
      <c r="BP512" s="33"/>
      <c r="BQ512" s="34"/>
      <c r="BR512" s="33"/>
      <c r="BS512" s="34"/>
      <c r="BT512" s="35"/>
      <c r="BU512" s="36"/>
      <c r="BV512" s="37"/>
      <c r="BW512" s="33"/>
      <c r="BX512" s="38"/>
      <c r="BY512" s="39"/>
      <c r="BZ512" s="40"/>
      <c r="CA512" s="48"/>
      <c r="CB512" s="49"/>
      <c r="CC512" s="41"/>
      <c r="CD512" s="47"/>
    </row>
    <row r="513" spans="1:82" s="32" customFormat="1" ht="90" customHeight="1" x14ac:dyDescent="0.25">
      <c r="A513" s="315">
        <f t="shared" si="24"/>
        <v>505</v>
      </c>
      <c r="B513" s="61" t="s">
        <v>67</v>
      </c>
      <c r="C513" s="61">
        <v>2022</v>
      </c>
      <c r="D513" s="61" t="s">
        <v>68</v>
      </c>
      <c r="E513" s="61"/>
      <c r="F513" s="61" t="s">
        <v>2147</v>
      </c>
      <c r="G513" s="62" t="s">
        <v>2148</v>
      </c>
      <c r="H513" s="310"/>
      <c r="I513" s="46" t="s">
        <v>2149</v>
      </c>
      <c r="J513" s="64" t="s">
        <v>2150</v>
      </c>
      <c r="K513" s="63" t="s">
        <v>73</v>
      </c>
      <c r="L513" s="87" t="s">
        <v>1408</v>
      </c>
      <c r="M513" s="86" t="s">
        <v>1409</v>
      </c>
      <c r="N513" s="87" t="s">
        <v>1039</v>
      </c>
      <c r="O513" s="87">
        <v>6</v>
      </c>
      <c r="P513" s="88">
        <v>46113</v>
      </c>
      <c r="Q513" s="88">
        <v>46387</v>
      </c>
      <c r="R513" s="89">
        <f t="shared" si="25"/>
        <v>40.5</v>
      </c>
      <c r="S513" s="87" t="s">
        <v>92</v>
      </c>
      <c r="T513" s="90"/>
      <c r="U513" s="105">
        <f>+IFERROR(VLOOKUP($L513,ACTIVIDADES!$B$9:$X$493,10,0),"")</f>
        <v>0</v>
      </c>
      <c r="V513" s="167" t="str">
        <f>+IFERROR(VLOOKUP($L513,ACTIVIDADES!$B$9:$X$493,11,0)," ")</f>
        <v>En proceso de actualización</v>
      </c>
      <c r="W513" s="227" t="str">
        <f>+IFERROR(VLOOKUP($L513,ACTIVIDADES!$B$9:$X$493,12,0),"")</f>
        <v>https://dnbcgovco-my.sharepoint.com/:f:/g/personal/planeacion_dnbc_gov_co/IgDlyhDtojfaQqoY3LJ--BxtAdUspvTyiYxQG4sEKIAAQW0?e=N9KFE5</v>
      </c>
      <c r="X513" s="138">
        <f>+IFERROR(VLOOKUP($L513,ACTIVIDADES!$B$9:$X$493,13,0),"")</f>
        <v>46153</v>
      </c>
      <c r="Y513" s="164" t="str">
        <f>+IFERROR(VLOOKUP($L513,ACTIVIDADES!$B$9:$X$493,14,0),"")</f>
        <v>No se evidencia avance para el periodo</v>
      </c>
      <c r="Z513" s="105">
        <f>+IFERROR(VLOOKUP($L513,ACTIVIDADES!$B$9:$X$493,15,0),"")</f>
        <v>0</v>
      </c>
      <c r="AA513" s="165" t="str">
        <f>+IFERROR(VLOOKUP($L513,ACTIVIDADES!$B$9:$X$493,16,0),"")</f>
        <v>EJECUCIÓN</v>
      </c>
      <c r="AB513" s="138">
        <v>46171</v>
      </c>
      <c r="AC513" s="105">
        <v>0</v>
      </c>
      <c r="AD513" s="105" t="s">
        <v>93</v>
      </c>
      <c r="AE513" s="170" t="s">
        <v>83</v>
      </c>
      <c r="AF513" s="105" t="s">
        <v>81</v>
      </c>
      <c r="AG513" s="105" t="s">
        <v>81</v>
      </c>
      <c r="AH513" s="105" t="s">
        <v>81</v>
      </c>
      <c r="AI513" s="33"/>
      <c r="AJ513" s="33"/>
      <c r="AK513" s="34"/>
      <c r="AL513" s="33"/>
      <c r="AM513" s="34"/>
      <c r="AN513" s="35"/>
      <c r="AO513" s="36"/>
      <c r="AP513" s="37"/>
      <c r="AQ513" s="33"/>
      <c r="AR513" s="38"/>
      <c r="AS513" s="39"/>
      <c r="AT513" s="40"/>
      <c r="AU513" s="48"/>
      <c r="AV513" s="49"/>
      <c r="AW513" s="41"/>
      <c r="AX513" s="47"/>
      <c r="AY513" s="33"/>
      <c r="AZ513" s="33"/>
      <c r="BA513" s="34"/>
      <c r="BB513" s="33"/>
      <c r="BC513" s="34"/>
      <c r="BD513" s="35"/>
      <c r="BE513" s="36"/>
      <c r="BF513" s="37"/>
      <c r="BG513" s="33"/>
      <c r="BH513" s="38"/>
      <c r="BI513" s="39"/>
      <c r="BJ513" s="40"/>
      <c r="BK513" s="48"/>
      <c r="BL513" s="49"/>
      <c r="BM513" s="41"/>
      <c r="BN513" s="47"/>
      <c r="BO513" s="33"/>
      <c r="BP513" s="33"/>
      <c r="BQ513" s="34"/>
      <c r="BR513" s="33"/>
      <c r="BS513" s="34"/>
      <c r="BT513" s="35"/>
      <c r="BU513" s="36"/>
      <c r="BV513" s="37"/>
      <c r="BW513" s="33"/>
      <c r="BX513" s="38"/>
      <c r="BY513" s="39"/>
      <c r="BZ513" s="40"/>
      <c r="CA513" s="48"/>
      <c r="CB513" s="49"/>
      <c r="CC513" s="41"/>
      <c r="CD513" s="47"/>
    </row>
    <row r="514" spans="1:82" s="32" customFormat="1" ht="90" customHeight="1" x14ac:dyDescent="0.25">
      <c r="A514" s="315">
        <f t="shared" si="24"/>
        <v>506</v>
      </c>
      <c r="B514" s="61" t="s">
        <v>67</v>
      </c>
      <c r="C514" s="61">
        <v>2023</v>
      </c>
      <c r="D514" s="61" t="s">
        <v>68</v>
      </c>
      <c r="E514" s="61"/>
      <c r="F514" s="61" t="s">
        <v>2151</v>
      </c>
      <c r="G514" s="62" t="s">
        <v>2152</v>
      </c>
      <c r="H514" s="310"/>
      <c r="I514" s="46" t="s">
        <v>2153</v>
      </c>
      <c r="J514" s="64" t="s">
        <v>2154</v>
      </c>
      <c r="K514" s="63" t="s">
        <v>73</v>
      </c>
      <c r="L514" s="87" t="s">
        <v>1118</v>
      </c>
      <c r="M514" s="86" t="s">
        <v>1119</v>
      </c>
      <c r="N514" s="87" t="s">
        <v>292</v>
      </c>
      <c r="O514" s="87">
        <v>1</v>
      </c>
      <c r="P514" s="88">
        <v>46113</v>
      </c>
      <c r="Q514" s="88">
        <v>46203</v>
      </c>
      <c r="R514" s="89">
        <f t="shared" si="25"/>
        <v>13.350000000000001</v>
      </c>
      <c r="S514" s="87" t="s">
        <v>161</v>
      </c>
      <c r="T514" s="90" t="s">
        <v>1120</v>
      </c>
      <c r="U514" s="105">
        <f>+IFERROR(VLOOKUP($L514,ACTIVIDADES!$B$9:$X$493,10,0),"")</f>
        <v>0</v>
      </c>
      <c r="V514" s="167">
        <f>+IFERROR(VLOOKUP($L514,ACTIVIDADES!$B$9:$X$493,11,0)," ")</f>
        <v>0</v>
      </c>
      <c r="W514" s="227">
        <f>+IFERROR(VLOOKUP($L514,ACTIVIDADES!$B$9:$X$493,12,0),"")</f>
        <v>0</v>
      </c>
      <c r="X514" s="138">
        <f>+IFERROR(VLOOKUP($L514,ACTIVIDADES!$B$9:$X$493,13,0),"")</f>
        <v>46153</v>
      </c>
      <c r="Y514" s="164" t="str">
        <f>+IFERROR(VLOOKUP($L514,ACTIVIDADES!$B$9:$X$493,14,0),"")</f>
        <v>No se evidencia seguimiento</v>
      </c>
      <c r="Z514" s="105">
        <f>+IFERROR(VLOOKUP($L514,ACTIVIDADES!$B$9:$X$493,15,0),"")</f>
        <v>0</v>
      </c>
      <c r="AA514" s="165" t="str">
        <f>+IFERROR(VLOOKUP($L514,ACTIVIDADES!$B$9:$X$493,16,0),"")</f>
        <v>EJECUCIÓN</v>
      </c>
      <c r="AB514" s="138">
        <v>46157</v>
      </c>
      <c r="AC514" s="105">
        <v>0</v>
      </c>
      <c r="AD514" s="105" t="s">
        <v>93</v>
      </c>
      <c r="AE514" s="170" t="s">
        <v>83</v>
      </c>
      <c r="AF514" s="105" t="s">
        <v>81</v>
      </c>
      <c r="AG514" s="105" t="s">
        <v>81</v>
      </c>
      <c r="AH514" s="105" t="s">
        <v>81</v>
      </c>
      <c r="AI514" s="33"/>
      <c r="AJ514" s="33"/>
      <c r="AK514" s="34"/>
      <c r="AL514" s="33"/>
      <c r="AM514" s="34"/>
      <c r="AN514" s="35"/>
      <c r="AO514" s="36"/>
      <c r="AP514" s="37"/>
      <c r="AQ514" s="33"/>
      <c r="AR514" s="38"/>
      <c r="AS514" s="39"/>
      <c r="AT514" s="40"/>
      <c r="AU514" s="48"/>
      <c r="AV514" s="49"/>
      <c r="AW514" s="41"/>
      <c r="AX514" s="47"/>
      <c r="AY514" s="33"/>
      <c r="AZ514" s="33"/>
      <c r="BA514" s="34"/>
      <c r="BB514" s="33"/>
      <c r="BC514" s="34"/>
      <c r="BD514" s="35"/>
      <c r="BE514" s="36"/>
      <c r="BF514" s="37"/>
      <c r="BG514" s="33"/>
      <c r="BH514" s="38"/>
      <c r="BI514" s="39"/>
      <c r="BJ514" s="40"/>
      <c r="BK514" s="48"/>
      <c r="BL514" s="49"/>
      <c r="BM514" s="41"/>
      <c r="BN514" s="47"/>
      <c r="BO514" s="33"/>
      <c r="BP514" s="33"/>
      <c r="BQ514" s="34"/>
      <c r="BR514" s="33"/>
      <c r="BS514" s="34"/>
      <c r="BT514" s="35"/>
      <c r="BU514" s="36"/>
      <c r="BV514" s="37"/>
      <c r="BW514" s="33"/>
      <c r="BX514" s="38"/>
      <c r="BY514" s="39"/>
      <c r="BZ514" s="40"/>
      <c r="CA514" s="48"/>
      <c r="CB514" s="49"/>
      <c r="CC514" s="41"/>
      <c r="CD514" s="47"/>
    </row>
    <row r="515" spans="1:82" s="32" customFormat="1" ht="90" customHeight="1" x14ac:dyDescent="0.25">
      <c r="A515" s="315">
        <f t="shared" si="24"/>
        <v>507</v>
      </c>
      <c r="B515" s="61" t="s">
        <v>67</v>
      </c>
      <c r="C515" s="61">
        <v>2023</v>
      </c>
      <c r="D515" s="61" t="s">
        <v>68</v>
      </c>
      <c r="E515" s="61"/>
      <c r="F515" s="61" t="s">
        <v>2155</v>
      </c>
      <c r="G515" s="62" t="s">
        <v>2156</v>
      </c>
      <c r="H515" s="310"/>
      <c r="I515" s="46" t="s">
        <v>2157</v>
      </c>
      <c r="J515" s="64" t="s">
        <v>2158</v>
      </c>
      <c r="K515" s="63" t="s">
        <v>73</v>
      </c>
      <c r="L515" s="87" t="s">
        <v>2103</v>
      </c>
      <c r="M515" s="86" t="s">
        <v>2104</v>
      </c>
      <c r="N515" s="87" t="s">
        <v>2105</v>
      </c>
      <c r="O515" s="87">
        <v>1</v>
      </c>
      <c r="P515" s="88">
        <v>46082</v>
      </c>
      <c r="Q515" s="88">
        <v>46203</v>
      </c>
      <c r="R515" s="89">
        <f t="shared" si="25"/>
        <v>17.849999999999998</v>
      </c>
      <c r="S515" s="87" t="s">
        <v>161</v>
      </c>
      <c r="T515" s="90"/>
      <c r="U515" s="105">
        <f>+IFERROR(VLOOKUP($L515,ACTIVIDADES!$B$9:$X$493,10,0),"")</f>
        <v>0</v>
      </c>
      <c r="V515" s="167">
        <f>+IFERROR(VLOOKUP($L515,ACTIVIDADES!$B$9:$X$493,11,0)," ")</f>
        <v>0</v>
      </c>
      <c r="W515" s="227">
        <f>+IFERROR(VLOOKUP($L515,ACTIVIDADES!$B$9:$X$493,12,0),"")</f>
        <v>0</v>
      </c>
      <c r="X515" s="138">
        <f>+IFERROR(VLOOKUP($L515,ACTIVIDADES!$B$9:$X$493,13,0),"")</f>
        <v>46153</v>
      </c>
      <c r="Y515" s="164" t="str">
        <f>+IFERROR(VLOOKUP($L515,ACTIVIDADES!$B$9:$X$493,14,0),"")</f>
        <v>No se evidencia seguimiento</v>
      </c>
      <c r="Z515" s="105">
        <f>+IFERROR(VLOOKUP($L515,ACTIVIDADES!$B$9:$X$493,15,0),"")</f>
        <v>0</v>
      </c>
      <c r="AA515" s="165" t="str">
        <f>+IFERROR(VLOOKUP($L515,ACTIVIDADES!$B$9:$X$493,16,0),"")</f>
        <v>EJECUCIÓN</v>
      </c>
      <c r="AB515" s="138">
        <v>46157</v>
      </c>
      <c r="AC515" s="105">
        <v>0</v>
      </c>
      <c r="AD515" s="105" t="s">
        <v>93</v>
      </c>
      <c r="AE515" s="170" t="s">
        <v>83</v>
      </c>
      <c r="AF515" s="105" t="s">
        <v>81</v>
      </c>
      <c r="AG515" s="105" t="s">
        <v>81</v>
      </c>
      <c r="AH515" s="105" t="s">
        <v>81</v>
      </c>
      <c r="AI515" s="33"/>
      <c r="AJ515" s="33"/>
      <c r="AK515" s="34"/>
      <c r="AL515" s="33"/>
      <c r="AM515" s="34"/>
      <c r="AN515" s="35"/>
      <c r="AO515" s="36"/>
      <c r="AP515" s="37"/>
      <c r="AQ515" s="33"/>
      <c r="AR515" s="38"/>
      <c r="AS515" s="39"/>
      <c r="AT515" s="40"/>
      <c r="AU515" s="48"/>
      <c r="AV515" s="49"/>
      <c r="AW515" s="41"/>
      <c r="AX515" s="47"/>
      <c r="AY515" s="33"/>
      <c r="AZ515" s="33"/>
      <c r="BA515" s="34"/>
      <c r="BB515" s="33"/>
      <c r="BC515" s="34"/>
      <c r="BD515" s="35"/>
      <c r="BE515" s="36"/>
      <c r="BF515" s="37"/>
      <c r="BG515" s="33"/>
      <c r="BH515" s="38"/>
      <c r="BI515" s="39"/>
      <c r="BJ515" s="40"/>
      <c r="BK515" s="48"/>
      <c r="BL515" s="49"/>
      <c r="BM515" s="41"/>
      <c r="BN515" s="47"/>
      <c r="BO515" s="33"/>
      <c r="BP515" s="33"/>
      <c r="BQ515" s="34"/>
      <c r="BR515" s="33"/>
      <c r="BS515" s="34"/>
      <c r="BT515" s="35"/>
      <c r="BU515" s="36"/>
      <c r="BV515" s="37"/>
      <c r="BW515" s="33"/>
      <c r="BX515" s="38"/>
      <c r="BY515" s="39"/>
      <c r="BZ515" s="40"/>
      <c r="CA515" s="48"/>
      <c r="CB515" s="49"/>
      <c r="CC515" s="41"/>
      <c r="CD515" s="47"/>
    </row>
    <row r="516" spans="1:82" s="32" customFormat="1" ht="90" customHeight="1" x14ac:dyDescent="0.25">
      <c r="A516" s="315">
        <f t="shared" si="24"/>
        <v>508</v>
      </c>
      <c r="B516" s="61" t="s">
        <v>67</v>
      </c>
      <c r="C516" s="61">
        <v>2023</v>
      </c>
      <c r="D516" s="61" t="s">
        <v>68</v>
      </c>
      <c r="E516" s="61"/>
      <c r="F516" s="61" t="s">
        <v>2155</v>
      </c>
      <c r="G516" s="62" t="s">
        <v>2156</v>
      </c>
      <c r="H516" s="310"/>
      <c r="I516" s="46" t="s">
        <v>2159</v>
      </c>
      <c r="J516" s="64" t="s">
        <v>2160</v>
      </c>
      <c r="K516" s="63" t="s">
        <v>73</v>
      </c>
      <c r="L516" s="87" t="s">
        <v>1376</v>
      </c>
      <c r="M516" s="86" t="s">
        <v>1377</v>
      </c>
      <c r="N516" s="87" t="s">
        <v>1378</v>
      </c>
      <c r="O516" s="87">
        <v>1</v>
      </c>
      <c r="P516" s="88">
        <v>46082</v>
      </c>
      <c r="Q516" s="88">
        <v>46142</v>
      </c>
      <c r="R516" s="89">
        <f t="shared" si="25"/>
        <v>8.85</v>
      </c>
      <c r="S516" s="87" t="s">
        <v>161</v>
      </c>
      <c r="T516" s="90" t="s">
        <v>1120</v>
      </c>
      <c r="U516" s="105">
        <f>+IFERROR(VLOOKUP($L516,ACTIVIDADES!$B$9:$X$493,10,0),"")</f>
        <v>1</v>
      </c>
      <c r="V516" s="167" t="str">
        <f>+IFERROR(VLOOKUP($L516,ACTIVIDADES!$B$9:$X$493,11,0)," ")</f>
        <v>cuadro relacionando periodos de vacaciones</v>
      </c>
      <c r="W516" s="227" t="str">
        <f>+IFERROR(VLOOKUP($L516,ACTIVIDADES!$B$9:$X$493,12,0),"")</f>
        <v>Cronograma de vacaciones (2).xlsx</v>
      </c>
      <c r="X516" s="138">
        <f>+IFERROR(VLOOKUP($L516,ACTIVIDADES!$B$9:$X$493,13,0),"")</f>
        <v>46153</v>
      </c>
      <c r="Y516" s="164" t="str">
        <f>+IFERROR(VLOOKUP($L516,ACTIVIDADES!$B$9:$X$493,14,0),"")</f>
        <v>Se incluye cronograma de vacaciones</v>
      </c>
      <c r="Z516" s="105">
        <f>+IFERROR(VLOOKUP($L516,ACTIVIDADES!$B$9:$X$493,15,0),"")</f>
        <v>1</v>
      </c>
      <c r="AA516" s="165" t="str">
        <f>+IFERROR(VLOOKUP($L516,ACTIVIDADES!$B$9:$X$493,16,0),"")</f>
        <v>CUMPLIDO</v>
      </c>
      <c r="AB516" s="138">
        <v>46157</v>
      </c>
      <c r="AC516" s="105">
        <v>0.8</v>
      </c>
      <c r="AD516" s="176" t="s">
        <v>1379</v>
      </c>
      <c r="AE516" s="179" t="s">
        <v>108</v>
      </c>
      <c r="AF516" s="105" t="s">
        <v>81</v>
      </c>
      <c r="AG516" s="105" t="s">
        <v>85</v>
      </c>
      <c r="AH516" s="105" t="s">
        <v>123</v>
      </c>
      <c r="AI516" s="33"/>
      <c r="AJ516" s="33"/>
      <c r="AK516" s="34"/>
      <c r="AL516" s="33"/>
      <c r="AM516" s="34"/>
      <c r="AN516" s="35"/>
      <c r="AO516" s="36"/>
      <c r="AP516" s="37"/>
      <c r="AQ516" s="33"/>
      <c r="AR516" s="38"/>
      <c r="AS516" s="39"/>
      <c r="AT516" s="40"/>
      <c r="AU516" s="48"/>
      <c r="AV516" s="49"/>
      <c r="AW516" s="41"/>
      <c r="AX516" s="47"/>
      <c r="AY516" s="33"/>
      <c r="AZ516" s="33"/>
      <c r="BA516" s="34"/>
      <c r="BB516" s="33"/>
      <c r="BC516" s="34"/>
      <c r="BD516" s="35"/>
      <c r="BE516" s="36"/>
      <c r="BF516" s="37"/>
      <c r="BG516" s="33"/>
      <c r="BH516" s="38"/>
      <c r="BI516" s="39"/>
      <c r="BJ516" s="40"/>
      <c r="BK516" s="48"/>
      <c r="BL516" s="49"/>
      <c r="BM516" s="41"/>
      <c r="BN516" s="47"/>
      <c r="BO516" s="33"/>
      <c r="BP516" s="33"/>
      <c r="BQ516" s="34"/>
      <c r="BR516" s="33"/>
      <c r="BS516" s="34"/>
      <c r="BT516" s="35"/>
      <c r="BU516" s="36"/>
      <c r="BV516" s="37"/>
      <c r="BW516" s="33"/>
      <c r="BX516" s="38"/>
      <c r="BY516" s="39"/>
      <c r="BZ516" s="40"/>
      <c r="CA516" s="48"/>
      <c r="CB516" s="49"/>
      <c r="CC516" s="41"/>
      <c r="CD516" s="47"/>
    </row>
    <row r="517" spans="1:82" s="32" customFormat="1" ht="90" customHeight="1" x14ac:dyDescent="0.25">
      <c r="A517" s="315">
        <f t="shared" si="24"/>
        <v>509</v>
      </c>
      <c r="B517" s="61" t="s">
        <v>67</v>
      </c>
      <c r="C517" s="61">
        <v>2023</v>
      </c>
      <c r="D517" s="61" t="s">
        <v>68</v>
      </c>
      <c r="E517" s="61"/>
      <c r="F517" s="61" t="s">
        <v>2161</v>
      </c>
      <c r="G517" s="62" t="s">
        <v>2162</v>
      </c>
      <c r="H517" s="310"/>
      <c r="I517" s="46" t="s">
        <v>2163</v>
      </c>
      <c r="J517" s="64" t="s">
        <v>2164</v>
      </c>
      <c r="K517" s="63" t="s">
        <v>73</v>
      </c>
      <c r="L517" s="87" t="s">
        <v>354</v>
      </c>
      <c r="M517" s="86" t="s">
        <v>2165</v>
      </c>
      <c r="N517" s="87" t="s">
        <v>356</v>
      </c>
      <c r="O517" s="87">
        <v>1</v>
      </c>
      <c r="P517" s="88">
        <v>46113</v>
      </c>
      <c r="Q517" s="88">
        <v>46203</v>
      </c>
      <c r="R517" s="89">
        <f t="shared" si="25"/>
        <v>13.350000000000001</v>
      </c>
      <c r="S517" s="87" t="s">
        <v>293</v>
      </c>
      <c r="T517" s="90"/>
      <c r="U517" s="105">
        <f>+IFERROR(VLOOKUP($L517,ACTIVIDADES!$B$9:$X$493,10,0),"")</f>
        <v>1</v>
      </c>
      <c r="V517" s="167" t="str">
        <f>+IFERROR(VLOOKUP($L517,ACTIVIDADES!$B$9:$X$493,11,0)," ")</f>
        <v>Como evidencia dejamos donde se socializo el procedimiento de los cruces de información  entre las areas y el proceso de Gestión Financiera para las cuentas del pasivo.</v>
      </c>
      <c r="W517" s="227" t="str">
        <f>+IFERROR(VLOOKUP($L517,ACTIVIDADES!$B$9:$X$493,12,0),"")</f>
        <v>https://dnbcgovco-my.sharepoint.com/:f:/g/personal/planeacion_dnbc_gov_co/IgAKPZEalRp3T7O44VwZjBLlARF86VpmllJA36VR9-2qDG8?e=W6XaGX</v>
      </c>
      <c r="X517" s="138">
        <f>+IFERROR(VLOOKUP($L517,ACTIVIDADES!$B$9:$X$493,13,0),"")</f>
        <v>46153</v>
      </c>
      <c r="Y517" s="164" t="str">
        <f>+IFERROR(VLOOKUP($L517,ACTIVIDADES!$B$9:$X$493,14,0),"")</f>
        <v>Se incluye grabación de socialización de políticas contables</v>
      </c>
      <c r="Z517" s="105">
        <f>+IFERROR(VLOOKUP($L517,ACTIVIDADES!$B$9:$X$493,15,0),"")</f>
        <v>1</v>
      </c>
      <c r="AA517" s="165" t="str">
        <f>+IFERROR(VLOOKUP($L517,ACTIVIDADES!$B$9:$X$493,16,0),"")</f>
        <v>CUMPLIDO</v>
      </c>
      <c r="AB517" s="138">
        <v>46171</v>
      </c>
      <c r="AC517" s="170">
        <v>1</v>
      </c>
      <c r="AD517" s="170" t="s">
        <v>357</v>
      </c>
      <c r="AE517" s="105" t="s">
        <v>146</v>
      </c>
      <c r="AF517" s="105" t="s">
        <v>81</v>
      </c>
      <c r="AG517" s="105" t="s">
        <v>85</v>
      </c>
      <c r="AH517" s="105" t="s">
        <v>123</v>
      </c>
      <c r="AI517" s="33"/>
      <c r="AJ517" s="33"/>
      <c r="AK517" s="34"/>
      <c r="AL517" s="33"/>
      <c r="AM517" s="34"/>
      <c r="AN517" s="35"/>
      <c r="AO517" s="36"/>
      <c r="AP517" s="37"/>
      <c r="AQ517" s="33"/>
      <c r="AR517" s="38"/>
      <c r="AS517" s="39"/>
      <c r="AT517" s="40"/>
      <c r="AU517" s="48"/>
      <c r="AV517" s="49"/>
      <c r="AW517" s="41"/>
      <c r="AX517" s="47"/>
      <c r="AY517" s="33"/>
      <c r="AZ517" s="33"/>
      <c r="BA517" s="34"/>
      <c r="BB517" s="33"/>
      <c r="BC517" s="34"/>
      <c r="BD517" s="35"/>
      <c r="BE517" s="36"/>
      <c r="BF517" s="37"/>
      <c r="BG517" s="33"/>
      <c r="BH517" s="38"/>
      <c r="BI517" s="39"/>
      <c r="BJ517" s="40"/>
      <c r="BK517" s="48"/>
      <c r="BL517" s="49"/>
      <c r="BM517" s="41"/>
      <c r="BN517" s="47"/>
      <c r="BO517" s="33"/>
      <c r="BP517" s="33"/>
      <c r="BQ517" s="34"/>
      <c r="BR517" s="33"/>
      <c r="BS517" s="34"/>
      <c r="BT517" s="35"/>
      <c r="BU517" s="36"/>
      <c r="BV517" s="37"/>
      <c r="BW517" s="33"/>
      <c r="BX517" s="38"/>
      <c r="BY517" s="39"/>
      <c r="BZ517" s="40"/>
      <c r="CA517" s="48"/>
      <c r="CB517" s="49"/>
      <c r="CC517" s="41"/>
      <c r="CD517" s="47"/>
    </row>
    <row r="518" spans="1:82" s="32" customFormat="1" ht="90" customHeight="1" x14ac:dyDescent="0.25">
      <c r="A518" s="315">
        <f t="shared" si="24"/>
        <v>510</v>
      </c>
      <c r="B518" s="61" t="s">
        <v>67</v>
      </c>
      <c r="C518" s="61">
        <v>2023</v>
      </c>
      <c r="D518" s="61" t="s">
        <v>68</v>
      </c>
      <c r="E518" s="61"/>
      <c r="F518" s="61" t="s">
        <v>2166</v>
      </c>
      <c r="G518" s="62" t="s">
        <v>2167</v>
      </c>
      <c r="H518" s="310"/>
      <c r="I518" s="46" t="s">
        <v>2168</v>
      </c>
      <c r="J518" s="64" t="s">
        <v>2169</v>
      </c>
      <c r="K518" s="63" t="s">
        <v>73</v>
      </c>
      <c r="L518" s="87" t="s">
        <v>1118</v>
      </c>
      <c r="M518" s="86" t="s">
        <v>1119</v>
      </c>
      <c r="N518" s="87" t="s">
        <v>292</v>
      </c>
      <c r="O518" s="87">
        <v>1</v>
      </c>
      <c r="P518" s="88">
        <v>46113</v>
      </c>
      <c r="Q518" s="88">
        <v>46203</v>
      </c>
      <c r="R518" s="89">
        <f t="shared" si="25"/>
        <v>13.350000000000001</v>
      </c>
      <c r="S518" s="87" t="s">
        <v>161</v>
      </c>
      <c r="T518" s="90" t="s">
        <v>1120</v>
      </c>
      <c r="U518" s="105">
        <f>+IFERROR(VLOOKUP($L518,ACTIVIDADES!$B$9:$X$493,10,0),"")</f>
        <v>0</v>
      </c>
      <c r="V518" s="167">
        <f>+IFERROR(VLOOKUP($L518,ACTIVIDADES!$B$9:$X$493,11,0)," ")</f>
        <v>0</v>
      </c>
      <c r="W518" s="227">
        <f>+IFERROR(VLOOKUP($L518,ACTIVIDADES!$B$9:$X$493,12,0),"")</f>
        <v>0</v>
      </c>
      <c r="X518" s="138">
        <f>+IFERROR(VLOOKUP($L518,ACTIVIDADES!$B$9:$X$493,13,0),"")</f>
        <v>46153</v>
      </c>
      <c r="Y518" s="164" t="str">
        <f>+IFERROR(VLOOKUP($L518,ACTIVIDADES!$B$9:$X$493,14,0),"")</f>
        <v>No se evidencia seguimiento</v>
      </c>
      <c r="Z518" s="105">
        <f>+IFERROR(VLOOKUP($L518,ACTIVIDADES!$B$9:$X$493,15,0),"")</f>
        <v>0</v>
      </c>
      <c r="AA518" s="165" t="str">
        <f>+IFERROR(VLOOKUP($L518,ACTIVIDADES!$B$9:$X$493,16,0),"")</f>
        <v>EJECUCIÓN</v>
      </c>
      <c r="AB518" s="138">
        <v>46157</v>
      </c>
      <c r="AC518" s="105">
        <v>0</v>
      </c>
      <c r="AD518" s="105" t="s">
        <v>93</v>
      </c>
      <c r="AE518" s="170" t="s">
        <v>83</v>
      </c>
      <c r="AF518" s="105" t="s">
        <v>81</v>
      </c>
      <c r="AG518" s="105" t="s">
        <v>81</v>
      </c>
      <c r="AH518" s="105" t="s">
        <v>81</v>
      </c>
      <c r="AI518" s="33"/>
      <c r="AJ518" s="33"/>
      <c r="AK518" s="34"/>
      <c r="AL518" s="33"/>
      <c r="AM518" s="34"/>
      <c r="AN518" s="35"/>
      <c r="AO518" s="36"/>
      <c r="AP518" s="37"/>
      <c r="AQ518" s="33"/>
      <c r="AR518" s="38"/>
      <c r="AS518" s="39"/>
      <c r="AT518" s="40"/>
      <c r="AU518" s="48"/>
      <c r="AV518" s="49"/>
      <c r="AW518" s="41"/>
      <c r="AX518" s="47"/>
      <c r="AY518" s="33"/>
      <c r="AZ518" s="33"/>
      <c r="BA518" s="34"/>
      <c r="BB518" s="33"/>
      <c r="BC518" s="34"/>
      <c r="BD518" s="35"/>
      <c r="BE518" s="36"/>
      <c r="BF518" s="37"/>
      <c r="BG518" s="33"/>
      <c r="BH518" s="38"/>
      <c r="BI518" s="39"/>
      <c r="BJ518" s="40"/>
      <c r="BK518" s="48"/>
      <c r="BL518" s="49"/>
      <c r="BM518" s="41"/>
      <c r="BN518" s="47"/>
      <c r="BO518" s="33"/>
      <c r="BP518" s="33"/>
      <c r="BQ518" s="34"/>
      <c r="BR518" s="33"/>
      <c r="BS518" s="34"/>
      <c r="BT518" s="35"/>
      <c r="BU518" s="36"/>
      <c r="BV518" s="37"/>
      <c r="BW518" s="33"/>
      <c r="BX518" s="38"/>
      <c r="BY518" s="39"/>
      <c r="BZ518" s="40"/>
      <c r="CA518" s="48"/>
      <c r="CB518" s="49"/>
      <c r="CC518" s="41"/>
      <c r="CD518" s="47"/>
    </row>
    <row r="519" spans="1:82" s="32" customFormat="1" ht="90" customHeight="1" x14ac:dyDescent="0.25">
      <c r="A519" s="315">
        <f t="shared" si="24"/>
        <v>511</v>
      </c>
      <c r="B519" s="61" t="s">
        <v>67</v>
      </c>
      <c r="C519" s="61">
        <v>2023</v>
      </c>
      <c r="D519" s="61" t="s">
        <v>68</v>
      </c>
      <c r="E519" s="61"/>
      <c r="F519" s="61" t="s">
        <v>2166</v>
      </c>
      <c r="G519" s="62" t="s">
        <v>2167</v>
      </c>
      <c r="H519" s="310"/>
      <c r="I519" s="46" t="s">
        <v>2170</v>
      </c>
      <c r="J519" s="64" t="s">
        <v>2171</v>
      </c>
      <c r="K519" s="63" t="s">
        <v>73</v>
      </c>
      <c r="L519" s="87" t="s">
        <v>2172</v>
      </c>
      <c r="M519" s="86" t="s">
        <v>2173</v>
      </c>
      <c r="N519" s="87" t="s">
        <v>2174</v>
      </c>
      <c r="O519" s="87">
        <v>1</v>
      </c>
      <c r="P519" s="88">
        <v>45292</v>
      </c>
      <c r="Q519" s="88">
        <v>45535</v>
      </c>
      <c r="R519" s="89">
        <f t="shared" si="25"/>
        <v>36</v>
      </c>
      <c r="S519" s="87" t="s">
        <v>161</v>
      </c>
      <c r="T519" s="90"/>
      <c r="U519" s="105">
        <f>+IFERROR(VLOOKUP($L519,ACTIVIDADES!$B$9:$X$493,10,0),"")</f>
        <v>0</v>
      </c>
      <c r="V519" s="167">
        <f>+IFERROR(VLOOKUP($L519,ACTIVIDADES!$B$9:$X$493,11,0)," ")</f>
        <v>0</v>
      </c>
      <c r="W519" s="227">
        <f>+IFERROR(VLOOKUP($L519,ACTIVIDADES!$B$9:$X$493,12,0),"")</f>
        <v>0</v>
      </c>
      <c r="X519" s="138">
        <f>+IFERROR(VLOOKUP($L519,ACTIVIDADES!$B$9:$X$493,13,0),"")</f>
        <v>46153</v>
      </c>
      <c r="Y519" s="164" t="str">
        <f>+IFERROR(VLOOKUP($L519,ACTIVIDADES!$B$9:$X$493,14,0),"")</f>
        <v>No se evidencia seguimiento</v>
      </c>
      <c r="Z519" s="105">
        <f>+IFERROR(VLOOKUP($L519,ACTIVIDADES!$B$9:$X$493,15,0),"")</f>
        <v>0</v>
      </c>
      <c r="AA519" s="165" t="str">
        <f>+IFERROR(VLOOKUP($L519,ACTIVIDADES!$B$9:$X$493,16,0),"")</f>
        <v>VENCIDO</v>
      </c>
      <c r="AB519" s="138">
        <v>46157</v>
      </c>
      <c r="AC519" s="105">
        <v>0</v>
      </c>
      <c r="AD519" s="105" t="s">
        <v>93</v>
      </c>
      <c r="AE519" s="105" t="s">
        <v>118</v>
      </c>
      <c r="AF519" s="105" t="s">
        <v>81</v>
      </c>
      <c r="AG519" s="105" t="s">
        <v>81</v>
      </c>
      <c r="AH519" s="105" t="s">
        <v>81</v>
      </c>
      <c r="AI519" s="33"/>
      <c r="AJ519" s="33"/>
      <c r="AK519" s="34"/>
      <c r="AL519" s="33"/>
      <c r="AM519" s="34"/>
      <c r="AN519" s="35"/>
      <c r="AO519" s="36"/>
      <c r="AP519" s="37"/>
      <c r="AQ519" s="33"/>
      <c r="AR519" s="38"/>
      <c r="AS519" s="39"/>
      <c r="AT519" s="40"/>
      <c r="AU519" s="48"/>
      <c r="AV519" s="49"/>
      <c r="AW519" s="41"/>
      <c r="AX519" s="47"/>
      <c r="AY519" s="33"/>
      <c r="AZ519" s="33"/>
      <c r="BA519" s="34"/>
      <c r="BB519" s="33"/>
      <c r="BC519" s="34"/>
      <c r="BD519" s="35"/>
      <c r="BE519" s="36"/>
      <c r="BF519" s="37"/>
      <c r="BG519" s="33"/>
      <c r="BH519" s="38"/>
      <c r="BI519" s="39"/>
      <c r="BJ519" s="40"/>
      <c r="BK519" s="48"/>
      <c r="BL519" s="49"/>
      <c r="BM519" s="41"/>
      <c r="BN519" s="47"/>
      <c r="BO519" s="33"/>
      <c r="BP519" s="33"/>
      <c r="BQ519" s="34"/>
      <c r="BR519" s="33"/>
      <c r="BS519" s="34"/>
      <c r="BT519" s="35"/>
      <c r="BU519" s="36"/>
      <c r="BV519" s="37"/>
      <c r="BW519" s="33"/>
      <c r="BX519" s="38"/>
      <c r="BY519" s="39"/>
      <c r="BZ519" s="40"/>
      <c r="CA519" s="48"/>
      <c r="CB519" s="49"/>
      <c r="CC519" s="41"/>
      <c r="CD519" s="47"/>
    </row>
    <row r="520" spans="1:82" s="32" customFormat="1" ht="90" customHeight="1" x14ac:dyDescent="0.25">
      <c r="A520" s="315">
        <f t="shared" si="24"/>
        <v>512</v>
      </c>
      <c r="B520" s="61" t="s">
        <v>67</v>
      </c>
      <c r="C520" s="61">
        <v>2023</v>
      </c>
      <c r="D520" s="61" t="s">
        <v>68</v>
      </c>
      <c r="E520" s="61"/>
      <c r="F520" s="61" t="s">
        <v>2175</v>
      </c>
      <c r="G520" s="62" t="s">
        <v>2176</v>
      </c>
      <c r="H520" s="310"/>
      <c r="I520" s="46" t="s">
        <v>2170</v>
      </c>
      <c r="J520" s="64" t="s">
        <v>2177</v>
      </c>
      <c r="K520" s="63" t="s">
        <v>73</v>
      </c>
      <c r="L520" s="87" t="s">
        <v>897</v>
      </c>
      <c r="M520" s="86" t="s">
        <v>898</v>
      </c>
      <c r="N520" s="87" t="s">
        <v>899</v>
      </c>
      <c r="O520" s="87">
        <v>1</v>
      </c>
      <c r="P520" s="88">
        <v>46082</v>
      </c>
      <c r="Q520" s="88">
        <v>46234</v>
      </c>
      <c r="R520" s="89">
        <f t="shared" si="25"/>
        <v>22.5</v>
      </c>
      <c r="S520" s="87" t="s">
        <v>268</v>
      </c>
      <c r="T520" s="90"/>
      <c r="U520" s="105">
        <f>+IFERROR(VLOOKUP($L520,ACTIVIDADES!$B$9:$X$493,10,0),"")</f>
        <v>0</v>
      </c>
      <c r="V520" s="167" t="str">
        <f>+IFERROR(VLOOKUP($L520,ACTIVIDADES!$B$9:$X$493,11,0)," ")</f>
        <v>Actividad planteada para el segundo trimestre de la vigencia 2026</v>
      </c>
      <c r="W520" s="227">
        <f>+IFERROR(VLOOKUP($L520,ACTIVIDADES!$B$9:$X$493,12,0),"")</f>
        <v>0</v>
      </c>
      <c r="X520" s="138">
        <f>+IFERROR(VLOOKUP($L520,ACTIVIDADES!$B$9:$X$493,13,0),"")</f>
        <v>46153</v>
      </c>
      <c r="Y520" s="164" t="str">
        <f>+IFERROR(VLOOKUP($L520,ACTIVIDADES!$B$9:$X$493,14,0),"")</f>
        <v>Sin evidencia de inicio de la actividad</v>
      </c>
      <c r="Z520" s="105">
        <f>+IFERROR(VLOOKUP($L520,ACTIVIDADES!$B$9:$X$493,15,0),"")</f>
        <v>0</v>
      </c>
      <c r="AA520" s="165" t="str">
        <f>+IFERROR(VLOOKUP($L520,ACTIVIDADES!$B$9:$X$493,16,0),"")</f>
        <v>EJECUCIÓN</v>
      </c>
      <c r="AB520" s="171">
        <v>46177</v>
      </c>
      <c r="AC520" s="170">
        <v>0</v>
      </c>
      <c r="AD520" s="105" t="s">
        <v>93</v>
      </c>
      <c r="AE520" s="170" t="s">
        <v>83</v>
      </c>
      <c r="AF520" s="105" t="s">
        <v>81</v>
      </c>
      <c r="AG520" s="105" t="s">
        <v>81</v>
      </c>
      <c r="AH520" s="105" t="s">
        <v>81</v>
      </c>
      <c r="AI520" s="33"/>
      <c r="AJ520" s="33"/>
      <c r="AK520" s="34"/>
      <c r="AL520" s="33"/>
      <c r="AM520" s="34"/>
      <c r="AN520" s="35"/>
      <c r="AO520" s="36"/>
      <c r="AP520" s="37"/>
      <c r="AQ520" s="33"/>
      <c r="AR520" s="38"/>
      <c r="AS520" s="39"/>
      <c r="AT520" s="40"/>
      <c r="AU520" s="48"/>
      <c r="AV520" s="49"/>
      <c r="AW520" s="41"/>
      <c r="AX520" s="47"/>
      <c r="AY520" s="33"/>
      <c r="AZ520" s="33"/>
      <c r="BA520" s="34"/>
      <c r="BB520" s="33"/>
      <c r="BC520" s="34"/>
      <c r="BD520" s="35"/>
      <c r="BE520" s="36"/>
      <c r="BF520" s="37"/>
      <c r="BG520" s="33"/>
      <c r="BH520" s="38"/>
      <c r="BI520" s="39"/>
      <c r="BJ520" s="40"/>
      <c r="BK520" s="48"/>
      <c r="BL520" s="49"/>
      <c r="BM520" s="41"/>
      <c r="BN520" s="47"/>
      <c r="BO520" s="33"/>
      <c r="BP520" s="33"/>
      <c r="BQ520" s="34"/>
      <c r="BR520" s="33"/>
      <c r="BS520" s="34"/>
      <c r="BT520" s="35"/>
      <c r="BU520" s="36"/>
      <c r="BV520" s="37"/>
      <c r="BW520" s="33"/>
      <c r="BX520" s="38"/>
      <c r="BY520" s="39"/>
      <c r="BZ520" s="40"/>
      <c r="CA520" s="48"/>
      <c r="CB520" s="49"/>
      <c r="CC520" s="41"/>
      <c r="CD520" s="47"/>
    </row>
    <row r="521" spans="1:82" s="32" customFormat="1" ht="169.5" customHeight="1" x14ac:dyDescent="0.25">
      <c r="A521" s="315">
        <f t="shared" si="24"/>
        <v>513</v>
      </c>
      <c r="B521" s="61" t="s">
        <v>67</v>
      </c>
      <c r="C521" s="61">
        <v>2023</v>
      </c>
      <c r="D521" s="61" t="s">
        <v>163</v>
      </c>
      <c r="E521" s="61"/>
      <c r="F521" s="61" t="s">
        <v>2175</v>
      </c>
      <c r="G521" s="62" t="s">
        <v>2176</v>
      </c>
      <c r="H521" s="310" t="s">
        <v>164</v>
      </c>
      <c r="I521" s="46" t="s">
        <v>2170</v>
      </c>
      <c r="J521" s="64" t="s">
        <v>2178</v>
      </c>
      <c r="K521" s="63" t="s">
        <v>73</v>
      </c>
      <c r="L521" s="87" t="s">
        <v>2179</v>
      </c>
      <c r="M521" s="86" t="s">
        <v>2180</v>
      </c>
      <c r="N521" s="87" t="s">
        <v>1783</v>
      </c>
      <c r="O521" s="87">
        <v>1</v>
      </c>
      <c r="P521" s="88">
        <v>45292</v>
      </c>
      <c r="Q521" s="88">
        <v>45535</v>
      </c>
      <c r="R521" s="89">
        <f t="shared" si="25"/>
        <v>36</v>
      </c>
      <c r="S521" s="87" t="s">
        <v>168</v>
      </c>
      <c r="T521" s="90"/>
      <c r="U521" s="105">
        <f>+IFERROR(VLOOKUP($L521,ACTIVIDADES!$B$9:$X$493,10,0),"")</f>
        <v>1</v>
      </c>
      <c r="V521" s="167" t="str">
        <f>+IFERROR(VLOOKUP($L521,ACTIVIDADES!$B$9:$X$493,11,0)," ")</f>
        <v>Sobre la IP 025 de 2024, se adoptó decisión de archivo de conformidad con lo establecido en la decisión adoptada el 11 de julio de 2025. Se desplegó la acción disciplinaria requerida. Se anexa evidencia de la apertura y del archivo.</v>
      </c>
      <c r="W521" s="227" t="str">
        <f>+IFERROR(VLOOKUP($L521,ACTIVIDADES!$B$9:$X$493,12,0),"")</f>
        <v>https://dnbcgovco-my.sharepoint.com/:f:/g/personal/planeacion_dnbc_gov_co/IgAUMB2dyVevRLjEJ8D2T5hlAYVTq0qnIENWOGpxGXQd1tw?e=qM6znQ</v>
      </c>
      <c r="X521" s="138">
        <f>+IFERROR(VLOOKUP($L521,ACTIVIDADES!$B$9:$X$493,13,0),"")</f>
        <v>46153</v>
      </c>
      <c r="Y521" s="164" t="str">
        <f>+IFERROR(VLOOKUP($L521,ACTIVIDADES!$B$9:$X$493,14,0),"")</f>
        <v>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v>
      </c>
      <c r="Z521" s="105">
        <f>+IFERROR(VLOOKUP($L521,ACTIVIDADES!$B$9:$X$493,15,0),"")</f>
        <v>1</v>
      </c>
      <c r="AA521" s="165" t="str">
        <f>+IFERROR(VLOOKUP($L521,ACTIVIDADES!$B$9:$X$493,16,0),"")</f>
        <v>CUMPLIDO</v>
      </c>
      <c r="AB521" s="138">
        <v>46157</v>
      </c>
      <c r="AC521" s="170">
        <v>1</v>
      </c>
      <c r="AD521" s="176" t="s">
        <v>2181</v>
      </c>
      <c r="AE521" s="105" t="s">
        <v>80</v>
      </c>
      <c r="AF521" s="105" t="s">
        <v>81</v>
      </c>
      <c r="AG521" s="105" t="s">
        <v>85</v>
      </c>
      <c r="AH521" s="105" t="s">
        <v>123</v>
      </c>
      <c r="AI521" s="33"/>
      <c r="AJ521" s="33"/>
      <c r="AK521" s="34"/>
      <c r="AL521" s="33"/>
      <c r="AM521" s="34"/>
      <c r="AN521" s="35"/>
      <c r="AO521" s="36"/>
      <c r="AP521" s="37"/>
      <c r="AQ521" s="33"/>
      <c r="AR521" s="38"/>
      <c r="AS521" s="39"/>
      <c r="AT521" s="40"/>
      <c r="AU521" s="48"/>
      <c r="AV521" s="49"/>
      <c r="AW521" s="41"/>
      <c r="AX521" s="47"/>
      <c r="AY521" s="33"/>
      <c r="AZ521" s="33"/>
      <c r="BA521" s="34"/>
      <c r="BB521" s="33"/>
      <c r="BC521" s="34"/>
      <c r="BD521" s="35"/>
      <c r="BE521" s="36"/>
      <c r="BF521" s="37"/>
      <c r="BG521" s="33"/>
      <c r="BH521" s="38"/>
      <c r="BI521" s="39"/>
      <c r="BJ521" s="40"/>
      <c r="BK521" s="48"/>
      <c r="BL521" s="49"/>
      <c r="BM521" s="41"/>
      <c r="BN521" s="47"/>
      <c r="BO521" s="33"/>
      <c r="BP521" s="33"/>
      <c r="BQ521" s="34"/>
      <c r="BR521" s="33"/>
      <c r="BS521" s="34"/>
      <c r="BT521" s="35"/>
      <c r="BU521" s="36"/>
      <c r="BV521" s="37"/>
      <c r="BW521" s="33"/>
      <c r="BX521" s="38"/>
      <c r="BY521" s="39"/>
      <c r="BZ521" s="40"/>
      <c r="CA521" s="48"/>
      <c r="CB521" s="49"/>
      <c r="CC521" s="41"/>
      <c r="CD521" s="47"/>
    </row>
    <row r="522" spans="1:82" s="32" customFormat="1" ht="90" customHeight="1" x14ac:dyDescent="0.25">
      <c r="A522" s="315">
        <f t="shared" si="24"/>
        <v>514</v>
      </c>
      <c r="B522" s="61" t="s">
        <v>67</v>
      </c>
      <c r="C522" s="61">
        <v>2023</v>
      </c>
      <c r="D522" s="61" t="s">
        <v>68</v>
      </c>
      <c r="E522" s="61"/>
      <c r="F522" s="61" t="s">
        <v>2175</v>
      </c>
      <c r="G522" s="62" t="s">
        <v>2176</v>
      </c>
      <c r="H522" s="310"/>
      <c r="I522" s="46" t="s">
        <v>2128</v>
      </c>
      <c r="J522" s="64" t="s">
        <v>2129</v>
      </c>
      <c r="K522" s="63" t="s">
        <v>73</v>
      </c>
      <c r="L522" s="87" t="s">
        <v>1165</v>
      </c>
      <c r="M522" s="86" t="s">
        <v>1166</v>
      </c>
      <c r="N522" s="87" t="s">
        <v>1167</v>
      </c>
      <c r="O522" s="87">
        <v>1</v>
      </c>
      <c r="P522" s="88">
        <v>46082</v>
      </c>
      <c r="Q522" s="88">
        <v>46234</v>
      </c>
      <c r="R522" s="89">
        <f t="shared" si="25"/>
        <v>22.5</v>
      </c>
      <c r="S522" s="87" t="s">
        <v>268</v>
      </c>
      <c r="T522" s="90"/>
      <c r="U522" s="105">
        <f>+IFERROR(VLOOKUP($L522,ACTIVIDADES!$B$9:$X$493,10,0),"")</f>
        <v>0</v>
      </c>
      <c r="V522" s="167" t="str">
        <f>+IFERROR(VLOOKUP($L522,ACTIVIDADES!$B$9:$X$493,11,0)," ")</f>
        <v>Actividad planteada para el segundo trimestre de la vigencia 2026</v>
      </c>
      <c r="W522" s="227">
        <f>+IFERROR(VLOOKUP($L522,ACTIVIDADES!$B$9:$X$493,12,0),"")</f>
        <v>0</v>
      </c>
      <c r="X522" s="138">
        <f>+IFERROR(VLOOKUP($L522,ACTIVIDADES!$B$9:$X$493,13,0),"")</f>
        <v>46153</v>
      </c>
      <c r="Y522" s="164" t="str">
        <f>+IFERROR(VLOOKUP($L522,ACTIVIDADES!$B$9:$X$493,14,0),"")</f>
        <v>Sin evidencia de inicio de la actividad</v>
      </c>
      <c r="Z522" s="105">
        <f>+IFERROR(VLOOKUP($L522,ACTIVIDADES!$B$9:$X$493,15,0),"")</f>
        <v>0</v>
      </c>
      <c r="AA522" s="165" t="str">
        <f>+IFERROR(VLOOKUP($L522,ACTIVIDADES!$B$9:$X$493,16,0),"")</f>
        <v>EJECUCIÓN</v>
      </c>
      <c r="AB522" s="171">
        <v>46177</v>
      </c>
      <c r="AC522" s="170">
        <v>0</v>
      </c>
      <c r="AD522" s="105" t="s">
        <v>93</v>
      </c>
      <c r="AE522" s="170" t="s">
        <v>83</v>
      </c>
      <c r="AF522" s="105" t="s">
        <v>81</v>
      </c>
      <c r="AG522" s="105" t="s">
        <v>81</v>
      </c>
      <c r="AH522" s="105" t="s">
        <v>81</v>
      </c>
      <c r="AI522" s="33"/>
      <c r="AJ522" s="33"/>
      <c r="AK522" s="34"/>
      <c r="AL522" s="33"/>
      <c r="AM522" s="34"/>
      <c r="AN522" s="35"/>
      <c r="AO522" s="36"/>
      <c r="AP522" s="37"/>
      <c r="AQ522" s="33"/>
      <c r="AR522" s="38"/>
      <c r="AS522" s="39"/>
      <c r="AT522" s="40"/>
      <c r="AU522" s="48"/>
      <c r="AV522" s="49"/>
      <c r="AW522" s="41"/>
      <c r="AX522" s="47"/>
      <c r="AY522" s="33"/>
      <c r="AZ522" s="33"/>
      <c r="BA522" s="34"/>
      <c r="BB522" s="33"/>
      <c r="BC522" s="34"/>
      <c r="BD522" s="35"/>
      <c r="BE522" s="36"/>
      <c r="BF522" s="37"/>
      <c r="BG522" s="33"/>
      <c r="BH522" s="38"/>
      <c r="BI522" s="39"/>
      <c r="BJ522" s="40"/>
      <c r="BK522" s="48"/>
      <c r="BL522" s="49"/>
      <c r="BM522" s="41"/>
      <c r="BN522" s="47"/>
      <c r="BO522" s="33"/>
      <c r="BP522" s="33"/>
      <c r="BQ522" s="34"/>
      <c r="BR522" s="33"/>
      <c r="BS522" s="34"/>
      <c r="BT522" s="35"/>
      <c r="BU522" s="36"/>
      <c r="BV522" s="37"/>
      <c r="BW522" s="33"/>
      <c r="BX522" s="38"/>
      <c r="BY522" s="39"/>
      <c r="BZ522" s="40"/>
      <c r="CA522" s="48"/>
      <c r="CB522" s="49"/>
      <c r="CC522" s="41"/>
      <c r="CD522" s="47"/>
    </row>
    <row r="523" spans="1:82" s="32" customFormat="1" ht="90" customHeight="1" x14ac:dyDescent="0.25">
      <c r="A523" s="315">
        <f t="shared" ref="A523:A586" si="26">+A522+1</f>
        <v>515</v>
      </c>
      <c r="B523" s="61" t="s">
        <v>67</v>
      </c>
      <c r="C523" s="61">
        <v>2023</v>
      </c>
      <c r="D523" s="61" t="s">
        <v>68</v>
      </c>
      <c r="E523" s="61"/>
      <c r="F523" s="61" t="s">
        <v>2175</v>
      </c>
      <c r="G523" s="62" t="s">
        <v>2176</v>
      </c>
      <c r="H523" s="310"/>
      <c r="I523" s="46" t="s">
        <v>2182</v>
      </c>
      <c r="J523" s="64" t="s">
        <v>2183</v>
      </c>
      <c r="K523" s="63" t="s">
        <v>73</v>
      </c>
      <c r="L523" s="87" t="s">
        <v>897</v>
      </c>
      <c r="M523" s="86" t="s">
        <v>898</v>
      </c>
      <c r="N523" s="87" t="s">
        <v>899</v>
      </c>
      <c r="O523" s="87">
        <v>1</v>
      </c>
      <c r="P523" s="88">
        <v>46082</v>
      </c>
      <c r="Q523" s="88">
        <v>46234</v>
      </c>
      <c r="R523" s="89">
        <f t="shared" si="25"/>
        <v>22.5</v>
      </c>
      <c r="S523" s="87" t="s">
        <v>268</v>
      </c>
      <c r="T523" s="90"/>
      <c r="U523" s="105">
        <f>+IFERROR(VLOOKUP($L523,ACTIVIDADES!$B$9:$X$493,10,0),"")</f>
        <v>0</v>
      </c>
      <c r="V523" s="167" t="str">
        <f>+IFERROR(VLOOKUP($L523,ACTIVIDADES!$B$9:$X$493,11,0)," ")</f>
        <v>Actividad planteada para el segundo trimestre de la vigencia 2026</v>
      </c>
      <c r="W523" s="227">
        <f>+IFERROR(VLOOKUP($L523,ACTIVIDADES!$B$9:$X$493,12,0),"")</f>
        <v>0</v>
      </c>
      <c r="X523" s="138">
        <f>+IFERROR(VLOOKUP($L523,ACTIVIDADES!$B$9:$X$493,13,0),"")</f>
        <v>46153</v>
      </c>
      <c r="Y523" s="164" t="str">
        <f>+IFERROR(VLOOKUP($L523,ACTIVIDADES!$B$9:$X$493,14,0),"")</f>
        <v>Sin evidencia de inicio de la actividad</v>
      </c>
      <c r="Z523" s="105">
        <f>+IFERROR(VLOOKUP($L523,ACTIVIDADES!$B$9:$X$493,15,0),"")</f>
        <v>0</v>
      </c>
      <c r="AA523" s="165" t="str">
        <f>+IFERROR(VLOOKUP($L523,ACTIVIDADES!$B$9:$X$493,16,0),"")</f>
        <v>EJECUCIÓN</v>
      </c>
      <c r="AB523" s="171">
        <v>46177</v>
      </c>
      <c r="AC523" s="170">
        <v>0</v>
      </c>
      <c r="AD523" s="105" t="s">
        <v>93</v>
      </c>
      <c r="AE523" s="170" t="s">
        <v>83</v>
      </c>
      <c r="AF523" s="105" t="s">
        <v>81</v>
      </c>
      <c r="AG523" s="105" t="s">
        <v>81</v>
      </c>
      <c r="AH523" s="105" t="s">
        <v>81</v>
      </c>
      <c r="AI523" s="33"/>
      <c r="AJ523" s="33"/>
      <c r="AK523" s="34"/>
      <c r="AL523" s="33"/>
      <c r="AM523" s="34"/>
      <c r="AN523" s="35"/>
      <c r="AO523" s="36"/>
      <c r="AP523" s="37"/>
      <c r="AQ523" s="33"/>
      <c r="AR523" s="38"/>
      <c r="AS523" s="39"/>
      <c r="AT523" s="40"/>
      <c r="AU523" s="48"/>
      <c r="AV523" s="49"/>
      <c r="AW523" s="41"/>
      <c r="AX523" s="47"/>
      <c r="AY523" s="33"/>
      <c r="AZ523" s="33"/>
      <c r="BA523" s="34"/>
      <c r="BB523" s="33"/>
      <c r="BC523" s="34"/>
      <c r="BD523" s="35"/>
      <c r="BE523" s="36"/>
      <c r="BF523" s="37"/>
      <c r="BG523" s="33"/>
      <c r="BH523" s="38"/>
      <c r="BI523" s="39"/>
      <c r="BJ523" s="40"/>
      <c r="BK523" s="48"/>
      <c r="BL523" s="49"/>
      <c r="BM523" s="41"/>
      <c r="BN523" s="47"/>
      <c r="BO523" s="33"/>
      <c r="BP523" s="33"/>
      <c r="BQ523" s="34"/>
      <c r="BR523" s="33"/>
      <c r="BS523" s="34"/>
      <c r="BT523" s="35"/>
      <c r="BU523" s="36"/>
      <c r="BV523" s="37"/>
      <c r="BW523" s="33"/>
      <c r="BX523" s="38"/>
      <c r="BY523" s="39"/>
      <c r="BZ523" s="40"/>
      <c r="CA523" s="48"/>
      <c r="CB523" s="49"/>
      <c r="CC523" s="41"/>
      <c r="CD523" s="47"/>
    </row>
    <row r="524" spans="1:82" s="32" customFormat="1" ht="90" customHeight="1" x14ac:dyDescent="0.25">
      <c r="A524" s="315">
        <f t="shared" si="26"/>
        <v>516</v>
      </c>
      <c r="B524" s="61" t="s">
        <v>67</v>
      </c>
      <c r="C524" s="61">
        <v>2023</v>
      </c>
      <c r="D524" s="61" t="s">
        <v>163</v>
      </c>
      <c r="E524" s="61"/>
      <c r="F524" s="61" t="s">
        <v>2175</v>
      </c>
      <c r="G524" s="62" t="s">
        <v>2176</v>
      </c>
      <c r="H524" s="310" t="s">
        <v>164</v>
      </c>
      <c r="I524" s="46" t="s">
        <v>2182</v>
      </c>
      <c r="J524" s="64" t="s">
        <v>2183</v>
      </c>
      <c r="K524" s="63" t="s">
        <v>73</v>
      </c>
      <c r="L524" s="87" t="s">
        <v>2184</v>
      </c>
      <c r="M524" s="86" t="s">
        <v>2185</v>
      </c>
      <c r="N524" s="87" t="s">
        <v>1783</v>
      </c>
      <c r="O524" s="87">
        <v>1</v>
      </c>
      <c r="P524" s="88">
        <v>45245</v>
      </c>
      <c r="Q524" s="88">
        <v>45565</v>
      </c>
      <c r="R524" s="89">
        <f t="shared" si="25"/>
        <v>47.25</v>
      </c>
      <c r="S524" s="87" t="s">
        <v>168</v>
      </c>
      <c r="T524" s="90"/>
      <c r="U524" s="105">
        <f>+IFERROR(VLOOKUP($L524,ACTIVIDADES!$B$9:$X$493,10,0),"")</f>
        <v>1</v>
      </c>
      <c r="V524" s="167" t="str">
        <f>+IFERROR(VLOOKUP($L524,ACTIVIDADES!$B$9:$X$493,11,0)," ")</f>
        <v>Sobre la investigación disciplinaria 001-2024 de 19 de julio de 2024, se dió traslado por competencia a la PGN con fecha 22 de enero de 2025, se anexa el auto de traslado.</v>
      </c>
      <c r="W524" s="227" t="str">
        <f>+IFERROR(VLOOKUP($L524,ACTIVIDADES!$B$9:$X$493,12,0),"")</f>
        <v>https://dnbcgovco-my.sharepoint.com/:f:/g/personal/planeacion_dnbc_gov_co/IgDmwPVhsNbKQ4Dnk4G7eWU4ATtd3p3mNxgyQp9DHO21-kA?e=LpFeeJ</v>
      </c>
      <c r="X524" s="138">
        <f>+IFERROR(VLOOKUP($L524,ACTIVIDADES!$B$9:$X$493,13,0),"")</f>
        <v>46153</v>
      </c>
      <c r="Y524" s="164" t="str">
        <f>+IFERROR(VLOOKUP($L524,ACTIVIDADES!$B$9:$X$493,14,0),"")</f>
        <v>Se evidencia en el respectivo hallazgo, que se realizó la apertura de la acción disciplinaria IP 025-2024, relacionado con el incumplimiento  de la  Política de Desplazamiento de Vehículos de la DNBC  . Por lo tanto cumple con el indicador relacionado a este hallazgo.</v>
      </c>
      <c r="Z524" s="105">
        <f>+IFERROR(VLOOKUP($L524,ACTIVIDADES!$B$9:$X$493,15,0),"")</f>
        <v>1</v>
      </c>
      <c r="AA524" s="165" t="str">
        <f>+IFERROR(VLOOKUP($L524,ACTIVIDADES!$B$9:$X$493,16,0),"")</f>
        <v>CUMPLIDO</v>
      </c>
      <c r="AB524" s="138">
        <v>46157</v>
      </c>
      <c r="AC524" s="170">
        <v>1</v>
      </c>
      <c r="AD524" s="176" t="s">
        <v>2186</v>
      </c>
      <c r="AE524" s="105" t="s">
        <v>80</v>
      </c>
      <c r="AF524" s="105" t="s">
        <v>81</v>
      </c>
      <c r="AG524" s="105" t="s">
        <v>85</v>
      </c>
      <c r="AH524" s="105" t="s">
        <v>123</v>
      </c>
      <c r="AI524" s="33"/>
      <c r="AJ524" s="33"/>
      <c r="AK524" s="34"/>
      <c r="AL524" s="33"/>
      <c r="AM524" s="34"/>
      <c r="AN524" s="35"/>
      <c r="AO524" s="36"/>
      <c r="AP524" s="37"/>
      <c r="AQ524" s="33"/>
      <c r="AR524" s="38"/>
      <c r="AS524" s="39"/>
      <c r="AT524" s="40"/>
      <c r="AU524" s="48"/>
      <c r="AV524" s="49"/>
      <c r="AW524" s="41"/>
      <c r="AX524" s="47"/>
      <c r="AY524" s="33"/>
      <c r="AZ524" s="33"/>
      <c r="BA524" s="34"/>
      <c r="BB524" s="33"/>
      <c r="BC524" s="34"/>
      <c r="BD524" s="35"/>
      <c r="BE524" s="36"/>
      <c r="BF524" s="37"/>
      <c r="BG524" s="33"/>
      <c r="BH524" s="38"/>
      <c r="BI524" s="39"/>
      <c r="BJ524" s="40"/>
      <c r="BK524" s="48"/>
      <c r="BL524" s="49"/>
      <c r="BM524" s="41"/>
      <c r="BN524" s="47"/>
      <c r="BO524" s="33"/>
      <c r="BP524" s="33"/>
      <c r="BQ524" s="34"/>
      <c r="BR524" s="33"/>
      <c r="BS524" s="34"/>
      <c r="BT524" s="35"/>
      <c r="BU524" s="36"/>
      <c r="BV524" s="37"/>
      <c r="BW524" s="33"/>
      <c r="BX524" s="38"/>
      <c r="BY524" s="39"/>
      <c r="BZ524" s="40"/>
      <c r="CA524" s="48"/>
      <c r="CB524" s="49"/>
      <c r="CC524" s="41"/>
      <c r="CD524" s="47"/>
    </row>
    <row r="525" spans="1:82" s="32" customFormat="1" ht="90" customHeight="1" x14ac:dyDescent="0.25">
      <c r="A525" s="315">
        <f t="shared" si="26"/>
        <v>517</v>
      </c>
      <c r="B525" s="61" t="s">
        <v>67</v>
      </c>
      <c r="C525" s="61">
        <v>2023</v>
      </c>
      <c r="D525" s="61" t="s">
        <v>68</v>
      </c>
      <c r="E525" s="61"/>
      <c r="F525" s="61" t="s">
        <v>2187</v>
      </c>
      <c r="G525" s="62" t="s">
        <v>2188</v>
      </c>
      <c r="H525" s="310"/>
      <c r="I525" s="46" t="s">
        <v>2189</v>
      </c>
      <c r="J525" s="64" t="s">
        <v>2190</v>
      </c>
      <c r="K525" s="63" t="s">
        <v>73</v>
      </c>
      <c r="L525" s="87" t="s">
        <v>2191</v>
      </c>
      <c r="M525" s="86" t="s">
        <v>2192</v>
      </c>
      <c r="N525" s="87" t="s">
        <v>2193</v>
      </c>
      <c r="O525" s="87">
        <v>1</v>
      </c>
      <c r="P525" s="88">
        <v>46023</v>
      </c>
      <c r="Q525" s="88">
        <v>46142</v>
      </c>
      <c r="R525" s="89">
        <f t="shared" si="25"/>
        <v>17.849999999999998</v>
      </c>
      <c r="S525" s="87" t="s">
        <v>161</v>
      </c>
      <c r="T525" s="90" t="s">
        <v>2194</v>
      </c>
      <c r="U525" s="105">
        <f>+IFERROR(VLOOKUP($L525,ACTIVIDADES!$B$9:$X$493,10,0),"")</f>
        <v>0</v>
      </c>
      <c r="V525" s="167">
        <f>+IFERROR(VLOOKUP($L525,ACTIVIDADES!$B$9:$X$493,11,0)," ")</f>
        <v>0</v>
      </c>
      <c r="W525" s="227">
        <f>+IFERROR(VLOOKUP($L525,ACTIVIDADES!$B$9:$X$493,12,0),"")</f>
        <v>0</v>
      </c>
      <c r="X525" s="138">
        <f>+IFERROR(VLOOKUP($L525,ACTIVIDADES!$B$9:$X$493,13,0),"")</f>
        <v>46153</v>
      </c>
      <c r="Y525" s="164" t="str">
        <f>+IFERROR(VLOOKUP($L525,ACTIVIDADES!$B$9:$X$493,14,0),"")</f>
        <v>No se evidencia seguimiento</v>
      </c>
      <c r="Z525" s="105">
        <f>+IFERROR(VLOOKUP($L525,ACTIVIDADES!$B$9:$X$493,15,0),"")</f>
        <v>0</v>
      </c>
      <c r="AA525" s="165" t="str">
        <f>+IFERROR(VLOOKUP($L525,ACTIVIDADES!$B$9:$X$493,16,0),"")</f>
        <v>EJECUCIÓN</v>
      </c>
      <c r="AB525" s="138">
        <v>46157</v>
      </c>
      <c r="AC525" s="105">
        <v>0</v>
      </c>
      <c r="AD525" s="105" t="s">
        <v>93</v>
      </c>
      <c r="AE525" s="170" t="s">
        <v>83</v>
      </c>
      <c r="AF525" s="105" t="s">
        <v>81</v>
      </c>
      <c r="AG525" s="105" t="s">
        <v>81</v>
      </c>
      <c r="AH525" s="105" t="s">
        <v>81</v>
      </c>
      <c r="AI525" s="33"/>
      <c r="AJ525" s="33"/>
      <c r="AK525" s="34"/>
      <c r="AL525" s="33"/>
      <c r="AM525" s="34"/>
      <c r="AN525" s="35"/>
      <c r="AO525" s="36"/>
      <c r="AP525" s="37"/>
      <c r="AQ525" s="33"/>
      <c r="AR525" s="38"/>
      <c r="AS525" s="39"/>
      <c r="AT525" s="40"/>
      <c r="AU525" s="48"/>
      <c r="AV525" s="49"/>
      <c r="AW525" s="41"/>
      <c r="AX525" s="47"/>
      <c r="AY525" s="33"/>
      <c r="AZ525" s="33"/>
      <c r="BA525" s="34"/>
      <c r="BB525" s="33"/>
      <c r="BC525" s="34"/>
      <c r="BD525" s="35"/>
      <c r="BE525" s="36"/>
      <c r="BF525" s="37"/>
      <c r="BG525" s="33"/>
      <c r="BH525" s="38"/>
      <c r="BI525" s="39"/>
      <c r="BJ525" s="40"/>
      <c r="BK525" s="48"/>
      <c r="BL525" s="49"/>
      <c r="BM525" s="41"/>
      <c r="BN525" s="47"/>
      <c r="BO525" s="33"/>
      <c r="BP525" s="33"/>
      <c r="BQ525" s="34"/>
      <c r="BR525" s="33"/>
      <c r="BS525" s="34"/>
      <c r="BT525" s="35"/>
      <c r="BU525" s="36"/>
      <c r="BV525" s="37"/>
      <c r="BW525" s="33"/>
      <c r="BX525" s="38"/>
      <c r="BY525" s="39"/>
      <c r="BZ525" s="40"/>
      <c r="CA525" s="48"/>
      <c r="CB525" s="49"/>
      <c r="CC525" s="41"/>
      <c r="CD525" s="47"/>
    </row>
    <row r="526" spans="1:82" s="32" customFormat="1" ht="90" customHeight="1" x14ac:dyDescent="0.25">
      <c r="A526" s="315">
        <f t="shared" si="26"/>
        <v>518</v>
      </c>
      <c r="B526" s="61" t="s">
        <v>67</v>
      </c>
      <c r="C526" s="61">
        <v>2023</v>
      </c>
      <c r="D526" s="61" t="s">
        <v>68</v>
      </c>
      <c r="E526" s="61"/>
      <c r="F526" s="61" t="s">
        <v>2187</v>
      </c>
      <c r="G526" s="62" t="s">
        <v>2188</v>
      </c>
      <c r="H526" s="310"/>
      <c r="I526" s="46" t="s">
        <v>2189</v>
      </c>
      <c r="J526" s="64" t="s">
        <v>2190</v>
      </c>
      <c r="K526" s="63" t="s">
        <v>73</v>
      </c>
      <c r="L526" s="87" t="s">
        <v>2195</v>
      </c>
      <c r="M526" s="86" t="s">
        <v>2196</v>
      </c>
      <c r="N526" s="87" t="s">
        <v>2193</v>
      </c>
      <c r="O526" s="87">
        <v>1</v>
      </c>
      <c r="P526" s="88">
        <v>46023</v>
      </c>
      <c r="Q526" s="88">
        <v>46142</v>
      </c>
      <c r="R526" s="89">
        <f t="shared" si="25"/>
        <v>17.849999999999998</v>
      </c>
      <c r="S526" s="87" t="s">
        <v>105</v>
      </c>
      <c r="T526" s="90" t="s">
        <v>2194</v>
      </c>
      <c r="U526" s="105">
        <f>+IFERROR(VLOOKUP($L526,ACTIVIDADES!$B$9:$X$493,10,0),"")</f>
        <v>0</v>
      </c>
      <c r="V526" s="167" t="str">
        <f>+IFERROR(VLOOKUP($L526,ACTIVIDADES!$B$9:$X$493,11,0)," ")</f>
        <v xml:space="preserve">ACTIVIDAD CORRESPONDIENTE A GESTION FINANCIERA, REVISAR YA QUE GESTION CONTRACTUAL NO HA REALIZADO INFORMES DE COSTOS.  </v>
      </c>
      <c r="W526" s="227">
        <f>+IFERROR(VLOOKUP($L526,ACTIVIDADES!$B$9:$X$493,12,0),"")</f>
        <v>0</v>
      </c>
      <c r="X526" s="138">
        <f>+IFERROR(VLOOKUP($L526,ACTIVIDADES!$B$9:$X$493,13,0),"")</f>
        <v>46153</v>
      </c>
      <c r="Y526" s="164" t="str">
        <f>+IFERROR(VLOOKUP($L526,ACTIVIDADES!$B$9:$X$493,14,0),"")</f>
        <v>Pendiente de respuesta por Contractual</v>
      </c>
      <c r="Z526" s="105">
        <f>+IFERROR(VLOOKUP($L526,ACTIVIDADES!$B$9:$X$493,15,0),"")</f>
        <v>0</v>
      </c>
      <c r="AA526" s="165" t="str">
        <f>+IFERROR(VLOOKUP($L526,ACTIVIDADES!$B$9:$X$493,16,0),"")</f>
        <v>EJECUCIÓN</v>
      </c>
      <c r="AB526" s="138">
        <v>46157</v>
      </c>
      <c r="AC526" s="105">
        <v>0</v>
      </c>
      <c r="AD526" s="105" t="s">
        <v>93</v>
      </c>
      <c r="AE526" s="170" t="s">
        <v>83</v>
      </c>
      <c r="AF526" s="105" t="s">
        <v>81</v>
      </c>
      <c r="AG526" s="105" t="s">
        <v>81</v>
      </c>
      <c r="AH526" s="105" t="s">
        <v>81</v>
      </c>
      <c r="AI526" s="33"/>
      <c r="AJ526" s="33"/>
      <c r="AK526" s="34"/>
      <c r="AL526" s="33"/>
      <c r="AM526" s="34"/>
      <c r="AN526" s="35"/>
      <c r="AO526" s="36"/>
      <c r="AP526" s="37"/>
      <c r="AQ526" s="33"/>
      <c r="AR526" s="38"/>
      <c r="AS526" s="39"/>
      <c r="AT526" s="40"/>
      <c r="AU526" s="48"/>
      <c r="AV526" s="49"/>
      <c r="AW526" s="41"/>
      <c r="AX526" s="47"/>
      <c r="AY526" s="33"/>
      <c r="AZ526" s="33"/>
      <c r="BA526" s="34"/>
      <c r="BB526" s="33"/>
      <c r="BC526" s="34"/>
      <c r="BD526" s="35"/>
      <c r="BE526" s="36"/>
      <c r="BF526" s="37"/>
      <c r="BG526" s="33"/>
      <c r="BH526" s="38"/>
      <c r="BI526" s="39"/>
      <c r="BJ526" s="40"/>
      <c r="BK526" s="48"/>
      <c r="BL526" s="49"/>
      <c r="BM526" s="41"/>
      <c r="BN526" s="47"/>
      <c r="BO526" s="33"/>
      <c r="BP526" s="33"/>
      <c r="BQ526" s="34"/>
      <c r="BR526" s="33"/>
      <c r="BS526" s="34"/>
      <c r="BT526" s="35"/>
      <c r="BU526" s="36"/>
      <c r="BV526" s="37"/>
      <c r="BW526" s="33"/>
      <c r="BX526" s="38"/>
      <c r="BY526" s="39"/>
      <c r="BZ526" s="40"/>
      <c r="CA526" s="48"/>
      <c r="CB526" s="49"/>
      <c r="CC526" s="41"/>
      <c r="CD526" s="47"/>
    </row>
    <row r="527" spans="1:82" s="32" customFormat="1" ht="90" customHeight="1" x14ac:dyDescent="0.25">
      <c r="A527" s="315">
        <f t="shared" si="26"/>
        <v>519</v>
      </c>
      <c r="B527" s="61" t="s">
        <v>67</v>
      </c>
      <c r="C527" s="61">
        <v>2023</v>
      </c>
      <c r="D527" s="61" t="s">
        <v>163</v>
      </c>
      <c r="E527" s="61"/>
      <c r="F527" s="61" t="s">
        <v>2187</v>
      </c>
      <c r="G527" s="62" t="s">
        <v>2188</v>
      </c>
      <c r="H527" s="310" t="s">
        <v>164</v>
      </c>
      <c r="I527" s="46" t="s">
        <v>2189</v>
      </c>
      <c r="J527" s="64" t="s">
        <v>2190</v>
      </c>
      <c r="K527" s="63" t="s">
        <v>73</v>
      </c>
      <c r="L527" s="87" t="s">
        <v>2197</v>
      </c>
      <c r="M527" s="86" t="s">
        <v>2198</v>
      </c>
      <c r="N527" s="87" t="s">
        <v>1783</v>
      </c>
      <c r="O527" s="87">
        <v>1</v>
      </c>
      <c r="P527" s="88">
        <v>45292</v>
      </c>
      <c r="Q527" s="88">
        <v>45565</v>
      </c>
      <c r="R527" s="89">
        <f t="shared" si="25"/>
        <v>40.35</v>
      </c>
      <c r="S527" s="87" t="s">
        <v>168</v>
      </c>
      <c r="T527" s="90"/>
      <c r="U527" s="105">
        <f>+IFERROR(VLOOKUP($L527,ACTIVIDADES!$B$9:$X$493,10,0),"")</f>
        <v>1</v>
      </c>
      <c r="V527" s="167" t="str">
        <f>+IFERROR(VLOOKUP($L527,ACTIVIDADES!$B$9:$X$493,11,0)," ")</f>
        <v>Sobre la IP 025 de 2024, se adoptó decisión de archivo de conformidad con lo establecido en la decisión adoptada el 11 de julio de 2025. Se desplegó la acción disciplinaria requerida. Se anexa evidencia de la apertura y del archivo.</v>
      </c>
      <c r="W527" s="227" t="str">
        <f>+IFERROR(VLOOKUP($L527,ACTIVIDADES!$B$9:$X$493,12,0),"")</f>
        <v>https://dnbcgovco-my.sharepoint.com/:f:/g/personal/planeacion_dnbc_gov_co/IgAMhY64Lw3gR4D29Bet-aUVAZ4MT780GDRFtCeNf2ysFpE?e=mkvSjs</v>
      </c>
      <c r="X527" s="138">
        <f>+IFERROR(VLOOKUP($L527,ACTIVIDADES!$B$9:$X$493,13,0),"")</f>
        <v>46153</v>
      </c>
      <c r="Y527" s="164" t="str">
        <f>+IFERROR(VLOOKUP($L527,ACTIVIDADES!$B$9:$X$493,14,0),"")</f>
        <v>Se evidencia en el respectivo hallazgo, que se realizó la apertura de la acción disciplinaria IP 024-2024, relacionado con el incumplimiento de las obligaciones de transmisión de la información . Por lo tanto cumple con el indicador relacionado a este hallazgo.</v>
      </c>
      <c r="Z527" s="105">
        <f>+IFERROR(VLOOKUP($L527,ACTIVIDADES!$B$9:$X$493,15,0),"")</f>
        <v>1</v>
      </c>
      <c r="AA527" s="165" t="str">
        <f>+IFERROR(VLOOKUP($L527,ACTIVIDADES!$B$9:$X$493,16,0),"")</f>
        <v>CUMPLIDO</v>
      </c>
      <c r="AB527" s="138">
        <v>46157</v>
      </c>
      <c r="AC527" s="170">
        <v>1</v>
      </c>
      <c r="AD527" s="176" t="s">
        <v>2127</v>
      </c>
      <c r="AE527" s="105" t="s">
        <v>80</v>
      </c>
      <c r="AF527" s="105" t="s">
        <v>81</v>
      </c>
      <c r="AG527" s="105" t="s">
        <v>85</v>
      </c>
      <c r="AH527" s="105" t="s">
        <v>123</v>
      </c>
      <c r="AI527" s="33"/>
      <c r="AJ527" s="33"/>
      <c r="AK527" s="34"/>
      <c r="AL527" s="33"/>
      <c r="AM527" s="34"/>
      <c r="AN527" s="35"/>
      <c r="AO527" s="36"/>
      <c r="AP527" s="37"/>
      <c r="AQ527" s="33"/>
      <c r="AR527" s="38"/>
      <c r="AS527" s="39"/>
      <c r="AT527" s="40"/>
      <c r="AU527" s="48"/>
      <c r="AV527" s="49"/>
      <c r="AW527" s="41"/>
      <c r="AX527" s="47"/>
      <c r="AY527" s="33"/>
      <c r="AZ527" s="33"/>
      <c r="BA527" s="34"/>
      <c r="BB527" s="33"/>
      <c r="BC527" s="34"/>
      <c r="BD527" s="35"/>
      <c r="BE527" s="36"/>
      <c r="BF527" s="37"/>
      <c r="BG527" s="33"/>
      <c r="BH527" s="38"/>
      <c r="BI527" s="39"/>
      <c r="BJ527" s="40"/>
      <c r="BK527" s="48"/>
      <c r="BL527" s="49"/>
      <c r="BM527" s="41"/>
      <c r="BN527" s="47"/>
      <c r="BO527" s="33"/>
      <c r="BP527" s="33"/>
      <c r="BQ527" s="34"/>
      <c r="BR527" s="33"/>
      <c r="BS527" s="34"/>
      <c r="BT527" s="35"/>
      <c r="BU527" s="36"/>
      <c r="BV527" s="37"/>
      <c r="BW527" s="33"/>
      <c r="BX527" s="38"/>
      <c r="BY527" s="39"/>
      <c r="BZ527" s="40"/>
      <c r="CA527" s="48"/>
      <c r="CB527" s="49"/>
      <c r="CC527" s="41"/>
      <c r="CD527" s="47"/>
    </row>
    <row r="528" spans="1:82" s="32" customFormat="1" ht="90" customHeight="1" x14ac:dyDescent="0.25">
      <c r="A528" s="315">
        <f t="shared" si="26"/>
        <v>520</v>
      </c>
      <c r="B528" s="61" t="s">
        <v>67</v>
      </c>
      <c r="C528" s="61">
        <v>2023</v>
      </c>
      <c r="D528" s="61" t="s">
        <v>68</v>
      </c>
      <c r="E528" s="61"/>
      <c r="F528" s="61" t="s">
        <v>2199</v>
      </c>
      <c r="G528" s="62" t="s">
        <v>2200</v>
      </c>
      <c r="H528" s="310"/>
      <c r="I528" s="46" t="s">
        <v>2189</v>
      </c>
      <c r="J528" s="64" t="s">
        <v>2190</v>
      </c>
      <c r="K528" s="63" t="s">
        <v>73</v>
      </c>
      <c r="L528" s="87" t="s">
        <v>354</v>
      </c>
      <c r="M528" s="86" t="s">
        <v>2165</v>
      </c>
      <c r="N528" s="87" t="s">
        <v>356</v>
      </c>
      <c r="O528" s="87">
        <v>1</v>
      </c>
      <c r="P528" s="88">
        <v>46113</v>
      </c>
      <c r="Q528" s="88">
        <v>46203</v>
      </c>
      <c r="R528" s="89">
        <f t="shared" si="25"/>
        <v>13.350000000000001</v>
      </c>
      <c r="S528" s="87" t="s">
        <v>293</v>
      </c>
      <c r="T528" s="90"/>
      <c r="U528" s="105">
        <f>+IFERROR(VLOOKUP($L528,ACTIVIDADES!$B$9:$X$493,10,0),"")</f>
        <v>1</v>
      </c>
      <c r="V528" s="167" t="str">
        <f>+IFERROR(VLOOKUP($L528,ACTIVIDADES!$B$9:$X$493,11,0)," ")</f>
        <v>Como evidencia dejamos donde se socializo el procedimiento de los cruces de información  entre las areas y el proceso de Gestión Financiera para las cuentas del pasivo.</v>
      </c>
      <c r="W528" s="227" t="str">
        <f>+IFERROR(VLOOKUP($L528,ACTIVIDADES!$B$9:$X$493,12,0),"")</f>
        <v>https://dnbcgovco-my.sharepoint.com/:f:/g/personal/planeacion_dnbc_gov_co/IgAKPZEalRp3T7O44VwZjBLlARF86VpmllJA36VR9-2qDG8?e=W6XaGX</v>
      </c>
      <c r="X528" s="138">
        <f>+IFERROR(VLOOKUP($L528,ACTIVIDADES!$B$9:$X$493,13,0),"")</f>
        <v>46153</v>
      </c>
      <c r="Y528" s="164" t="str">
        <f>+IFERROR(VLOOKUP($L528,ACTIVIDADES!$B$9:$X$493,14,0),"")</f>
        <v>Se incluye grabación de socialización de políticas contables</v>
      </c>
      <c r="Z528" s="105">
        <f>+IFERROR(VLOOKUP($L528,ACTIVIDADES!$B$9:$X$493,15,0),"")</f>
        <v>1</v>
      </c>
      <c r="AA528" s="165" t="str">
        <f>+IFERROR(VLOOKUP($L528,ACTIVIDADES!$B$9:$X$493,16,0),"")</f>
        <v>CUMPLIDO</v>
      </c>
      <c r="AB528" s="138">
        <v>46171</v>
      </c>
      <c r="AC528" s="170">
        <v>1</v>
      </c>
      <c r="AD528" s="170" t="s">
        <v>357</v>
      </c>
      <c r="AE528" s="105" t="s">
        <v>146</v>
      </c>
      <c r="AF528" s="105" t="s">
        <v>81</v>
      </c>
      <c r="AG528" s="105" t="s">
        <v>85</v>
      </c>
      <c r="AH528" s="105" t="s">
        <v>123</v>
      </c>
      <c r="AI528" s="33"/>
      <c r="AJ528" s="33"/>
      <c r="AK528" s="34"/>
      <c r="AL528" s="33"/>
      <c r="AM528" s="34"/>
      <c r="AN528" s="35"/>
      <c r="AO528" s="36"/>
      <c r="AP528" s="37"/>
      <c r="AQ528" s="33"/>
      <c r="AR528" s="38"/>
      <c r="AS528" s="39"/>
      <c r="AT528" s="40"/>
      <c r="AU528" s="48"/>
      <c r="AV528" s="49"/>
      <c r="AW528" s="41"/>
      <c r="AX528" s="47"/>
      <c r="AY528" s="33"/>
      <c r="AZ528" s="33"/>
      <c r="BA528" s="34"/>
      <c r="BB528" s="33"/>
      <c r="BC528" s="34"/>
      <c r="BD528" s="35"/>
      <c r="BE528" s="36"/>
      <c r="BF528" s="37"/>
      <c r="BG528" s="33"/>
      <c r="BH528" s="38"/>
      <c r="BI528" s="39"/>
      <c r="BJ528" s="40"/>
      <c r="BK528" s="48"/>
      <c r="BL528" s="49"/>
      <c r="BM528" s="41"/>
      <c r="BN528" s="47"/>
      <c r="BO528" s="33"/>
      <c r="BP528" s="33"/>
      <c r="BQ528" s="34"/>
      <c r="BR528" s="33"/>
      <c r="BS528" s="34"/>
      <c r="BT528" s="35"/>
      <c r="BU528" s="36"/>
      <c r="BV528" s="37"/>
      <c r="BW528" s="33"/>
      <c r="BX528" s="38"/>
      <c r="BY528" s="39"/>
      <c r="BZ528" s="40"/>
      <c r="CA528" s="48"/>
      <c r="CB528" s="49"/>
      <c r="CC528" s="41"/>
      <c r="CD528" s="47"/>
    </row>
    <row r="529" spans="1:82" s="32" customFormat="1" ht="90" customHeight="1" x14ac:dyDescent="0.25">
      <c r="A529" s="315">
        <f t="shared" si="26"/>
        <v>521</v>
      </c>
      <c r="B529" s="61" t="s">
        <v>67</v>
      </c>
      <c r="C529" s="61">
        <v>2023</v>
      </c>
      <c r="D529" s="61" t="s">
        <v>68</v>
      </c>
      <c r="E529" s="61"/>
      <c r="F529" s="61" t="s">
        <v>2201</v>
      </c>
      <c r="G529" s="62" t="s">
        <v>2202</v>
      </c>
      <c r="H529" s="310" t="s">
        <v>99</v>
      </c>
      <c r="I529" s="46" t="s">
        <v>2108</v>
      </c>
      <c r="J529" s="64" t="s">
        <v>2109</v>
      </c>
      <c r="K529" s="63" t="s">
        <v>73</v>
      </c>
      <c r="L529" s="87" t="s">
        <v>400</v>
      </c>
      <c r="M529" s="86" t="s">
        <v>401</v>
      </c>
      <c r="N529" s="87" t="s">
        <v>402</v>
      </c>
      <c r="O529" s="87">
        <v>1</v>
      </c>
      <c r="P529" s="88">
        <v>46113</v>
      </c>
      <c r="Q529" s="88">
        <v>46203</v>
      </c>
      <c r="R529" s="89">
        <f t="shared" si="25"/>
        <v>13.350000000000001</v>
      </c>
      <c r="S529" s="87" t="s">
        <v>293</v>
      </c>
      <c r="T529" s="90"/>
      <c r="U529" s="105">
        <f>+IFERROR(VLOOKUP($L529,ACTIVIDADES!$B$9:$X$493,10,0),"")</f>
        <v>1</v>
      </c>
      <c r="V529" s="167" t="str">
        <f>+IFERROR(VLOOKUP($L529,ACTIVIDADES!$B$9:$X$493,11,0)," ")</f>
        <v xml:space="preserve">Se deja en evidencia el procedimiento de gestion de pagos </v>
      </c>
      <c r="W529" s="227" t="str">
        <f>+IFERROR(VLOOKUP($L529,ACTIVIDADES!$B$9:$X$493,12,0),"")</f>
        <v>https://dnbcgovco-my.sharepoint.com/:f:/g/personal/planeacion_dnbc_gov_co/IgAKPZEalRp3T7O44VwZjBLlARF86VpmllJA36VR9-2qDG8?e=W6XaGX</v>
      </c>
      <c r="X529" s="138">
        <f>+IFERROR(VLOOKUP($L529,ACTIVIDADES!$B$9:$X$493,13,0),"")</f>
        <v>46153</v>
      </c>
      <c r="Y529" s="164" t="str">
        <f>+IFERROR(VLOOKUP($L529,ACTIVIDADES!$B$9:$X$493,14,0),"")</f>
        <v>Se incluye actualización de procedimiento junto a formatos del mismo</v>
      </c>
      <c r="Z529" s="105">
        <f>+IFERROR(VLOOKUP($L529,ACTIVIDADES!$B$9:$X$493,15,0),"")</f>
        <v>1</v>
      </c>
      <c r="AA529" s="165" t="str">
        <f>+IFERROR(VLOOKUP($L529,ACTIVIDADES!$B$9:$X$493,16,0),"")</f>
        <v>CUMPLIDO</v>
      </c>
      <c r="AB529" s="138">
        <v>46171</v>
      </c>
      <c r="AC529" s="174">
        <v>1</v>
      </c>
      <c r="AD529" s="170" t="s">
        <v>403</v>
      </c>
      <c r="AE529" s="105" t="s">
        <v>146</v>
      </c>
      <c r="AF529" s="105" t="s">
        <v>81</v>
      </c>
      <c r="AG529" s="105" t="s">
        <v>85</v>
      </c>
      <c r="AH529" s="105" t="s">
        <v>123</v>
      </c>
      <c r="AI529" s="33"/>
      <c r="AJ529" s="33"/>
      <c r="AK529" s="34"/>
      <c r="AL529" s="33"/>
      <c r="AM529" s="34"/>
      <c r="AN529" s="35"/>
      <c r="AO529" s="36"/>
      <c r="AP529" s="37"/>
      <c r="AQ529" s="33"/>
      <c r="AR529" s="38"/>
      <c r="AS529" s="39"/>
      <c r="AT529" s="40"/>
      <c r="AU529" s="48"/>
      <c r="AV529" s="49"/>
      <c r="AW529" s="41"/>
      <c r="AX529" s="47"/>
      <c r="AY529" s="33"/>
      <c r="AZ529" s="33"/>
      <c r="BA529" s="34"/>
      <c r="BB529" s="33"/>
      <c r="BC529" s="34"/>
      <c r="BD529" s="35"/>
      <c r="BE529" s="36"/>
      <c r="BF529" s="37"/>
      <c r="BG529" s="33"/>
      <c r="BH529" s="38"/>
      <c r="BI529" s="39"/>
      <c r="BJ529" s="40"/>
      <c r="BK529" s="48"/>
      <c r="BL529" s="49"/>
      <c r="BM529" s="41"/>
      <c r="BN529" s="47"/>
      <c r="BO529" s="33"/>
      <c r="BP529" s="33"/>
      <c r="BQ529" s="34"/>
      <c r="BR529" s="33"/>
      <c r="BS529" s="34"/>
      <c r="BT529" s="35"/>
      <c r="BU529" s="36"/>
      <c r="BV529" s="37"/>
      <c r="BW529" s="33"/>
      <c r="BX529" s="38"/>
      <c r="BY529" s="39"/>
      <c r="BZ529" s="40"/>
      <c r="CA529" s="48"/>
      <c r="CB529" s="49"/>
      <c r="CC529" s="41"/>
      <c r="CD529" s="47"/>
    </row>
    <row r="530" spans="1:82" s="32" customFormat="1" ht="90" customHeight="1" x14ac:dyDescent="0.25">
      <c r="A530" s="315">
        <f t="shared" si="26"/>
        <v>522</v>
      </c>
      <c r="B530" s="61" t="s">
        <v>67</v>
      </c>
      <c r="C530" s="61">
        <v>2023</v>
      </c>
      <c r="D530" s="61" t="s">
        <v>68</v>
      </c>
      <c r="E530" s="61"/>
      <c r="F530" s="61" t="s">
        <v>2203</v>
      </c>
      <c r="G530" s="62" t="s">
        <v>2204</v>
      </c>
      <c r="H530" s="310"/>
      <c r="I530" s="46" t="s">
        <v>2205</v>
      </c>
      <c r="J530" s="64" t="s">
        <v>2206</v>
      </c>
      <c r="K530" s="63" t="s">
        <v>73</v>
      </c>
      <c r="L530" s="87" t="s">
        <v>2114</v>
      </c>
      <c r="M530" s="86" t="s">
        <v>2115</v>
      </c>
      <c r="N530" s="87" t="s">
        <v>600</v>
      </c>
      <c r="O530" s="87">
        <v>4</v>
      </c>
      <c r="P530" s="88">
        <v>46023</v>
      </c>
      <c r="Q530" s="88">
        <v>46387</v>
      </c>
      <c r="R530" s="89">
        <f t="shared" si="25"/>
        <v>54</v>
      </c>
      <c r="S530" s="87" t="s">
        <v>161</v>
      </c>
      <c r="T530" s="90"/>
      <c r="U530" s="105">
        <f>+IFERROR(VLOOKUP($L530,ACTIVIDADES!$B$9:$X$493,10,0),"")</f>
        <v>0</v>
      </c>
      <c r="V530" s="167">
        <f>+IFERROR(VLOOKUP($L530,ACTIVIDADES!$B$9:$X$493,11,0)," ")</f>
        <v>0</v>
      </c>
      <c r="W530" s="227">
        <f>+IFERROR(VLOOKUP($L530,ACTIVIDADES!$B$9:$X$493,12,0),"")</f>
        <v>0</v>
      </c>
      <c r="X530" s="138">
        <f>+IFERROR(VLOOKUP($L530,ACTIVIDADES!$B$9:$X$493,13,0),"")</f>
        <v>46153</v>
      </c>
      <c r="Y530" s="164" t="str">
        <f>+IFERROR(VLOOKUP($L530,ACTIVIDADES!$B$9:$X$493,14,0),"")</f>
        <v>No se evidencia seguimiento</v>
      </c>
      <c r="Z530" s="105">
        <f>+IFERROR(VLOOKUP($L530,ACTIVIDADES!$B$9:$X$493,15,0),"")</f>
        <v>0</v>
      </c>
      <c r="AA530" s="165" t="str">
        <f>+IFERROR(VLOOKUP($L530,ACTIVIDADES!$B$9:$X$493,16,0),"")</f>
        <v>EJECUCIÓN</v>
      </c>
      <c r="AB530" s="138">
        <v>46157</v>
      </c>
      <c r="AC530" s="105">
        <v>0</v>
      </c>
      <c r="AD530" s="105" t="s">
        <v>93</v>
      </c>
      <c r="AE530" s="170" t="s">
        <v>83</v>
      </c>
      <c r="AF530" s="105" t="s">
        <v>81</v>
      </c>
      <c r="AG530" s="105" t="s">
        <v>81</v>
      </c>
      <c r="AH530" s="105" t="s">
        <v>81</v>
      </c>
      <c r="AI530" s="33"/>
      <c r="AJ530" s="33"/>
      <c r="AK530" s="34"/>
      <c r="AL530" s="33"/>
      <c r="AM530" s="34"/>
      <c r="AN530" s="35"/>
      <c r="AO530" s="36"/>
      <c r="AP530" s="37"/>
      <c r="AQ530" s="33"/>
      <c r="AR530" s="38"/>
      <c r="AS530" s="39"/>
      <c r="AT530" s="40"/>
      <c r="AU530" s="48"/>
      <c r="AV530" s="49"/>
      <c r="AW530" s="41"/>
      <c r="AX530" s="47"/>
      <c r="AY530" s="33"/>
      <c r="AZ530" s="33"/>
      <c r="BA530" s="34"/>
      <c r="BB530" s="33"/>
      <c r="BC530" s="34"/>
      <c r="BD530" s="35"/>
      <c r="BE530" s="36"/>
      <c r="BF530" s="37"/>
      <c r="BG530" s="33"/>
      <c r="BH530" s="38"/>
      <c r="BI530" s="39"/>
      <c r="BJ530" s="40"/>
      <c r="BK530" s="48"/>
      <c r="BL530" s="49"/>
      <c r="BM530" s="41"/>
      <c r="BN530" s="47"/>
      <c r="BO530" s="33"/>
      <c r="BP530" s="33"/>
      <c r="BQ530" s="34"/>
      <c r="BR530" s="33"/>
      <c r="BS530" s="34"/>
      <c r="BT530" s="35"/>
      <c r="BU530" s="36"/>
      <c r="BV530" s="37"/>
      <c r="BW530" s="33"/>
      <c r="BX530" s="38"/>
      <c r="BY530" s="39"/>
      <c r="BZ530" s="40"/>
      <c r="CA530" s="48"/>
      <c r="CB530" s="49"/>
      <c r="CC530" s="41"/>
      <c r="CD530" s="47"/>
    </row>
    <row r="531" spans="1:82" s="32" customFormat="1" ht="90" customHeight="1" x14ac:dyDescent="0.25">
      <c r="A531" s="315">
        <f t="shared" si="26"/>
        <v>523</v>
      </c>
      <c r="B531" s="61" t="s">
        <v>67</v>
      </c>
      <c r="C531" s="61">
        <v>2023</v>
      </c>
      <c r="D531" s="61" t="s">
        <v>68</v>
      </c>
      <c r="E531" s="61"/>
      <c r="F531" s="61" t="s">
        <v>2207</v>
      </c>
      <c r="G531" s="62" t="s">
        <v>2208</v>
      </c>
      <c r="H531" s="310"/>
      <c r="I531" s="46" t="s">
        <v>2209</v>
      </c>
      <c r="J531" s="64" t="s">
        <v>2210</v>
      </c>
      <c r="K531" s="63" t="s">
        <v>73</v>
      </c>
      <c r="L531" s="87" t="s">
        <v>2114</v>
      </c>
      <c r="M531" s="86" t="s">
        <v>2115</v>
      </c>
      <c r="N531" s="87" t="s">
        <v>600</v>
      </c>
      <c r="O531" s="87">
        <v>4</v>
      </c>
      <c r="P531" s="88">
        <v>46023</v>
      </c>
      <c r="Q531" s="88">
        <v>46387</v>
      </c>
      <c r="R531" s="89">
        <f t="shared" si="25"/>
        <v>54</v>
      </c>
      <c r="S531" s="87" t="s">
        <v>161</v>
      </c>
      <c r="T531" s="90"/>
      <c r="U531" s="105">
        <f>+IFERROR(VLOOKUP($L531,ACTIVIDADES!$B$9:$X$493,10,0),"")</f>
        <v>0</v>
      </c>
      <c r="V531" s="167">
        <f>+IFERROR(VLOOKUP($L531,ACTIVIDADES!$B$9:$X$493,11,0)," ")</f>
        <v>0</v>
      </c>
      <c r="W531" s="227">
        <f>+IFERROR(VLOOKUP($L531,ACTIVIDADES!$B$9:$X$493,12,0),"")</f>
        <v>0</v>
      </c>
      <c r="X531" s="138">
        <f>+IFERROR(VLOOKUP($L531,ACTIVIDADES!$B$9:$X$493,13,0),"")</f>
        <v>46153</v>
      </c>
      <c r="Y531" s="164" t="str">
        <f>+IFERROR(VLOOKUP($L531,ACTIVIDADES!$B$9:$X$493,14,0),"")</f>
        <v>No se evidencia seguimiento</v>
      </c>
      <c r="Z531" s="105">
        <f>+IFERROR(VLOOKUP($L531,ACTIVIDADES!$B$9:$X$493,15,0),"")</f>
        <v>0</v>
      </c>
      <c r="AA531" s="165" t="str">
        <f>+IFERROR(VLOOKUP($L531,ACTIVIDADES!$B$9:$X$493,16,0),"")</f>
        <v>EJECUCIÓN</v>
      </c>
      <c r="AB531" s="138">
        <v>46157</v>
      </c>
      <c r="AC531" s="105">
        <v>0</v>
      </c>
      <c r="AD531" s="105" t="s">
        <v>93</v>
      </c>
      <c r="AE531" s="170" t="s">
        <v>83</v>
      </c>
      <c r="AF531" s="105" t="s">
        <v>81</v>
      </c>
      <c r="AG531" s="105" t="s">
        <v>81</v>
      </c>
      <c r="AH531" s="105" t="s">
        <v>81</v>
      </c>
      <c r="AI531" s="33"/>
      <c r="AJ531" s="33"/>
      <c r="AK531" s="34"/>
      <c r="AL531" s="33"/>
      <c r="AM531" s="34"/>
      <c r="AN531" s="35"/>
      <c r="AO531" s="36"/>
      <c r="AP531" s="37"/>
      <c r="AQ531" s="33"/>
      <c r="AR531" s="38"/>
      <c r="AS531" s="39"/>
      <c r="AT531" s="40"/>
      <c r="AU531" s="48"/>
      <c r="AV531" s="49"/>
      <c r="AW531" s="41"/>
      <c r="AX531" s="47"/>
      <c r="AY531" s="33"/>
      <c r="AZ531" s="33"/>
      <c r="BA531" s="34"/>
      <c r="BB531" s="33"/>
      <c r="BC531" s="34"/>
      <c r="BD531" s="35"/>
      <c r="BE531" s="36"/>
      <c r="BF531" s="37"/>
      <c r="BG531" s="33"/>
      <c r="BH531" s="38"/>
      <c r="BI531" s="39"/>
      <c r="BJ531" s="40"/>
      <c r="BK531" s="48"/>
      <c r="BL531" s="49"/>
      <c r="BM531" s="41"/>
      <c r="BN531" s="47"/>
      <c r="BO531" s="33"/>
      <c r="BP531" s="33"/>
      <c r="BQ531" s="34"/>
      <c r="BR531" s="33"/>
      <c r="BS531" s="34"/>
      <c r="BT531" s="35"/>
      <c r="BU531" s="36"/>
      <c r="BV531" s="37"/>
      <c r="BW531" s="33"/>
      <c r="BX531" s="38"/>
      <c r="BY531" s="39"/>
      <c r="BZ531" s="40"/>
      <c r="CA531" s="48"/>
      <c r="CB531" s="49"/>
      <c r="CC531" s="41"/>
      <c r="CD531" s="47"/>
    </row>
    <row r="532" spans="1:82" s="32" customFormat="1" ht="90" customHeight="1" x14ac:dyDescent="0.25">
      <c r="A532" s="315">
        <f t="shared" si="26"/>
        <v>524</v>
      </c>
      <c r="B532" s="61" t="s">
        <v>67</v>
      </c>
      <c r="C532" s="61">
        <v>2023</v>
      </c>
      <c r="D532" s="61" t="s">
        <v>68</v>
      </c>
      <c r="E532" s="61"/>
      <c r="F532" s="61" t="s">
        <v>2211</v>
      </c>
      <c r="G532" s="62" t="s">
        <v>2121</v>
      </c>
      <c r="H532" s="310"/>
      <c r="I532" s="46" t="s">
        <v>2128</v>
      </c>
      <c r="J532" s="64" t="s">
        <v>2129</v>
      </c>
      <c r="K532" s="63" t="s">
        <v>73</v>
      </c>
      <c r="L532" s="87" t="s">
        <v>870</v>
      </c>
      <c r="M532" s="86" t="s">
        <v>871</v>
      </c>
      <c r="N532" s="87" t="s">
        <v>872</v>
      </c>
      <c r="O532" s="87">
        <v>9</v>
      </c>
      <c r="P532" s="88">
        <v>46113</v>
      </c>
      <c r="Q532" s="88">
        <v>46387</v>
      </c>
      <c r="R532" s="89">
        <f t="shared" si="25"/>
        <v>40.5</v>
      </c>
      <c r="S532" s="87" t="s">
        <v>92</v>
      </c>
      <c r="T532" s="90"/>
      <c r="U532" s="105">
        <f>+IFERROR(VLOOKUP($L532,ACTIVIDADES!$B$9:$X$493,10,0),"")</f>
        <v>1</v>
      </c>
      <c r="V532" s="167" t="str">
        <f>+IFERROR(VLOOKUP($L532,ACTIVIDADES!$B$9:$X$493,11,0)," ")</f>
        <v xml:space="preserve">En el formato BD_ Vehículos se lleva un seguimiento mensual De SOAT, Impuestos, Revisión Tecnomecánica, Multas </v>
      </c>
      <c r="W532" s="227" t="str">
        <f>+IFERROR(VLOOKUP($L532,ACTIVIDADES!$B$9:$X$493,12,0),"")</f>
        <v>https://dnbcgovco-my.sharepoint.com/:f:/g/personal/planeacion_dnbc_gov_co/IgAP202B7djhSJQsRgfTcy9DAbTIvVxEEdBhOKzOHK0a6gc?e=ubNaP4</v>
      </c>
      <c r="X532" s="138">
        <f>+IFERROR(VLOOKUP($L532,ACTIVIDADES!$B$9:$X$493,13,0),"")</f>
        <v>46153</v>
      </c>
      <c r="Y532" s="164" t="str">
        <f>+IFERROR(VLOOKUP($L532,ACTIVIDADES!$B$9:$X$493,14,0),"")</f>
        <v>Aunque se encuentra la base, se sugiere su socialización al lider de proceso para evidenciar su seguimiento</v>
      </c>
      <c r="Z532" s="105">
        <f>+IFERROR(VLOOKUP($L532,ACTIVIDADES!$B$9:$X$493,15,0),"")</f>
        <v>0.1</v>
      </c>
      <c r="AA532" s="165" t="str">
        <f>+IFERROR(VLOOKUP($L532,ACTIVIDADES!$B$9:$X$493,16,0),"")</f>
        <v>EJECUCIÓN</v>
      </c>
      <c r="AB532" s="138">
        <v>46171</v>
      </c>
      <c r="AC532" s="105">
        <v>0.33</v>
      </c>
      <c r="AD532" s="181" t="s">
        <v>873</v>
      </c>
      <c r="AE532" s="105" t="s">
        <v>108</v>
      </c>
      <c r="AF532" s="105" t="s">
        <v>81</v>
      </c>
      <c r="AG532" s="105" t="s">
        <v>81</v>
      </c>
      <c r="AH532" s="105" t="s">
        <v>81</v>
      </c>
      <c r="AI532" s="33"/>
      <c r="AJ532" s="33"/>
      <c r="AK532" s="34"/>
      <c r="AL532" s="33"/>
      <c r="AM532" s="34"/>
      <c r="AN532" s="35"/>
      <c r="AO532" s="36"/>
      <c r="AP532" s="37"/>
      <c r="AQ532" s="33"/>
      <c r="AR532" s="38"/>
      <c r="AS532" s="39"/>
      <c r="AT532" s="40"/>
      <c r="AU532" s="48"/>
      <c r="AV532" s="49"/>
      <c r="AW532" s="41"/>
      <c r="AX532" s="47"/>
      <c r="AY532" s="33"/>
      <c r="AZ532" s="33"/>
      <c r="BA532" s="34"/>
      <c r="BB532" s="33"/>
      <c r="BC532" s="34"/>
      <c r="BD532" s="35"/>
      <c r="BE532" s="36"/>
      <c r="BF532" s="37"/>
      <c r="BG532" s="33"/>
      <c r="BH532" s="38"/>
      <c r="BI532" s="39"/>
      <c r="BJ532" s="40"/>
      <c r="BK532" s="48"/>
      <c r="BL532" s="49"/>
      <c r="BM532" s="41"/>
      <c r="BN532" s="47"/>
      <c r="BO532" s="33"/>
      <c r="BP532" s="33"/>
      <c r="BQ532" s="34"/>
      <c r="BR532" s="33"/>
      <c r="BS532" s="34"/>
      <c r="BT532" s="35"/>
      <c r="BU532" s="36"/>
      <c r="BV532" s="37"/>
      <c r="BW532" s="33"/>
      <c r="BX532" s="38"/>
      <c r="BY532" s="39"/>
      <c r="BZ532" s="40"/>
      <c r="CA532" s="48"/>
      <c r="CB532" s="49"/>
      <c r="CC532" s="41"/>
      <c r="CD532" s="47"/>
    </row>
    <row r="533" spans="1:82" s="32" customFormat="1" ht="90" customHeight="1" x14ac:dyDescent="0.25">
      <c r="A533" s="315">
        <f t="shared" si="26"/>
        <v>525</v>
      </c>
      <c r="B533" s="61" t="s">
        <v>67</v>
      </c>
      <c r="C533" s="61">
        <v>2023</v>
      </c>
      <c r="D533" s="61" t="s">
        <v>68</v>
      </c>
      <c r="E533" s="61"/>
      <c r="F533" s="61" t="s">
        <v>2211</v>
      </c>
      <c r="G533" s="62" t="s">
        <v>2121</v>
      </c>
      <c r="H533" s="310"/>
      <c r="I533" s="46" t="s">
        <v>2128</v>
      </c>
      <c r="J533" s="64" t="s">
        <v>2129</v>
      </c>
      <c r="K533" s="63" t="s">
        <v>73</v>
      </c>
      <c r="L533" s="87" t="s">
        <v>867</v>
      </c>
      <c r="M533" s="86" t="s">
        <v>868</v>
      </c>
      <c r="N533" s="87" t="s">
        <v>246</v>
      </c>
      <c r="O533" s="87">
        <v>4</v>
      </c>
      <c r="P533" s="88">
        <v>46054</v>
      </c>
      <c r="Q533" s="88">
        <v>46387</v>
      </c>
      <c r="R533" s="89">
        <f t="shared" si="25"/>
        <v>49.5</v>
      </c>
      <c r="S533" s="87" t="s">
        <v>92</v>
      </c>
      <c r="T533" s="90"/>
      <c r="U533" s="105">
        <f>+IFERROR(VLOOKUP($L533,ACTIVIDADES!$B$9:$X$493,10,0),"")</f>
        <v>1</v>
      </c>
      <c r="V533" s="167" t="str">
        <f>+IFERROR(VLOOKUP($L533,ACTIVIDADES!$B$9:$X$493,11,0)," ")</f>
        <v xml:space="preserve">Se realizó la capacitación al conductor de los formatos </v>
      </c>
      <c r="W533" s="227" t="str">
        <f>+IFERROR(VLOOKUP($L533,ACTIVIDADES!$B$9:$X$493,12,0),"")</f>
        <v>https://dnbcgovco-my.sharepoint.com/:f:/g/personal/planeacion_dnbc_gov_co/IgDhYmMZWLOWRZ-8Bgt_Qa1fAVrnM32Mxr9QT5T3GErSv4I?e=yXGCWf</v>
      </c>
      <c r="X533" s="138">
        <f>+IFERROR(VLOOKUP($L533,ACTIVIDADES!$B$9:$X$493,13,0),"")</f>
        <v>46153</v>
      </c>
      <c r="Y533" s="164" t="str">
        <f>+IFERROR(VLOOKUP($L533,ACTIVIDADES!$B$9:$X$493,14,0),"")</f>
        <v>Se adjunta acta de reunión del mes de abril donde se capacita al conductor</v>
      </c>
      <c r="Z533" s="105">
        <f>+IFERROR(VLOOKUP($L533,ACTIVIDADES!$B$9:$X$493,15,0),"")</f>
        <v>1</v>
      </c>
      <c r="AA533" s="165" t="str">
        <f>+IFERROR(VLOOKUP($L533,ACTIVIDADES!$B$9:$X$493,16,0),"")</f>
        <v>CUMPLIDO</v>
      </c>
      <c r="AB533" s="138">
        <v>46171</v>
      </c>
      <c r="AC533" s="179">
        <v>0.25</v>
      </c>
      <c r="AD533" s="179" t="s">
        <v>869</v>
      </c>
      <c r="AE533" s="105" t="s">
        <v>108</v>
      </c>
      <c r="AF533" s="105" t="s">
        <v>81</v>
      </c>
      <c r="AG533" s="105" t="s">
        <v>85</v>
      </c>
      <c r="AH533" s="105" t="s">
        <v>123</v>
      </c>
      <c r="AI533" s="33"/>
      <c r="AJ533" s="33"/>
      <c r="AK533" s="34"/>
      <c r="AL533" s="33"/>
      <c r="AM533" s="34"/>
      <c r="AN533" s="35"/>
      <c r="AO533" s="36"/>
      <c r="AP533" s="37"/>
      <c r="AQ533" s="33"/>
      <c r="AR533" s="38"/>
      <c r="AS533" s="39"/>
      <c r="AT533" s="40"/>
      <c r="AU533" s="48"/>
      <c r="AV533" s="49"/>
      <c r="AW533" s="41"/>
      <c r="AX533" s="47"/>
      <c r="AY533" s="33"/>
      <c r="AZ533" s="33"/>
      <c r="BA533" s="34"/>
      <c r="BB533" s="33"/>
      <c r="BC533" s="34"/>
      <c r="BD533" s="35"/>
      <c r="BE533" s="36"/>
      <c r="BF533" s="37"/>
      <c r="BG533" s="33"/>
      <c r="BH533" s="38"/>
      <c r="BI533" s="39"/>
      <c r="BJ533" s="40"/>
      <c r="BK533" s="48"/>
      <c r="BL533" s="49"/>
      <c r="BM533" s="41"/>
      <c r="BN533" s="47"/>
      <c r="BO533" s="33"/>
      <c r="BP533" s="33"/>
      <c r="BQ533" s="34"/>
      <c r="BR533" s="33"/>
      <c r="BS533" s="34"/>
      <c r="BT533" s="35"/>
      <c r="BU533" s="36"/>
      <c r="BV533" s="37"/>
      <c r="BW533" s="33"/>
      <c r="BX533" s="38"/>
      <c r="BY533" s="39"/>
      <c r="BZ533" s="40"/>
      <c r="CA533" s="48"/>
      <c r="CB533" s="49"/>
      <c r="CC533" s="41"/>
      <c r="CD533" s="47"/>
    </row>
    <row r="534" spans="1:82" s="32" customFormat="1" ht="90" customHeight="1" x14ac:dyDescent="0.25">
      <c r="A534" s="315">
        <f t="shared" si="26"/>
        <v>526</v>
      </c>
      <c r="B534" s="61" t="s">
        <v>67</v>
      </c>
      <c r="C534" s="61">
        <v>2023</v>
      </c>
      <c r="D534" s="61" t="s">
        <v>68</v>
      </c>
      <c r="E534" s="61"/>
      <c r="F534" s="61" t="s">
        <v>2212</v>
      </c>
      <c r="G534" s="62" t="s">
        <v>2213</v>
      </c>
      <c r="H534" s="310"/>
      <c r="I534" s="46" t="s">
        <v>2214</v>
      </c>
      <c r="J534" s="64" t="s">
        <v>2215</v>
      </c>
      <c r="K534" s="63" t="s">
        <v>73</v>
      </c>
      <c r="L534" s="87" t="s">
        <v>94</v>
      </c>
      <c r="M534" s="86" t="s">
        <v>95</v>
      </c>
      <c r="N534" s="87" t="s">
        <v>96</v>
      </c>
      <c r="O534" s="87">
        <v>1</v>
      </c>
      <c r="P534" s="88">
        <v>46143</v>
      </c>
      <c r="Q534" s="88">
        <v>46387</v>
      </c>
      <c r="R534" s="89">
        <f t="shared" si="25"/>
        <v>36</v>
      </c>
      <c r="S534" s="87" t="s">
        <v>92</v>
      </c>
      <c r="T534" s="90"/>
      <c r="U534" s="105">
        <f>+IFERROR(VLOOKUP($L534,ACTIVIDADES!$B$9:$X$493,10,0),"")</f>
        <v>0</v>
      </c>
      <c r="V534" s="167" t="str">
        <f>+IFERROR(VLOOKUP($L534,ACTIVIDADES!$B$9:$X$493,11,0)," ")</f>
        <v xml:space="preserve">En proceso de elaboración </v>
      </c>
      <c r="W534" s="227" t="str">
        <f>+IFERROR(VLOOKUP($L534,ACTIVIDADES!$B$9:$X$493,12,0),"")</f>
        <v>https://dnbcgovco-my.sharepoint.com/:f:/g/personal/planeacion_dnbc_gov_co/IgCHix03hdsORJdFzXwbKzzkAYCwKvT-WMSbymO7s_ZNdBo?e=tzOHt9</v>
      </c>
      <c r="X534" s="138">
        <f>+IFERROR(VLOOKUP($L534,ACTIVIDADES!$B$9:$X$493,13,0),"")</f>
        <v>46153</v>
      </c>
      <c r="Y534" s="164" t="str">
        <f>+IFERROR(VLOOKUP($L534,ACTIVIDADES!$B$9:$X$493,14,0),"")</f>
        <v>No se evidencia avance para el periodo</v>
      </c>
      <c r="Z534" s="105">
        <f>+IFERROR(VLOOKUP($L534,ACTIVIDADES!$B$9:$X$493,15,0),"")</f>
        <v>0</v>
      </c>
      <c r="AA534" s="165" t="str">
        <f>+IFERROR(VLOOKUP($L534,ACTIVIDADES!$B$9:$X$493,16,0),"")</f>
        <v>EJECUCIÓN</v>
      </c>
      <c r="AB534" s="138">
        <v>46171</v>
      </c>
      <c r="AC534" s="105">
        <v>0</v>
      </c>
      <c r="AD534" s="105" t="s">
        <v>93</v>
      </c>
      <c r="AE534" s="170" t="s">
        <v>83</v>
      </c>
      <c r="AF534" s="105" t="s">
        <v>81</v>
      </c>
      <c r="AG534" s="105" t="s">
        <v>81</v>
      </c>
      <c r="AH534" s="105" t="s">
        <v>81</v>
      </c>
      <c r="AI534" s="33"/>
      <c r="AJ534" s="33"/>
      <c r="AK534" s="34"/>
      <c r="AL534" s="33"/>
      <c r="AM534" s="34"/>
      <c r="AN534" s="35"/>
      <c r="AO534" s="36"/>
      <c r="AP534" s="37"/>
      <c r="AQ534" s="33"/>
      <c r="AR534" s="38"/>
      <c r="AS534" s="39"/>
      <c r="AT534" s="40"/>
      <c r="AU534" s="48"/>
      <c r="AV534" s="49"/>
      <c r="AW534" s="41"/>
      <c r="AX534" s="47"/>
      <c r="AY534" s="33"/>
      <c r="AZ534" s="33"/>
      <c r="BA534" s="34"/>
      <c r="BB534" s="33"/>
      <c r="BC534" s="34"/>
      <c r="BD534" s="35"/>
      <c r="BE534" s="36"/>
      <c r="BF534" s="37"/>
      <c r="BG534" s="33"/>
      <c r="BH534" s="38"/>
      <c r="BI534" s="39"/>
      <c r="BJ534" s="40"/>
      <c r="BK534" s="48"/>
      <c r="BL534" s="49"/>
      <c r="BM534" s="41"/>
      <c r="BN534" s="47"/>
      <c r="BO534" s="33"/>
      <c r="BP534" s="33"/>
      <c r="BQ534" s="34"/>
      <c r="BR534" s="33"/>
      <c r="BS534" s="34"/>
      <c r="BT534" s="35"/>
      <c r="BU534" s="36"/>
      <c r="BV534" s="37"/>
      <c r="BW534" s="33"/>
      <c r="BX534" s="38"/>
      <c r="BY534" s="39"/>
      <c r="BZ534" s="40"/>
      <c r="CA534" s="48"/>
      <c r="CB534" s="49"/>
      <c r="CC534" s="41"/>
      <c r="CD534" s="47"/>
    </row>
    <row r="535" spans="1:82" s="32" customFormat="1" ht="90" customHeight="1" x14ac:dyDescent="0.25">
      <c r="A535" s="315">
        <f t="shared" si="26"/>
        <v>527</v>
      </c>
      <c r="B535" s="61" t="s">
        <v>67</v>
      </c>
      <c r="C535" s="61">
        <v>2023</v>
      </c>
      <c r="D535" s="61" t="s">
        <v>68</v>
      </c>
      <c r="E535" s="61"/>
      <c r="F535" s="61" t="s">
        <v>2212</v>
      </c>
      <c r="G535" s="62" t="s">
        <v>2213</v>
      </c>
      <c r="H535" s="310"/>
      <c r="I535" s="46" t="s">
        <v>2216</v>
      </c>
      <c r="J535" s="64" t="s">
        <v>2133</v>
      </c>
      <c r="K535" s="63" t="s">
        <v>73</v>
      </c>
      <c r="L535" s="87" t="s">
        <v>2134</v>
      </c>
      <c r="M535" s="86" t="s">
        <v>2135</v>
      </c>
      <c r="N535" s="87" t="s">
        <v>2136</v>
      </c>
      <c r="O535" s="87">
        <v>1</v>
      </c>
      <c r="P535" s="88">
        <v>46143</v>
      </c>
      <c r="Q535" s="88">
        <v>46234</v>
      </c>
      <c r="R535" s="89">
        <f t="shared" si="25"/>
        <v>13.5</v>
      </c>
      <c r="S535" s="87" t="s">
        <v>92</v>
      </c>
      <c r="T535" s="90"/>
      <c r="U535" s="105">
        <f>+IFERROR(VLOOKUP($L535,ACTIVIDADES!$B$9:$X$493,10,0),"")</f>
        <v>0</v>
      </c>
      <c r="V535" s="167" t="str">
        <f>+IFERROR(VLOOKUP($L535,ACTIVIDADES!$B$9:$X$493,11,0)," ")</f>
        <v xml:space="preserve">En proceso de recolectar información del vehículo </v>
      </c>
      <c r="W535" s="227" t="str">
        <f>+IFERROR(VLOOKUP($L535,ACTIVIDADES!$B$9:$X$493,12,0),"")</f>
        <v>https://dnbcgovco-my.sharepoint.com/:f:/g/personal/planeacion_dnbc_gov_co/IgCPk7BdIX7fRKOFC5bbAo6-AUwAXN2ynxK-LsVKdFpE5E8?e=BlOAsy</v>
      </c>
      <c r="X535" s="138">
        <f>+IFERROR(VLOOKUP($L535,ACTIVIDADES!$B$9:$X$493,13,0),"")</f>
        <v>46153</v>
      </c>
      <c r="Y535" s="164" t="str">
        <f>+IFERROR(VLOOKUP($L535,ACTIVIDADES!$B$9:$X$493,14,0),"")</f>
        <v>No se evidencia avance para el periodo</v>
      </c>
      <c r="Z535" s="105">
        <f>+IFERROR(VLOOKUP($L535,ACTIVIDADES!$B$9:$X$493,15,0),"")</f>
        <v>0</v>
      </c>
      <c r="AA535" s="165" t="str">
        <f>+IFERROR(VLOOKUP($L535,ACTIVIDADES!$B$9:$X$493,16,0),"")</f>
        <v>EJECUCIÓN</v>
      </c>
      <c r="AB535" s="138">
        <v>46171</v>
      </c>
      <c r="AC535" s="105">
        <v>0</v>
      </c>
      <c r="AD535" s="105" t="s">
        <v>93</v>
      </c>
      <c r="AE535" s="170" t="s">
        <v>83</v>
      </c>
      <c r="AF535" s="105" t="s">
        <v>81</v>
      </c>
      <c r="AG535" s="105" t="s">
        <v>81</v>
      </c>
      <c r="AH535" s="105" t="s">
        <v>81</v>
      </c>
      <c r="AI535" s="33"/>
      <c r="AJ535" s="33"/>
      <c r="AK535" s="34"/>
      <c r="AL535" s="33"/>
      <c r="AM535" s="34"/>
      <c r="AN535" s="35"/>
      <c r="AO535" s="36"/>
      <c r="AP535" s="37"/>
      <c r="AQ535" s="33"/>
      <c r="AR535" s="38"/>
      <c r="AS535" s="39"/>
      <c r="AT535" s="40"/>
      <c r="AU535" s="48"/>
      <c r="AV535" s="49"/>
      <c r="AW535" s="41"/>
      <c r="AX535" s="47"/>
      <c r="AY535" s="33"/>
      <c r="AZ535" s="33"/>
      <c r="BA535" s="34"/>
      <c r="BB535" s="33"/>
      <c r="BC535" s="34"/>
      <c r="BD535" s="35"/>
      <c r="BE535" s="36"/>
      <c r="BF535" s="37"/>
      <c r="BG535" s="33"/>
      <c r="BH535" s="38"/>
      <c r="BI535" s="39"/>
      <c r="BJ535" s="40"/>
      <c r="BK535" s="48"/>
      <c r="BL535" s="49"/>
      <c r="BM535" s="41"/>
      <c r="BN535" s="47"/>
      <c r="BO535" s="33"/>
      <c r="BP535" s="33"/>
      <c r="BQ535" s="34"/>
      <c r="BR535" s="33"/>
      <c r="BS535" s="34"/>
      <c r="BT535" s="35"/>
      <c r="BU535" s="36"/>
      <c r="BV535" s="37"/>
      <c r="BW535" s="33"/>
      <c r="BX535" s="38"/>
      <c r="BY535" s="39"/>
      <c r="BZ535" s="40"/>
      <c r="CA535" s="48"/>
      <c r="CB535" s="49"/>
      <c r="CC535" s="41"/>
      <c r="CD535" s="47"/>
    </row>
    <row r="536" spans="1:82" s="32" customFormat="1" ht="90" customHeight="1" x14ac:dyDescent="0.25">
      <c r="A536" s="315">
        <f t="shared" si="26"/>
        <v>528</v>
      </c>
      <c r="B536" s="61" t="s">
        <v>67</v>
      </c>
      <c r="C536" s="61">
        <v>2023</v>
      </c>
      <c r="D536" s="61" t="s">
        <v>68</v>
      </c>
      <c r="E536" s="61"/>
      <c r="F536" s="61" t="s">
        <v>2217</v>
      </c>
      <c r="G536" s="62" t="s">
        <v>2218</v>
      </c>
      <c r="H536" s="310"/>
      <c r="I536" s="46" t="s">
        <v>2216</v>
      </c>
      <c r="J536" s="64" t="s">
        <v>2133</v>
      </c>
      <c r="K536" s="63" t="s">
        <v>73</v>
      </c>
      <c r="L536" s="87" t="s">
        <v>870</v>
      </c>
      <c r="M536" s="86" t="s">
        <v>871</v>
      </c>
      <c r="N536" s="87" t="s">
        <v>872</v>
      </c>
      <c r="O536" s="87">
        <v>9</v>
      </c>
      <c r="P536" s="88">
        <v>46113</v>
      </c>
      <c r="Q536" s="88">
        <v>46387</v>
      </c>
      <c r="R536" s="89">
        <f t="shared" si="25"/>
        <v>40.5</v>
      </c>
      <c r="S536" s="87" t="s">
        <v>92</v>
      </c>
      <c r="T536" s="90"/>
      <c r="U536" s="105">
        <f>+IFERROR(VLOOKUP($L536,ACTIVIDADES!$B$9:$X$493,10,0),"")</f>
        <v>1</v>
      </c>
      <c r="V536" s="167" t="str">
        <f>+IFERROR(VLOOKUP($L536,ACTIVIDADES!$B$9:$X$493,11,0)," ")</f>
        <v xml:space="preserve">En el formato BD_ Vehículos se lleva un seguimiento mensual De SOAT, Impuestos, Revisión Tecnomecánica, Multas </v>
      </c>
      <c r="W536" s="227" t="str">
        <f>+IFERROR(VLOOKUP($L536,ACTIVIDADES!$B$9:$X$493,12,0),"")</f>
        <v>https://dnbcgovco-my.sharepoint.com/:f:/g/personal/planeacion_dnbc_gov_co/IgAP202B7djhSJQsRgfTcy9DAbTIvVxEEdBhOKzOHK0a6gc?e=ubNaP4</v>
      </c>
      <c r="X536" s="138">
        <f>+IFERROR(VLOOKUP($L536,ACTIVIDADES!$B$9:$X$493,13,0),"")</f>
        <v>46153</v>
      </c>
      <c r="Y536" s="164" t="str">
        <f>+IFERROR(VLOOKUP($L536,ACTIVIDADES!$B$9:$X$493,14,0),"")</f>
        <v>Aunque se encuentra la base, se sugiere su socialización al lider de proceso para evidenciar su seguimiento</v>
      </c>
      <c r="Z536" s="105">
        <f>+IFERROR(VLOOKUP($L536,ACTIVIDADES!$B$9:$X$493,15,0),"")</f>
        <v>0.1</v>
      </c>
      <c r="AA536" s="165" t="str">
        <f>+IFERROR(VLOOKUP($L536,ACTIVIDADES!$B$9:$X$493,16,0),"")</f>
        <v>EJECUCIÓN</v>
      </c>
      <c r="AB536" s="138">
        <v>46171</v>
      </c>
      <c r="AC536" s="105">
        <v>0.33</v>
      </c>
      <c r="AD536" s="181" t="s">
        <v>873</v>
      </c>
      <c r="AE536" s="105" t="s">
        <v>108</v>
      </c>
      <c r="AF536" s="105" t="s">
        <v>81</v>
      </c>
      <c r="AG536" s="105" t="s">
        <v>81</v>
      </c>
      <c r="AH536" s="105" t="s">
        <v>81</v>
      </c>
      <c r="AI536" s="33"/>
      <c r="AJ536" s="33"/>
      <c r="AK536" s="34"/>
      <c r="AL536" s="33"/>
      <c r="AM536" s="34"/>
      <c r="AN536" s="35"/>
      <c r="AO536" s="36"/>
      <c r="AP536" s="37"/>
      <c r="AQ536" s="33"/>
      <c r="AR536" s="38"/>
      <c r="AS536" s="39"/>
      <c r="AT536" s="40"/>
      <c r="AU536" s="48"/>
      <c r="AV536" s="49"/>
      <c r="AW536" s="41"/>
      <c r="AX536" s="47"/>
      <c r="AY536" s="33"/>
      <c r="AZ536" s="33"/>
      <c r="BA536" s="34"/>
      <c r="BB536" s="33"/>
      <c r="BC536" s="34"/>
      <c r="BD536" s="35"/>
      <c r="BE536" s="36"/>
      <c r="BF536" s="37"/>
      <c r="BG536" s="33"/>
      <c r="BH536" s="38"/>
      <c r="BI536" s="39"/>
      <c r="BJ536" s="40"/>
      <c r="BK536" s="48"/>
      <c r="BL536" s="49"/>
      <c r="BM536" s="41"/>
      <c r="BN536" s="47"/>
      <c r="BO536" s="33"/>
      <c r="BP536" s="33"/>
      <c r="BQ536" s="34"/>
      <c r="BR536" s="33"/>
      <c r="BS536" s="34"/>
      <c r="BT536" s="35"/>
      <c r="BU536" s="36"/>
      <c r="BV536" s="37"/>
      <c r="BW536" s="33"/>
      <c r="BX536" s="38"/>
      <c r="BY536" s="39"/>
      <c r="BZ536" s="40"/>
      <c r="CA536" s="48"/>
      <c r="CB536" s="49"/>
      <c r="CC536" s="41"/>
      <c r="CD536" s="47"/>
    </row>
    <row r="537" spans="1:82" s="32" customFormat="1" ht="90" customHeight="1" x14ac:dyDescent="0.25">
      <c r="A537" s="315">
        <f t="shared" si="26"/>
        <v>529</v>
      </c>
      <c r="B537" s="61" t="s">
        <v>67</v>
      </c>
      <c r="C537" s="61">
        <v>2023</v>
      </c>
      <c r="D537" s="61" t="s">
        <v>68</v>
      </c>
      <c r="E537" s="61"/>
      <c r="F537" s="61" t="s">
        <v>2217</v>
      </c>
      <c r="G537" s="62" t="s">
        <v>2218</v>
      </c>
      <c r="H537" s="310"/>
      <c r="I537" s="46" t="s">
        <v>2216</v>
      </c>
      <c r="J537" s="64" t="s">
        <v>2133</v>
      </c>
      <c r="K537" s="63" t="s">
        <v>73</v>
      </c>
      <c r="L537" s="87" t="s">
        <v>2134</v>
      </c>
      <c r="M537" s="86" t="s">
        <v>2135</v>
      </c>
      <c r="N537" s="87" t="s">
        <v>2136</v>
      </c>
      <c r="O537" s="87">
        <v>1</v>
      </c>
      <c r="P537" s="88">
        <v>46143</v>
      </c>
      <c r="Q537" s="88">
        <v>46234</v>
      </c>
      <c r="R537" s="89">
        <f t="shared" si="25"/>
        <v>13.5</v>
      </c>
      <c r="S537" s="87" t="s">
        <v>92</v>
      </c>
      <c r="T537" s="90"/>
      <c r="U537" s="105">
        <f>+IFERROR(VLOOKUP($L537,ACTIVIDADES!$B$9:$X$493,10,0),"")</f>
        <v>0</v>
      </c>
      <c r="V537" s="167" t="str">
        <f>+IFERROR(VLOOKUP($L537,ACTIVIDADES!$B$9:$X$493,11,0)," ")</f>
        <v xml:space="preserve">En proceso de recolectar información del vehículo </v>
      </c>
      <c r="W537" s="227" t="str">
        <f>+IFERROR(VLOOKUP($L537,ACTIVIDADES!$B$9:$X$493,12,0),"")</f>
        <v>https://dnbcgovco-my.sharepoint.com/:f:/g/personal/planeacion_dnbc_gov_co/IgCPk7BdIX7fRKOFC5bbAo6-AUwAXN2ynxK-LsVKdFpE5E8?e=BlOAsy</v>
      </c>
      <c r="X537" s="138">
        <f>+IFERROR(VLOOKUP($L537,ACTIVIDADES!$B$9:$X$493,13,0),"")</f>
        <v>46153</v>
      </c>
      <c r="Y537" s="164" t="str">
        <f>+IFERROR(VLOOKUP($L537,ACTIVIDADES!$B$9:$X$493,14,0),"")</f>
        <v>No se evidencia avance para el periodo</v>
      </c>
      <c r="Z537" s="105">
        <f>+IFERROR(VLOOKUP($L537,ACTIVIDADES!$B$9:$X$493,15,0),"")</f>
        <v>0</v>
      </c>
      <c r="AA537" s="165" t="str">
        <f>+IFERROR(VLOOKUP($L537,ACTIVIDADES!$B$9:$X$493,16,0),"")</f>
        <v>EJECUCIÓN</v>
      </c>
      <c r="AB537" s="138">
        <v>46171</v>
      </c>
      <c r="AC537" s="105">
        <v>0</v>
      </c>
      <c r="AD537" s="105" t="s">
        <v>93</v>
      </c>
      <c r="AE537" s="170" t="s">
        <v>83</v>
      </c>
      <c r="AF537" s="105" t="s">
        <v>81</v>
      </c>
      <c r="AG537" s="105" t="s">
        <v>81</v>
      </c>
      <c r="AH537" s="105" t="s">
        <v>81</v>
      </c>
      <c r="AI537" s="33"/>
      <c r="AJ537" s="33"/>
      <c r="AK537" s="34"/>
      <c r="AL537" s="33"/>
      <c r="AM537" s="34"/>
      <c r="AN537" s="35"/>
      <c r="AO537" s="36"/>
      <c r="AP537" s="37"/>
      <c r="AQ537" s="33"/>
      <c r="AR537" s="38"/>
      <c r="AS537" s="39"/>
      <c r="AT537" s="40"/>
      <c r="AU537" s="48"/>
      <c r="AV537" s="49"/>
      <c r="AW537" s="41"/>
      <c r="AX537" s="47"/>
      <c r="AY537" s="33"/>
      <c r="AZ537" s="33"/>
      <c r="BA537" s="34"/>
      <c r="BB537" s="33"/>
      <c r="BC537" s="34"/>
      <c r="BD537" s="35"/>
      <c r="BE537" s="36"/>
      <c r="BF537" s="37"/>
      <c r="BG537" s="33"/>
      <c r="BH537" s="38"/>
      <c r="BI537" s="39"/>
      <c r="BJ537" s="40"/>
      <c r="BK537" s="48"/>
      <c r="BL537" s="49"/>
      <c r="BM537" s="41"/>
      <c r="BN537" s="47"/>
      <c r="BO537" s="33"/>
      <c r="BP537" s="33"/>
      <c r="BQ537" s="34"/>
      <c r="BR537" s="33"/>
      <c r="BS537" s="34"/>
      <c r="BT537" s="35"/>
      <c r="BU537" s="36"/>
      <c r="BV537" s="37"/>
      <c r="BW537" s="33"/>
      <c r="BX537" s="38"/>
      <c r="BY537" s="39"/>
      <c r="BZ537" s="40"/>
      <c r="CA537" s="48"/>
      <c r="CB537" s="49"/>
      <c r="CC537" s="41"/>
      <c r="CD537" s="47"/>
    </row>
    <row r="538" spans="1:82" s="32" customFormat="1" ht="90" customHeight="1" x14ac:dyDescent="0.25">
      <c r="A538" s="315">
        <f t="shared" si="26"/>
        <v>530</v>
      </c>
      <c r="B538" s="61" t="s">
        <v>67</v>
      </c>
      <c r="C538" s="61">
        <v>2022</v>
      </c>
      <c r="D538" s="61" t="s">
        <v>68</v>
      </c>
      <c r="E538" s="61"/>
      <c r="F538" s="61" t="s">
        <v>2139</v>
      </c>
      <c r="G538" s="62" t="s">
        <v>2140</v>
      </c>
      <c r="H538" s="310"/>
      <c r="I538" s="46" t="s">
        <v>2219</v>
      </c>
      <c r="J538" s="64" t="s">
        <v>2220</v>
      </c>
      <c r="K538" s="63" t="s">
        <v>73</v>
      </c>
      <c r="L538" s="87" t="s">
        <v>870</v>
      </c>
      <c r="M538" s="86" t="s">
        <v>871</v>
      </c>
      <c r="N538" s="87" t="s">
        <v>872</v>
      </c>
      <c r="O538" s="87">
        <v>9</v>
      </c>
      <c r="P538" s="88">
        <v>46113</v>
      </c>
      <c r="Q538" s="88">
        <v>46387</v>
      </c>
      <c r="R538" s="89">
        <f t="shared" si="25"/>
        <v>40.5</v>
      </c>
      <c r="S538" s="87" t="s">
        <v>92</v>
      </c>
      <c r="T538" s="90"/>
      <c r="U538" s="105">
        <f>+IFERROR(VLOOKUP($L538,ACTIVIDADES!$B$9:$X$493,10,0),"")</f>
        <v>1</v>
      </c>
      <c r="V538" s="167" t="str">
        <f>+IFERROR(VLOOKUP($L538,ACTIVIDADES!$B$9:$X$493,11,0)," ")</f>
        <v xml:space="preserve">En el formato BD_ Vehículos se lleva un seguimiento mensual De SOAT, Impuestos, Revisión Tecnomecánica, Multas </v>
      </c>
      <c r="W538" s="227" t="str">
        <f>+IFERROR(VLOOKUP($L538,ACTIVIDADES!$B$9:$X$493,12,0),"")</f>
        <v>https://dnbcgovco-my.sharepoint.com/:f:/g/personal/planeacion_dnbc_gov_co/IgAP202B7djhSJQsRgfTcy9DAbTIvVxEEdBhOKzOHK0a6gc?e=ubNaP4</v>
      </c>
      <c r="X538" s="138">
        <f>+IFERROR(VLOOKUP($L538,ACTIVIDADES!$B$9:$X$493,13,0),"")</f>
        <v>46153</v>
      </c>
      <c r="Y538" s="164" t="str">
        <f>+IFERROR(VLOOKUP($L538,ACTIVIDADES!$B$9:$X$493,14,0),"")</f>
        <v>Aunque se encuentra la base, se sugiere su socialización al lider de proceso para evidenciar su seguimiento</v>
      </c>
      <c r="Z538" s="105">
        <f>+IFERROR(VLOOKUP($L538,ACTIVIDADES!$B$9:$X$493,15,0),"")</f>
        <v>0.1</v>
      </c>
      <c r="AA538" s="165" t="str">
        <f>+IFERROR(VLOOKUP($L538,ACTIVIDADES!$B$9:$X$493,16,0),"")</f>
        <v>EJECUCIÓN</v>
      </c>
      <c r="AB538" s="138">
        <v>46171</v>
      </c>
      <c r="AC538" s="105">
        <v>0.33</v>
      </c>
      <c r="AD538" s="181" t="s">
        <v>873</v>
      </c>
      <c r="AE538" s="105" t="s">
        <v>108</v>
      </c>
      <c r="AF538" s="105" t="s">
        <v>81</v>
      </c>
      <c r="AG538" s="105" t="s">
        <v>81</v>
      </c>
      <c r="AH538" s="105" t="s">
        <v>81</v>
      </c>
      <c r="AI538" s="33"/>
      <c r="AJ538" s="33"/>
      <c r="AK538" s="34"/>
      <c r="AL538" s="33"/>
      <c r="AM538" s="34"/>
      <c r="AN538" s="35"/>
      <c r="AO538" s="36"/>
      <c r="AP538" s="37"/>
      <c r="AQ538" s="33"/>
      <c r="AR538" s="38"/>
      <c r="AS538" s="39"/>
      <c r="AT538" s="40"/>
      <c r="AU538" s="48"/>
      <c r="AV538" s="49"/>
      <c r="AW538" s="41"/>
      <c r="AX538" s="47"/>
      <c r="AY538" s="33"/>
      <c r="AZ538" s="33"/>
      <c r="BA538" s="34"/>
      <c r="BB538" s="33"/>
      <c r="BC538" s="34"/>
      <c r="BD538" s="35"/>
      <c r="BE538" s="36"/>
      <c r="BF538" s="37"/>
      <c r="BG538" s="33"/>
      <c r="BH538" s="38"/>
      <c r="BI538" s="39"/>
      <c r="BJ538" s="40"/>
      <c r="BK538" s="48"/>
      <c r="BL538" s="49"/>
      <c r="BM538" s="41"/>
      <c r="BN538" s="47"/>
      <c r="BO538" s="33"/>
      <c r="BP538" s="33"/>
      <c r="BQ538" s="34"/>
      <c r="BR538" s="33"/>
      <c r="BS538" s="34"/>
      <c r="BT538" s="35"/>
      <c r="BU538" s="36"/>
      <c r="BV538" s="37"/>
      <c r="BW538" s="33"/>
      <c r="BX538" s="38"/>
      <c r="BY538" s="39"/>
      <c r="BZ538" s="40"/>
      <c r="CA538" s="48"/>
      <c r="CB538" s="49"/>
      <c r="CC538" s="41"/>
      <c r="CD538" s="47"/>
    </row>
    <row r="539" spans="1:82" s="32" customFormat="1" ht="90" customHeight="1" x14ac:dyDescent="0.25">
      <c r="A539" s="315">
        <f t="shared" si="26"/>
        <v>531</v>
      </c>
      <c r="B539" s="61" t="s">
        <v>67</v>
      </c>
      <c r="C539" s="61">
        <v>2023</v>
      </c>
      <c r="D539" s="61" t="s">
        <v>68</v>
      </c>
      <c r="E539" s="61"/>
      <c r="F539" s="61" t="s">
        <v>2221</v>
      </c>
      <c r="G539" s="62" t="s">
        <v>2222</v>
      </c>
      <c r="H539" s="310"/>
      <c r="I539" s="46" t="s">
        <v>2223</v>
      </c>
      <c r="J539" s="64" t="s">
        <v>2224</v>
      </c>
      <c r="K539" s="63" t="s">
        <v>73</v>
      </c>
      <c r="L539" s="87" t="s">
        <v>1037</v>
      </c>
      <c r="M539" s="86" t="s">
        <v>1038</v>
      </c>
      <c r="N539" s="87" t="s">
        <v>1039</v>
      </c>
      <c r="O539" s="87">
        <v>6</v>
      </c>
      <c r="P539" s="88">
        <v>46113</v>
      </c>
      <c r="Q539" s="88">
        <v>46387</v>
      </c>
      <c r="R539" s="89">
        <f t="shared" si="25"/>
        <v>40.5</v>
      </c>
      <c r="S539" s="87" t="s">
        <v>92</v>
      </c>
      <c r="T539" s="90"/>
      <c r="U539" s="105">
        <f>+IFERROR(VLOOKUP($L539,ACTIVIDADES!$B$9:$X$493,10,0),"")</f>
        <v>0</v>
      </c>
      <c r="V539" s="167" t="str">
        <f>+IFERROR(VLOOKUP($L539,ACTIVIDADES!$B$9:$X$493,11,0)," ")</f>
        <v>En proceso de actualización</v>
      </c>
      <c r="W539" s="227" t="str">
        <f>+IFERROR(VLOOKUP($L539,ACTIVIDADES!$B$9:$X$493,12,0),"")</f>
        <v>https://dnbcgovco-my.sharepoint.com/:f:/g/personal/planeacion_dnbc_gov_co/IgCl0qBqoOCDTIYmTmGALPurAbwDPB4ig6njfBp9xSbqn_8?e=rSCAmS</v>
      </c>
      <c r="X539" s="138">
        <f>+IFERROR(VLOOKUP($L539,ACTIVIDADES!$B$9:$X$493,13,0),"")</f>
        <v>46153</v>
      </c>
      <c r="Y539" s="164" t="str">
        <f>+IFERROR(VLOOKUP($L539,ACTIVIDADES!$B$9:$X$493,14,0),"")</f>
        <v>No se evidencia avance para el periodo</v>
      </c>
      <c r="Z539" s="105">
        <f>+IFERROR(VLOOKUP($L539,ACTIVIDADES!$B$9:$X$493,15,0),"")</f>
        <v>0</v>
      </c>
      <c r="AA539" s="165" t="str">
        <f>+IFERROR(VLOOKUP($L539,ACTIVIDADES!$B$9:$X$493,16,0),"")</f>
        <v>EJECUCIÓN</v>
      </c>
      <c r="AB539" s="138">
        <v>46171</v>
      </c>
      <c r="AC539" s="105">
        <v>0</v>
      </c>
      <c r="AD539" s="105" t="s">
        <v>93</v>
      </c>
      <c r="AE539" s="170" t="s">
        <v>83</v>
      </c>
      <c r="AF539" s="105" t="s">
        <v>81</v>
      </c>
      <c r="AG539" s="105" t="s">
        <v>81</v>
      </c>
      <c r="AH539" s="105" t="s">
        <v>81</v>
      </c>
      <c r="AI539" s="33"/>
      <c r="AJ539" s="33"/>
      <c r="AK539" s="34"/>
      <c r="AL539" s="33"/>
      <c r="AM539" s="34"/>
      <c r="AN539" s="35"/>
      <c r="AO539" s="36"/>
      <c r="AP539" s="37"/>
      <c r="AQ539" s="33"/>
      <c r="AR539" s="38"/>
      <c r="AS539" s="39"/>
      <c r="AT539" s="40"/>
      <c r="AU539" s="48"/>
      <c r="AV539" s="49"/>
      <c r="AW539" s="41"/>
      <c r="AX539" s="47"/>
      <c r="AY539" s="33"/>
      <c r="AZ539" s="33"/>
      <c r="BA539" s="34"/>
      <c r="BB539" s="33"/>
      <c r="BC539" s="34"/>
      <c r="BD539" s="35"/>
      <c r="BE539" s="36"/>
      <c r="BF539" s="37"/>
      <c r="BG539" s="33"/>
      <c r="BH539" s="38"/>
      <c r="BI539" s="39"/>
      <c r="BJ539" s="40"/>
      <c r="BK539" s="48"/>
      <c r="BL539" s="49"/>
      <c r="BM539" s="41"/>
      <c r="BN539" s="47"/>
      <c r="BO539" s="33"/>
      <c r="BP539" s="33"/>
      <c r="BQ539" s="34"/>
      <c r="BR539" s="33"/>
      <c r="BS539" s="34"/>
      <c r="BT539" s="35"/>
      <c r="BU539" s="36"/>
      <c r="BV539" s="37"/>
      <c r="BW539" s="33"/>
      <c r="BX539" s="38"/>
      <c r="BY539" s="39"/>
      <c r="BZ539" s="40"/>
      <c r="CA539" s="48"/>
      <c r="CB539" s="49"/>
      <c r="CC539" s="41"/>
      <c r="CD539" s="47"/>
    </row>
    <row r="540" spans="1:82" s="32" customFormat="1" ht="90" customHeight="1" x14ac:dyDescent="0.25">
      <c r="A540" s="315">
        <f t="shared" si="26"/>
        <v>532</v>
      </c>
      <c r="B540" s="61" t="s">
        <v>67</v>
      </c>
      <c r="C540" s="72">
        <v>2025</v>
      </c>
      <c r="D540" s="61" t="s">
        <v>68</v>
      </c>
      <c r="E540" s="61"/>
      <c r="F540" s="61" t="s">
        <v>2225</v>
      </c>
      <c r="G540" s="62" t="s">
        <v>2222</v>
      </c>
      <c r="H540" s="310"/>
      <c r="I540" s="46" t="s">
        <v>2223</v>
      </c>
      <c r="J540" s="64" t="s">
        <v>2224</v>
      </c>
      <c r="K540" s="63" t="s">
        <v>73</v>
      </c>
      <c r="L540" s="87" t="s">
        <v>1033</v>
      </c>
      <c r="M540" s="86" t="s">
        <v>1034</v>
      </c>
      <c r="N540" s="87" t="s">
        <v>1035</v>
      </c>
      <c r="O540" s="87">
        <v>4</v>
      </c>
      <c r="P540" s="88">
        <v>46023</v>
      </c>
      <c r="Q540" s="88">
        <v>46387</v>
      </c>
      <c r="R540" s="89">
        <f t="shared" si="25"/>
        <v>54</v>
      </c>
      <c r="S540" s="87" t="s">
        <v>92</v>
      </c>
      <c r="T540" s="90"/>
      <c r="U540" s="105">
        <f>+IFERROR(VLOOKUP($L540,ACTIVIDADES!$B$9:$X$493,10,0),"")</f>
        <v>1</v>
      </c>
      <c r="V540" s="167" t="str">
        <f>+IFERROR(VLOOKUP($L540,ACTIVIDADES!$B$9:$X$493,11,0),"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W540" s="227" t="str">
        <f>+IFERROR(VLOOKUP($L540,ACTIVIDADES!$B$9:$X$493,12,0),"")</f>
        <v>https://dnbcgovco-my.sharepoint.com/:f:/g/personal/planeacion_dnbc_gov_co/IgADxUyEd-ggR7h2RUd0PD9jAQXSII1UWONy9ygU91z1rqg?e=aIkrt5</v>
      </c>
      <c r="X540" s="138">
        <f>+IFERROR(VLOOKUP($L540,ACTIVIDADES!$B$9:$X$493,13,0),"")</f>
        <v>46153</v>
      </c>
      <c r="Y540" s="164" t="str">
        <f>+IFERROR(VLOOKUP($L540,ACTIVIDADES!$B$9:$X$493,14,0),"")</f>
        <v>Se evidencia actividades de sensibilización. Se debe garantizar la participación de la alta dirección</v>
      </c>
      <c r="Z540" s="105">
        <f>+IFERROR(VLOOKUP($L540,ACTIVIDADES!$B$9:$X$493,15,0),"")</f>
        <v>0.25</v>
      </c>
      <c r="AA540" s="165" t="str">
        <f>+IFERROR(VLOOKUP($L540,ACTIVIDADES!$B$9:$X$493,16,0),"")</f>
        <v>EJECUCIÓN</v>
      </c>
      <c r="AB540" s="138">
        <v>46171</v>
      </c>
      <c r="AC540" s="179">
        <v>0.25</v>
      </c>
      <c r="AD540" s="179" t="s">
        <v>1036</v>
      </c>
      <c r="AE540" s="105" t="s">
        <v>108</v>
      </c>
      <c r="AF540" s="105" t="s">
        <v>81</v>
      </c>
      <c r="AG540" s="105" t="s">
        <v>81</v>
      </c>
      <c r="AH540" s="105" t="s">
        <v>81</v>
      </c>
      <c r="AI540" s="33"/>
      <c r="AJ540" s="33"/>
      <c r="AK540" s="34"/>
      <c r="AL540" s="33"/>
      <c r="AM540" s="34"/>
      <c r="AN540" s="35"/>
      <c r="AO540" s="36"/>
      <c r="AP540" s="37"/>
      <c r="AQ540" s="33"/>
      <c r="AR540" s="38"/>
      <c r="AS540" s="39"/>
      <c r="AT540" s="40"/>
      <c r="AU540" s="48"/>
      <c r="AV540" s="49"/>
      <c r="AW540" s="41"/>
      <c r="AX540" s="47"/>
      <c r="AY540" s="33"/>
      <c r="AZ540" s="33"/>
      <c r="BA540" s="34"/>
      <c r="BB540" s="33"/>
      <c r="BC540" s="34"/>
      <c r="BD540" s="35"/>
      <c r="BE540" s="36"/>
      <c r="BF540" s="37"/>
      <c r="BG540" s="33"/>
      <c r="BH540" s="38"/>
      <c r="BI540" s="39"/>
      <c r="BJ540" s="40"/>
      <c r="BK540" s="48"/>
      <c r="BL540" s="49"/>
      <c r="BM540" s="41"/>
      <c r="BN540" s="47"/>
      <c r="BO540" s="33"/>
      <c r="BP540" s="33"/>
      <c r="BQ540" s="34"/>
      <c r="BR540" s="33"/>
      <c r="BS540" s="34"/>
      <c r="BT540" s="35"/>
      <c r="BU540" s="36"/>
      <c r="BV540" s="37"/>
      <c r="BW540" s="33"/>
      <c r="BX540" s="38"/>
      <c r="BY540" s="39"/>
      <c r="BZ540" s="40"/>
      <c r="CA540" s="48"/>
      <c r="CB540" s="49"/>
      <c r="CC540" s="41"/>
      <c r="CD540" s="47"/>
    </row>
    <row r="541" spans="1:82" s="32" customFormat="1" ht="90" customHeight="1" x14ac:dyDescent="0.25">
      <c r="A541" s="315">
        <f t="shared" si="26"/>
        <v>533</v>
      </c>
      <c r="B541" s="61" t="s">
        <v>67</v>
      </c>
      <c r="C541" s="61">
        <v>2023</v>
      </c>
      <c r="D541" s="61" t="s">
        <v>68</v>
      </c>
      <c r="E541" s="61"/>
      <c r="F541" s="61" t="s">
        <v>2226</v>
      </c>
      <c r="G541" s="62" t="s">
        <v>2227</v>
      </c>
      <c r="H541" s="310"/>
      <c r="I541" s="46" t="s">
        <v>2228</v>
      </c>
      <c r="J541" s="64" t="s">
        <v>2150</v>
      </c>
      <c r="K541" s="63" t="s">
        <v>73</v>
      </c>
      <c r="L541" s="87" t="s">
        <v>1408</v>
      </c>
      <c r="M541" s="86" t="s">
        <v>1409</v>
      </c>
      <c r="N541" s="87" t="s">
        <v>1039</v>
      </c>
      <c r="O541" s="87">
        <v>6</v>
      </c>
      <c r="P541" s="88">
        <v>46113</v>
      </c>
      <c r="Q541" s="88">
        <v>46387</v>
      </c>
      <c r="R541" s="89">
        <f t="shared" si="25"/>
        <v>40.5</v>
      </c>
      <c r="S541" s="87" t="s">
        <v>92</v>
      </c>
      <c r="T541" s="90"/>
      <c r="U541" s="105">
        <f>+IFERROR(VLOOKUP($L541,ACTIVIDADES!$B$9:$X$493,10,0),"")</f>
        <v>0</v>
      </c>
      <c r="V541" s="167" t="str">
        <f>+IFERROR(VLOOKUP($L541,ACTIVIDADES!$B$9:$X$493,11,0)," ")</f>
        <v>En proceso de actualización</v>
      </c>
      <c r="W541" s="227" t="str">
        <f>+IFERROR(VLOOKUP($L541,ACTIVIDADES!$B$9:$X$493,12,0),"")</f>
        <v>https://dnbcgovco-my.sharepoint.com/:f:/g/personal/planeacion_dnbc_gov_co/IgDlyhDtojfaQqoY3LJ--BxtAdUspvTyiYxQG4sEKIAAQW0?e=N9KFE5</v>
      </c>
      <c r="X541" s="138">
        <f>+IFERROR(VLOOKUP($L541,ACTIVIDADES!$B$9:$X$493,13,0),"")</f>
        <v>46153</v>
      </c>
      <c r="Y541" s="164" t="str">
        <f>+IFERROR(VLOOKUP($L541,ACTIVIDADES!$B$9:$X$493,14,0),"")</f>
        <v>No se evidencia avance para el periodo</v>
      </c>
      <c r="Z541" s="105">
        <f>+IFERROR(VLOOKUP($L541,ACTIVIDADES!$B$9:$X$493,15,0),"")</f>
        <v>0</v>
      </c>
      <c r="AA541" s="165" t="str">
        <f>+IFERROR(VLOOKUP($L541,ACTIVIDADES!$B$9:$X$493,16,0),"")</f>
        <v>EJECUCIÓN</v>
      </c>
      <c r="AB541" s="138">
        <v>46171</v>
      </c>
      <c r="AC541" s="105">
        <v>0</v>
      </c>
      <c r="AD541" s="105" t="s">
        <v>93</v>
      </c>
      <c r="AE541" s="170" t="s">
        <v>83</v>
      </c>
      <c r="AF541" s="105" t="s">
        <v>81</v>
      </c>
      <c r="AG541" s="105" t="s">
        <v>81</v>
      </c>
      <c r="AH541" s="105" t="s">
        <v>81</v>
      </c>
      <c r="AI541" s="33"/>
      <c r="AJ541" s="33"/>
      <c r="AK541" s="34"/>
      <c r="AL541" s="33"/>
      <c r="AM541" s="34"/>
      <c r="AN541" s="35"/>
      <c r="AO541" s="36"/>
      <c r="AP541" s="37"/>
      <c r="AQ541" s="33"/>
      <c r="AR541" s="38"/>
      <c r="AS541" s="39"/>
      <c r="AT541" s="40"/>
      <c r="AU541" s="48"/>
      <c r="AV541" s="49"/>
      <c r="AW541" s="41"/>
      <c r="AX541" s="47"/>
      <c r="AY541" s="33"/>
      <c r="AZ541" s="33"/>
      <c r="BA541" s="34"/>
      <c r="BB541" s="33"/>
      <c r="BC541" s="34"/>
      <c r="BD541" s="35"/>
      <c r="BE541" s="36"/>
      <c r="BF541" s="37"/>
      <c r="BG541" s="33"/>
      <c r="BH541" s="38"/>
      <c r="BI541" s="39"/>
      <c r="BJ541" s="40"/>
      <c r="BK541" s="48"/>
      <c r="BL541" s="49"/>
      <c r="BM541" s="41"/>
      <c r="BN541" s="47"/>
      <c r="BO541" s="33"/>
      <c r="BP541" s="33"/>
      <c r="BQ541" s="34"/>
      <c r="BR541" s="33"/>
      <c r="BS541" s="34"/>
      <c r="BT541" s="35"/>
      <c r="BU541" s="36"/>
      <c r="BV541" s="37"/>
      <c r="BW541" s="33"/>
      <c r="BX541" s="38"/>
      <c r="BY541" s="39"/>
      <c r="BZ541" s="40"/>
      <c r="CA541" s="48"/>
      <c r="CB541" s="49"/>
      <c r="CC541" s="41"/>
      <c r="CD541" s="47"/>
    </row>
    <row r="542" spans="1:82" s="32" customFormat="1" ht="90" customHeight="1" x14ac:dyDescent="0.25">
      <c r="A542" s="315">
        <f t="shared" si="26"/>
        <v>534</v>
      </c>
      <c r="B542" s="61" t="s">
        <v>67</v>
      </c>
      <c r="C542" s="61">
        <v>2023</v>
      </c>
      <c r="D542" s="61" t="s">
        <v>68</v>
      </c>
      <c r="E542" s="61"/>
      <c r="F542" s="61" t="s">
        <v>2226</v>
      </c>
      <c r="G542" s="62" t="s">
        <v>2227</v>
      </c>
      <c r="H542" s="310"/>
      <c r="I542" s="46" t="s">
        <v>2228</v>
      </c>
      <c r="J542" s="64" t="s">
        <v>2150</v>
      </c>
      <c r="K542" s="63" t="s">
        <v>73</v>
      </c>
      <c r="L542" s="87" t="s">
        <v>1406</v>
      </c>
      <c r="M542" s="86" t="s">
        <v>1407</v>
      </c>
      <c r="N542" s="87" t="s">
        <v>1035</v>
      </c>
      <c r="O542" s="87">
        <v>4</v>
      </c>
      <c r="P542" s="88">
        <v>46023</v>
      </c>
      <c r="Q542" s="88">
        <v>46387</v>
      </c>
      <c r="R542" s="89">
        <f t="shared" si="25"/>
        <v>54</v>
      </c>
      <c r="S542" s="87" t="s">
        <v>92</v>
      </c>
      <c r="T542" s="90"/>
      <c r="U542" s="105">
        <f>+IFERROR(VLOOKUP($L542,ACTIVIDADES!$B$9:$X$493,10,0),"")</f>
        <v>1</v>
      </c>
      <c r="V542" s="167" t="str">
        <f>+IFERROR(VLOOKUP($L542,ACTIVIDADES!$B$9:$X$493,11,0),"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W542" s="227" t="str">
        <f>+IFERROR(VLOOKUP($L542,ACTIVIDADES!$B$9:$X$493,12,0),"")</f>
        <v>https://dnbcgovco-my.sharepoint.com/:f:/g/personal/planeacion_dnbc_gov_co/IgA3Di-SMWz0SbaY-rh_a1PyASxXlY0moZXbwk_zfoxEqQo?e=1ObHV0</v>
      </c>
      <c r="X542" s="138">
        <f>+IFERROR(VLOOKUP($L542,ACTIVIDADES!$B$9:$X$493,13,0),"")</f>
        <v>46153</v>
      </c>
      <c r="Y542" s="164" t="str">
        <f>+IFERROR(VLOOKUP($L542,ACTIVIDADES!$B$9:$X$493,14,0),"")</f>
        <v>Se evidencia actividades de sensibilización. Se debe garantizar la participación de la alta dirección</v>
      </c>
      <c r="Z542" s="105">
        <f>+IFERROR(VLOOKUP($L542,ACTIVIDADES!$B$9:$X$493,15,0),"")</f>
        <v>0.25</v>
      </c>
      <c r="AA542" s="165" t="str">
        <f>+IFERROR(VLOOKUP($L542,ACTIVIDADES!$B$9:$X$493,16,0),"")</f>
        <v>EJECUCIÓN</v>
      </c>
      <c r="AB542" s="138">
        <v>46171</v>
      </c>
      <c r="AC542" s="105">
        <v>0.25</v>
      </c>
      <c r="AD542" s="174" t="s">
        <v>1742</v>
      </c>
      <c r="AE542" s="105" t="s">
        <v>108</v>
      </c>
      <c r="AF542" s="105" t="s">
        <v>81</v>
      </c>
      <c r="AG542" s="105" t="s">
        <v>81</v>
      </c>
      <c r="AH542" s="105" t="s">
        <v>81</v>
      </c>
      <c r="AI542" s="33"/>
      <c r="AJ542" s="33"/>
      <c r="AK542" s="34"/>
      <c r="AL542" s="33"/>
      <c r="AM542" s="34"/>
      <c r="AN542" s="35"/>
      <c r="AO542" s="36"/>
      <c r="AP542" s="37"/>
      <c r="AQ542" s="33"/>
      <c r="AR542" s="38"/>
      <c r="AS542" s="39"/>
      <c r="AT542" s="40"/>
      <c r="AU542" s="48"/>
      <c r="AV542" s="49"/>
      <c r="AW542" s="41"/>
      <c r="AX542" s="47"/>
      <c r="AY542" s="33"/>
      <c r="AZ542" s="33"/>
      <c r="BA542" s="34"/>
      <c r="BB542" s="33"/>
      <c r="BC542" s="34"/>
      <c r="BD542" s="35"/>
      <c r="BE542" s="36"/>
      <c r="BF542" s="37"/>
      <c r="BG542" s="33"/>
      <c r="BH542" s="38"/>
      <c r="BI542" s="39"/>
      <c r="BJ542" s="40"/>
      <c r="BK542" s="48"/>
      <c r="BL542" s="49"/>
      <c r="BM542" s="41"/>
      <c r="BN542" s="47"/>
      <c r="BO542" s="33"/>
      <c r="BP542" s="33"/>
      <c r="BQ542" s="34"/>
      <c r="BR542" s="33"/>
      <c r="BS542" s="34"/>
      <c r="BT542" s="35"/>
      <c r="BU542" s="36"/>
      <c r="BV542" s="37"/>
      <c r="BW542" s="33"/>
      <c r="BX542" s="38"/>
      <c r="BY542" s="39"/>
      <c r="BZ542" s="40"/>
      <c r="CA542" s="48"/>
      <c r="CB542" s="49"/>
      <c r="CC542" s="41"/>
      <c r="CD542" s="47"/>
    </row>
    <row r="543" spans="1:82" s="32" customFormat="1" ht="90" customHeight="1" x14ac:dyDescent="0.25">
      <c r="A543" s="315">
        <f t="shared" si="26"/>
        <v>535</v>
      </c>
      <c r="B543" s="61" t="s">
        <v>67</v>
      </c>
      <c r="C543" s="61">
        <v>2024</v>
      </c>
      <c r="D543" s="61" t="s">
        <v>163</v>
      </c>
      <c r="E543" s="61"/>
      <c r="F543" s="61" t="s">
        <v>2229</v>
      </c>
      <c r="G543" s="62" t="s">
        <v>2230</v>
      </c>
      <c r="H543" s="310" t="s">
        <v>164</v>
      </c>
      <c r="I543" s="46" t="s">
        <v>2231</v>
      </c>
      <c r="J543" s="64" t="s">
        <v>2232</v>
      </c>
      <c r="K543" s="63" t="s">
        <v>73</v>
      </c>
      <c r="L543" s="87" t="s">
        <v>2233</v>
      </c>
      <c r="M543" s="86" t="s">
        <v>2234</v>
      </c>
      <c r="N543" s="87" t="s">
        <v>2235</v>
      </c>
      <c r="O543" s="87">
        <v>1</v>
      </c>
      <c r="P543" s="88">
        <v>45484</v>
      </c>
      <c r="Q543" s="88">
        <v>45657</v>
      </c>
      <c r="R543" s="89">
        <f t="shared" si="25"/>
        <v>25.5</v>
      </c>
      <c r="S543" s="87" t="s">
        <v>168</v>
      </c>
      <c r="T543" s="90"/>
      <c r="U543" s="105">
        <f>+IFERROR(VLOOKUP($L543,ACTIVIDADES!$B$9:$X$493,10,0),"")</f>
        <v>1</v>
      </c>
      <c r="V543" s="167" t="str">
        <f>+IFERROR(VLOOKUP($L543,ACTIVIDADES!$B$9:$X$493,11,0)," ")</f>
        <v>Resolución 199 de 2024, por la cual se actualiza y modifica el reglamento del Comité de Conciliación de la DNBC, se adjunta igualmente la Resolución 363 de 2025, por la cual se actualiza y armoniza la Resolución 199 de 2024. Se anexa evidencia</v>
      </c>
      <c r="W543" s="227" t="str">
        <f>+IFERROR(VLOOKUP($L543,ACTIVIDADES!$B$9:$X$493,12,0),"")</f>
        <v>https://dnbcgovco-my.sharepoint.com/:f:/g/personal/planeacion_dnbc_gov_co/IgBWzJbqJMrkT6hgIUuTVEvtAQg3_swH7xr_L3Wo3loVN80?e=IRIajS</v>
      </c>
      <c r="X543" s="138">
        <f>+IFERROR(VLOOKUP($L543,ACTIVIDADES!$B$9:$X$493,13,0),"")</f>
        <v>46153</v>
      </c>
      <c r="Y543" s="164" t="str">
        <f>+IFERROR(VLOOKUP($L543,ACTIVIDADES!$B$9:$X$493,14,0),"")</f>
        <v>Se evidencia que se presentó la resolución 199 actualizada con las respectivas firmas</v>
      </c>
      <c r="Z543" s="105">
        <f>+IFERROR(VLOOKUP($L543,ACTIVIDADES!$B$9:$X$493,15,0),"")</f>
        <v>1</v>
      </c>
      <c r="AA543" s="165" t="str">
        <f>+IFERROR(VLOOKUP($L543,ACTIVIDADES!$B$9:$X$493,16,0),"")</f>
        <v>CUMPLIDO</v>
      </c>
      <c r="AB543" s="138">
        <v>46157</v>
      </c>
      <c r="AC543" s="170">
        <v>1</v>
      </c>
      <c r="AD543" s="176" t="s">
        <v>2236</v>
      </c>
      <c r="AE543" s="105" t="s">
        <v>80</v>
      </c>
      <c r="AF543" s="105" t="s">
        <v>81</v>
      </c>
      <c r="AG543" s="105" t="s">
        <v>85</v>
      </c>
      <c r="AH543" s="105" t="s">
        <v>123</v>
      </c>
      <c r="AI543" s="33"/>
      <c r="AJ543" s="33"/>
      <c r="AK543" s="34"/>
      <c r="AL543" s="33"/>
      <c r="AM543" s="34"/>
      <c r="AN543" s="35"/>
      <c r="AO543" s="36"/>
      <c r="AP543" s="37"/>
      <c r="AQ543" s="33"/>
      <c r="AR543" s="38"/>
      <c r="AS543" s="39"/>
      <c r="AT543" s="40"/>
      <c r="AU543" s="48"/>
      <c r="AV543" s="49"/>
      <c r="AW543" s="41"/>
      <c r="AX543" s="47"/>
      <c r="AY543" s="33"/>
      <c r="AZ543" s="33"/>
      <c r="BA543" s="34"/>
      <c r="BB543" s="33"/>
      <c r="BC543" s="34"/>
      <c r="BD543" s="35"/>
      <c r="BE543" s="36"/>
      <c r="BF543" s="37"/>
      <c r="BG543" s="33"/>
      <c r="BH543" s="38"/>
      <c r="BI543" s="39"/>
      <c r="BJ543" s="40"/>
      <c r="BK543" s="48"/>
      <c r="BL543" s="49"/>
      <c r="BM543" s="41"/>
      <c r="BN543" s="47"/>
      <c r="BO543" s="33"/>
      <c r="BP543" s="33"/>
      <c r="BQ543" s="34"/>
      <c r="BR543" s="33"/>
      <c r="BS543" s="34"/>
      <c r="BT543" s="35"/>
      <c r="BU543" s="36"/>
      <c r="BV543" s="37"/>
      <c r="BW543" s="33"/>
      <c r="BX543" s="38"/>
      <c r="BY543" s="39"/>
      <c r="BZ543" s="40"/>
      <c r="CA543" s="48"/>
      <c r="CB543" s="49"/>
      <c r="CC543" s="41"/>
      <c r="CD543" s="47"/>
    </row>
    <row r="544" spans="1:82" s="32" customFormat="1" ht="90" customHeight="1" x14ac:dyDescent="0.25">
      <c r="A544" s="315">
        <f t="shared" si="26"/>
        <v>536</v>
      </c>
      <c r="B544" s="61" t="s">
        <v>67</v>
      </c>
      <c r="C544" s="61">
        <v>2024</v>
      </c>
      <c r="D544" s="61" t="s">
        <v>163</v>
      </c>
      <c r="E544" s="61"/>
      <c r="F544" s="61" t="s">
        <v>2237</v>
      </c>
      <c r="G544" s="62" t="s">
        <v>2238</v>
      </c>
      <c r="H544" s="310" t="s">
        <v>164</v>
      </c>
      <c r="I544" s="46" t="s">
        <v>2239</v>
      </c>
      <c r="J544" s="64" t="s">
        <v>2240</v>
      </c>
      <c r="K544" s="63" t="s">
        <v>73</v>
      </c>
      <c r="L544" s="87" t="s">
        <v>2241</v>
      </c>
      <c r="M544" s="86" t="s">
        <v>2242</v>
      </c>
      <c r="N544" s="87" t="s">
        <v>2243</v>
      </c>
      <c r="O544" s="87">
        <v>1</v>
      </c>
      <c r="P544" s="88">
        <v>45484</v>
      </c>
      <c r="Q544" s="88">
        <v>45657</v>
      </c>
      <c r="R544" s="89">
        <f t="shared" si="25"/>
        <v>25.5</v>
      </c>
      <c r="S544" s="87" t="s">
        <v>168</v>
      </c>
      <c r="T544" s="90"/>
      <c r="U544" s="105">
        <f>+IFERROR(VLOOKUP($L544,ACTIVIDADES!$B$9:$X$493,10,0),"")</f>
        <v>1</v>
      </c>
      <c r="V544" s="167" t="str">
        <f>+IFERROR(VLOOKUP($L544,ACTIVIDADES!$B$9:$X$493,11,0)," ")</f>
        <v>Certificaciones emitidas y entregadas a la oficina jurídica. Se anexa evidencia</v>
      </c>
      <c r="W544" s="227" t="str">
        <f>+IFERROR(VLOOKUP($L544,ACTIVIDADES!$B$9:$X$493,12,0),"")</f>
        <v>https://dnbcgovco-my.sharepoint.com/:f:/g/personal/planeacion_dnbc_gov_co/IgBsc7JhglygTLllheG99bkEAdRb04KaWmeFzQt6r2q04Jg?e=facyEV</v>
      </c>
      <c r="X544" s="138">
        <f>+IFERROR(VLOOKUP($L544,ACTIVIDADES!$B$9:$X$493,13,0),"")</f>
        <v>46153</v>
      </c>
      <c r="Y544" s="164" t="str">
        <f>+IFERROR(VLOOKUP($L544,ACTIVIDADES!$B$9:$X$493,14,0),"")</f>
        <v>Se evidencia que se presentaron las certificaciones correspondientes para darle conformdiad al hallazgo</v>
      </c>
      <c r="Z544" s="105">
        <f>+IFERROR(VLOOKUP($L544,ACTIVIDADES!$B$9:$X$493,15,0),"")</f>
        <v>1</v>
      </c>
      <c r="AA544" s="165" t="str">
        <f>+IFERROR(VLOOKUP($L544,ACTIVIDADES!$B$9:$X$493,16,0),"")</f>
        <v>CUMPLIDO</v>
      </c>
      <c r="AB544" s="138">
        <v>46157</v>
      </c>
      <c r="AC544" s="170">
        <v>1</v>
      </c>
      <c r="AD544" s="1" t="s">
        <v>2244</v>
      </c>
      <c r="AE544" s="105" t="s">
        <v>80</v>
      </c>
      <c r="AF544" s="105" t="s">
        <v>81</v>
      </c>
      <c r="AG544" s="105" t="s">
        <v>85</v>
      </c>
      <c r="AH544" s="105" t="s">
        <v>123</v>
      </c>
      <c r="AI544" s="33"/>
      <c r="AJ544" s="33"/>
      <c r="AK544" s="34"/>
      <c r="AL544" s="33"/>
      <c r="AM544" s="34"/>
      <c r="AN544" s="35"/>
      <c r="AO544" s="36"/>
      <c r="AP544" s="37"/>
      <c r="AQ544" s="33"/>
      <c r="AR544" s="38"/>
      <c r="AS544" s="39"/>
      <c r="AT544" s="40"/>
      <c r="AU544" s="48"/>
      <c r="AV544" s="49"/>
      <c r="AW544" s="41"/>
      <c r="AX544" s="47"/>
      <c r="AY544" s="33"/>
      <c r="AZ544" s="33"/>
      <c r="BA544" s="34"/>
      <c r="BB544" s="33"/>
      <c r="BC544" s="34"/>
      <c r="BD544" s="35"/>
      <c r="BE544" s="36"/>
      <c r="BF544" s="37"/>
      <c r="BG544" s="33"/>
      <c r="BH544" s="38"/>
      <c r="BI544" s="39"/>
      <c r="BJ544" s="40"/>
      <c r="BK544" s="48"/>
      <c r="BL544" s="49"/>
      <c r="BM544" s="41"/>
      <c r="BN544" s="47"/>
      <c r="BO544" s="33"/>
      <c r="BP544" s="33"/>
      <c r="BQ544" s="34"/>
      <c r="BR544" s="33"/>
      <c r="BS544" s="34"/>
      <c r="BT544" s="35"/>
      <c r="BU544" s="36"/>
      <c r="BV544" s="37"/>
      <c r="BW544" s="33"/>
      <c r="BX544" s="38"/>
      <c r="BY544" s="39"/>
      <c r="BZ544" s="40"/>
      <c r="CA544" s="48"/>
      <c r="CB544" s="49"/>
      <c r="CC544" s="41"/>
      <c r="CD544" s="47"/>
    </row>
    <row r="545" spans="1:82" s="32" customFormat="1" ht="90" customHeight="1" x14ac:dyDescent="0.25">
      <c r="A545" s="315">
        <f t="shared" si="26"/>
        <v>537</v>
      </c>
      <c r="B545" s="61" t="s">
        <v>67</v>
      </c>
      <c r="C545" s="61">
        <v>2024</v>
      </c>
      <c r="D545" s="61" t="s">
        <v>163</v>
      </c>
      <c r="E545" s="61"/>
      <c r="F545" s="61" t="s">
        <v>2245</v>
      </c>
      <c r="G545" s="62" t="s">
        <v>2246</v>
      </c>
      <c r="H545" s="310" t="s">
        <v>2247</v>
      </c>
      <c r="I545" s="46" t="s">
        <v>2248</v>
      </c>
      <c r="J545" s="64" t="s">
        <v>2249</v>
      </c>
      <c r="K545" s="63"/>
      <c r="L545" s="87" t="s">
        <v>2250</v>
      </c>
      <c r="M545" s="86" t="s">
        <v>2251</v>
      </c>
      <c r="N545" s="87" t="s">
        <v>2252</v>
      </c>
      <c r="O545" s="87">
        <v>1</v>
      </c>
      <c r="P545" s="88">
        <v>45778</v>
      </c>
      <c r="Q545" s="88">
        <v>45809</v>
      </c>
      <c r="R545" s="89">
        <f t="shared" si="25"/>
        <v>4.5</v>
      </c>
      <c r="S545" s="87" t="s">
        <v>458</v>
      </c>
      <c r="T545" s="90"/>
      <c r="U545" s="105">
        <f>+IFERROR(VLOOKUP($L545,ACTIVIDADES!$B$9:$X$493,10,0),"")</f>
        <v>0</v>
      </c>
      <c r="V545" s="167">
        <f>+IFERROR(VLOOKUP($L545,ACTIVIDADES!$B$9:$X$493,11,0)," ")</f>
        <v>0</v>
      </c>
      <c r="W545" s="227">
        <f>+IFERROR(VLOOKUP($L545,ACTIVIDADES!$B$9:$X$493,12,0),"")</f>
        <v>0</v>
      </c>
      <c r="X545" s="138">
        <f>+IFERROR(VLOOKUP($L545,ACTIVIDADES!$B$9:$X$493,13,0),"")</f>
        <v>46153</v>
      </c>
      <c r="Y545" s="164" t="str">
        <f>+IFERROR(VLOOKUP($L545,ACTIVIDADES!$B$9:$X$493,14,0),"")</f>
        <v>No se realizó seguimiento</v>
      </c>
      <c r="Z545" s="105">
        <f>+IFERROR(VLOOKUP($L545,ACTIVIDADES!$B$9:$X$493,15,0),"")</f>
        <v>0</v>
      </c>
      <c r="AA545" s="165" t="str">
        <f>+IFERROR(VLOOKUP($L545,ACTIVIDADES!$B$9:$X$493,16,0),"")</f>
        <v>VENCIDO</v>
      </c>
      <c r="AB545" s="138">
        <v>46157</v>
      </c>
      <c r="AC545" s="105">
        <v>0</v>
      </c>
      <c r="AD545" s="105" t="s">
        <v>93</v>
      </c>
      <c r="AE545" s="105" t="s">
        <v>118</v>
      </c>
      <c r="AF545" s="105" t="s">
        <v>81</v>
      </c>
      <c r="AG545" s="105" t="s">
        <v>81</v>
      </c>
      <c r="AH545" s="105" t="s">
        <v>81</v>
      </c>
      <c r="AI545" s="33"/>
      <c r="AJ545" s="33"/>
      <c r="AK545" s="34"/>
      <c r="AL545" s="33"/>
      <c r="AM545" s="34"/>
      <c r="AN545" s="35"/>
      <c r="AO545" s="36"/>
      <c r="AP545" s="37"/>
      <c r="AQ545" s="33"/>
      <c r="AR545" s="38"/>
      <c r="AS545" s="39"/>
      <c r="AT545" s="40"/>
      <c r="AU545" s="48"/>
      <c r="AV545" s="49"/>
      <c r="AW545" s="41"/>
      <c r="AX545" s="47"/>
      <c r="AY545" s="33"/>
      <c r="AZ545" s="33"/>
      <c r="BA545" s="34"/>
      <c r="BB545" s="33"/>
      <c r="BC545" s="34"/>
      <c r="BD545" s="35"/>
      <c r="BE545" s="36"/>
      <c r="BF545" s="37"/>
      <c r="BG545" s="33"/>
      <c r="BH545" s="38"/>
      <c r="BI545" s="39"/>
      <c r="BJ545" s="40"/>
      <c r="BK545" s="48"/>
      <c r="BL545" s="49"/>
      <c r="BM545" s="41"/>
      <c r="BN545" s="47"/>
      <c r="BO545" s="33"/>
      <c r="BP545" s="33"/>
      <c r="BQ545" s="34"/>
      <c r="BR545" s="33"/>
      <c r="BS545" s="34"/>
      <c r="BT545" s="35"/>
      <c r="BU545" s="36"/>
      <c r="BV545" s="37"/>
      <c r="BW545" s="33"/>
      <c r="BX545" s="38"/>
      <c r="BY545" s="39"/>
      <c r="BZ545" s="40"/>
      <c r="CA545" s="48"/>
      <c r="CB545" s="49"/>
      <c r="CC545" s="41"/>
      <c r="CD545" s="47"/>
    </row>
    <row r="546" spans="1:82" s="32" customFormat="1" ht="90" customHeight="1" x14ac:dyDescent="0.25">
      <c r="A546" s="315">
        <f t="shared" si="26"/>
        <v>538</v>
      </c>
      <c r="B546" s="61" t="s">
        <v>67</v>
      </c>
      <c r="C546" s="61">
        <v>2024</v>
      </c>
      <c r="D546" s="61" t="s">
        <v>163</v>
      </c>
      <c r="E546" s="61"/>
      <c r="F546" s="61" t="s">
        <v>2245</v>
      </c>
      <c r="G546" s="62" t="s">
        <v>2246</v>
      </c>
      <c r="H546" s="310" t="s">
        <v>2247</v>
      </c>
      <c r="I546" s="46" t="s">
        <v>2248</v>
      </c>
      <c r="J546" s="64" t="s">
        <v>2249</v>
      </c>
      <c r="K546" s="63" t="s">
        <v>73</v>
      </c>
      <c r="L546" s="87" t="s">
        <v>2253</v>
      </c>
      <c r="M546" s="86" t="s">
        <v>2254</v>
      </c>
      <c r="N546" s="87" t="s">
        <v>2255</v>
      </c>
      <c r="O546" s="87"/>
      <c r="P546" s="88"/>
      <c r="Q546" s="88"/>
      <c r="R546" s="89">
        <f t="shared" si="25"/>
        <v>0</v>
      </c>
      <c r="S546" s="87" t="s">
        <v>168</v>
      </c>
      <c r="T546" s="90"/>
      <c r="U546" s="105">
        <f>+IFERROR(VLOOKUP($L546,ACTIVIDADES!$B$9:$X$493,10,0),"")</f>
        <v>1</v>
      </c>
      <c r="V546" s="167" t="str">
        <f>+IFERROR(VLOOKUP($L546,ACTIVIDADES!$B$9:$X$493,11,0)," ")</f>
        <v>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v>
      </c>
      <c r="W546" s="227" t="str">
        <f>+IFERROR(VLOOKUP($L546,ACTIVIDADES!$B$9:$X$493,12,0),"")</f>
        <v>https://dnbcgovco-my.sharepoint.com/:f:/g/personal/planeacion_dnbc_gov_co/IgBTKReKXiIaQpJqnvKKQMbVAY2AK0ARdrNpaGYCO6E0rG0?e=UqZcmo</v>
      </c>
      <c r="X546" s="138">
        <f>+IFERROR(VLOOKUP($L546,ACTIVIDADES!$B$9:$X$493,13,0),"")</f>
        <v>46153</v>
      </c>
      <c r="Y546" s="164" t="str">
        <f>+IFERROR(VLOOKUP($L546,ACTIVIDADES!$B$9:$X$493,14,0),"")</f>
        <v>Se evidencian correos de socialización de capacitaciones de sistema de información</v>
      </c>
      <c r="Z546" s="105">
        <f>+IFERROR(VLOOKUP($L546,ACTIVIDADES!$B$9:$X$493,15,0),"")</f>
        <v>1</v>
      </c>
      <c r="AA546" s="165" t="str">
        <f>+IFERROR(VLOOKUP($L546,ACTIVIDADES!$B$9:$X$493,16,0),"")</f>
        <v>CUMPLIDO</v>
      </c>
      <c r="AB546" s="138">
        <v>46157</v>
      </c>
      <c r="AC546" s="174">
        <v>1</v>
      </c>
      <c r="AD546" s="181" t="s">
        <v>2256</v>
      </c>
      <c r="AE546" s="105" t="s">
        <v>80</v>
      </c>
      <c r="AF546" s="105" t="s">
        <v>81</v>
      </c>
      <c r="AG546" s="105" t="s">
        <v>85</v>
      </c>
      <c r="AH546" s="105" t="s">
        <v>123</v>
      </c>
      <c r="AI546" s="33"/>
      <c r="AJ546" s="33"/>
      <c r="AK546" s="34"/>
      <c r="AL546" s="33"/>
      <c r="AM546" s="34"/>
      <c r="AN546" s="35"/>
      <c r="AO546" s="36"/>
      <c r="AP546" s="37"/>
      <c r="AQ546" s="33"/>
      <c r="AR546" s="38"/>
      <c r="AS546" s="39"/>
      <c r="AT546" s="40"/>
      <c r="AU546" s="48"/>
      <c r="AV546" s="49"/>
      <c r="AW546" s="41"/>
      <c r="AX546" s="47"/>
      <c r="AY546" s="33"/>
      <c r="AZ546" s="33"/>
      <c r="BA546" s="34"/>
      <c r="BB546" s="33"/>
      <c r="BC546" s="34"/>
      <c r="BD546" s="35"/>
      <c r="BE546" s="36"/>
      <c r="BF546" s="37"/>
      <c r="BG546" s="33"/>
      <c r="BH546" s="38"/>
      <c r="BI546" s="39"/>
      <c r="BJ546" s="40"/>
      <c r="BK546" s="48"/>
      <c r="BL546" s="49"/>
      <c r="BM546" s="41"/>
      <c r="BN546" s="47"/>
      <c r="BO546" s="33"/>
      <c r="BP546" s="33"/>
      <c r="BQ546" s="34"/>
      <c r="BR546" s="33"/>
      <c r="BS546" s="34"/>
      <c r="BT546" s="35"/>
      <c r="BU546" s="36"/>
      <c r="BV546" s="37"/>
      <c r="BW546" s="33"/>
      <c r="BX546" s="38"/>
      <c r="BY546" s="39"/>
      <c r="BZ546" s="40"/>
      <c r="CA546" s="48"/>
      <c r="CB546" s="49"/>
      <c r="CC546" s="41"/>
      <c r="CD546" s="47"/>
    </row>
    <row r="547" spans="1:82" s="32" customFormat="1" ht="90" customHeight="1" x14ac:dyDescent="0.25">
      <c r="A547" s="315">
        <f t="shared" si="26"/>
        <v>539</v>
      </c>
      <c r="B547" s="61" t="s">
        <v>67</v>
      </c>
      <c r="C547" s="61">
        <v>2024</v>
      </c>
      <c r="D547" s="61" t="s">
        <v>163</v>
      </c>
      <c r="E547" s="61"/>
      <c r="F547" s="61" t="s">
        <v>2257</v>
      </c>
      <c r="G547" s="62" t="s">
        <v>2258</v>
      </c>
      <c r="H547" s="310" t="s">
        <v>2247</v>
      </c>
      <c r="I547" s="46" t="s">
        <v>2259</v>
      </c>
      <c r="J547" s="64" t="s">
        <v>2260</v>
      </c>
      <c r="K547" s="63" t="s">
        <v>73</v>
      </c>
      <c r="L547" s="87" t="s">
        <v>2261</v>
      </c>
      <c r="M547" s="86" t="s">
        <v>2262</v>
      </c>
      <c r="N547" s="87" t="s">
        <v>2263</v>
      </c>
      <c r="O547" s="87">
        <v>3</v>
      </c>
      <c r="P547" s="88">
        <v>46113</v>
      </c>
      <c r="Q547" s="88">
        <v>46203</v>
      </c>
      <c r="R547" s="89">
        <f t="shared" si="25"/>
        <v>13.350000000000001</v>
      </c>
      <c r="S547" s="87" t="s">
        <v>458</v>
      </c>
      <c r="T547" s="90"/>
      <c r="U547" s="105">
        <f>+IFERROR(VLOOKUP($L547,ACTIVIDADES!$B$9:$X$493,10,0),"")</f>
        <v>0</v>
      </c>
      <c r="V547" s="167">
        <f>+IFERROR(VLOOKUP($L547,ACTIVIDADES!$B$9:$X$493,11,0)," ")</f>
        <v>0</v>
      </c>
      <c r="W547" s="227">
        <f>+IFERROR(VLOOKUP($L547,ACTIVIDADES!$B$9:$X$493,12,0),"")</f>
        <v>0</v>
      </c>
      <c r="X547" s="138">
        <f>+IFERROR(VLOOKUP($L547,ACTIVIDADES!$B$9:$X$493,13,0),"")</f>
        <v>46153</v>
      </c>
      <c r="Y547" s="164" t="str">
        <f>+IFERROR(VLOOKUP($L547,ACTIVIDADES!$B$9:$X$493,14,0),"")</f>
        <v>No se realizó seguimiento</v>
      </c>
      <c r="Z547" s="105">
        <f>+IFERROR(VLOOKUP($L547,ACTIVIDADES!$B$9:$X$493,15,0),"")</f>
        <v>0</v>
      </c>
      <c r="AA547" s="165" t="str">
        <f>+IFERROR(VLOOKUP($L547,ACTIVIDADES!$B$9:$X$493,16,0),"")</f>
        <v>EJECUCIÓN</v>
      </c>
      <c r="AB547" s="138">
        <v>46157</v>
      </c>
      <c r="AC547" s="105">
        <v>0</v>
      </c>
      <c r="AD547" s="105" t="s">
        <v>93</v>
      </c>
      <c r="AE547" s="170" t="s">
        <v>83</v>
      </c>
      <c r="AF547" s="105" t="s">
        <v>81</v>
      </c>
      <c r="AG547" s="105" t="s">
        <v>81</v>
      </c>
      <c r="AH547" s="105" t="s">
        <v>81</v>
      </c>
      <c r="AI547" s="33"/>
      <c r="AJ547" s="33"/>
      <c r="AK547" s="34"/>
      <c r="AL547" s="33"/>
      <c r="AM547" s="34"/>
      <c r="AN547" s="35"/>
      <c r="AO547" s="36"/>
      <c r="AP547" s="37"/>
      <c r="AQ547" s="33"/>
      <c r="AR547" s="38"/>
      <c r="AS547" s="39"/>
      <c r="AT547" s="40"/>
      <c r="AU547" s="48"/>
      <c r="AV547" s="49"/>
      <c r="AW547" s="41"/>
      <c r="AX547" s="47"/>
      <c r="AY547" s="33"/>
      <c r="AZ547" s="33"/>
      <c r="BA547" s="34"/>
      <c r="BB547" s="33"/>
      <c r="BC547" s="34"/>
      <c r="BD547" s="35"/>
      <c r="BE547" s="36"/>
      <c r="BF547" s="37"/>
      <c r="BG547" s="33"/>
      <c r="BH547" s="38"/>
      <c r="BI547" s="39"/>
      <c r="BJ547" s="40"/>
      <c r="BK547" s="48"/>
      <c r="BL547" s="49"/>
      <c r="BM547" s="41"/>
      <c r="BN547" s="47"/>
      <c r="BO547" s="33"/>
      <c r="BP547" s="33"/>
      <c r="BQ547" s="34"/>
      <c r="BR547" s="33"/>
      <c r="BS547" s="34"/>
      <c r="BT547" s="35"/>
      <c r="BU547" s="36"/>
      <c r="BV547" s="37"/>
      <c r="BW547" s="33"/>
      <c r="BX547" s="38"/>
      <c r="BY547" s="39"/>
      <c r="BZ547" s="40"/>
      <c r="CA547" s="48"/>
      <c r="CB547" s="49"/>
      <c r="CC547" s="41"/>
      <c r="CD547" s="47"/>
    </row>
    <row r="548" spans="1:82" s="32" customFormat="1" ht="90" customHeight="1" x14ac:dyDescent="0.25">
      <c r="A548" s="315">
        <f t="shared" si="26"/>
        <v>540</v>
      </c>
      <c r="B548" s="61" t="s">
        <v>67</v>
      </c>
      <c r="C548" s="61">
        <v>2024</v>
      </c>
      <c r="D548" s="61" t="s">
        <v>163</v>
      </c>
      <c r="E548" s="61"/>
      <c r="F548" s="61" t="s">
        <v>2264</v>
      </c>
      <c r="G548" s="62" t="s">
        <v>2265</v>
      </c>
      <c r="H548" s="310" t="s">
        <v>2247</v>
      </c>
      <c r="I548" s="46" t="s">
        <v>2266</v>
      </c>
      <c r="J548" s="64" t="s">
        <v>2267</v>
      </c>
      <c r="K548" s="63" t="s">
        <v>73</v>
      </c>
      <c r="L548" s="87" t="s">
        <v>2261</v>
      </c>
      <c r="M548" s="86" t="s">
        <v>2262</v>
      </c>
      <c r="N548" s="87" t="s">
        <v>2263</v>
      </c>
      <c r="O548" s="87">
        <v>3</v>
      </c>
      <c r="P548" s="88">
        <v>46113</v>
      </c>
      <c r="Q548" s="88">
        <v>46203</v>
      </c>
      <c r="R548" s="89">
        <f t="shared" si="25"/>
        <v>13.350000000000001</v>
      </c>
      <c r="S548" s="87" t="s">
        <v>458</v>
      </c>
      <c r="T548" s="90"/>
      <c r="U548" s="105">
        <f>+IFERROR(VLOOKUP($L548,ACTIVIDADES!$B$9:$X$493,10,0),"")</f>
        <v>0</v>
      </c>
      <c r="V548" s="167">
        <f>+IFERROR(VLOOKUP($L548,ACTIVIDADES!$B$9:$X$493,11,0)," ")</f>
        <v>0</v>
      </c>
      <c r="W548" s="227">
        <f>+IFERROR(VLOOKUP($L548,ACTIVIDADES!$B$9:$X$493,12,0),"")</f>
        <v>0</v>
      </c>
      <c r="X548" s="138">
        <f>+IFERROR(VLOOKUP($L548,ACTIVIDADES!$B$9:$X$493,13,0),"")</f>
        <v>46153</v>
      </c>
      <c r="Y548" s="164" t="str">
        <f>+IFERROR(VLOOKUP($L548,ACTIVIDADES!$B$9:$X$493,14,0),"")</f>
        <v>No se realizó seguimiento</v>
      </c>
      <c r="Z548" s="105">
        <f>+IFERROR(VLOOKUP($L548,ACTIVIDADES!$B$9:$X$493,15,0),"")</f>
        <v>0</v>
      </c>
      <c r="AA548" s="165" t="str">
        <f>+IFERROR(VLOOKUP($L548,ACTIVIDADES!$B$9:$X$493,16,0),"")</f>
        <v>EJECUCIÓN</v>
      </c>
      <c r="AB548" s="138">
        <v>46157</v>
      </c>
      <c r="AC548" s="105">
        <v>0</v>
      </c>
      <c r="AD548" s="105" t="s">
        <v>93</v>
      </c>
      <c r="AE548" s="170" t="s">
        <v>83</v>
      </c>
      <c r="AF548" s="105" t="s">
        <v>81</v>
      </c>
      <c r="AG548" s="105" t="s">
        <v>81</v>
      </c>
      <c r="AH548" s="105" t="s">
        <v>81</v>
      </c>
      <c r="AI548" s="33"/>
      <c r="AJ548" s="33"/>
      <c r="AK548" s="34"/>
      <c r="AL548" s="33"/>
      <c r="AM548" s="34"/>
      <c r="AN548" s="35"/>
      <c r="AO548" s="36"/>
      <c r="AP548" s="37"/>
      <c r="AQ548" s="33"/>
      <c r="AR548" s="38"/>
      <c r="AS548" s="39"/>
      <c r="AT548" s="40"/>
      <c r="AU548" s="48"/>
      <c r="AV548" s="49"/>
      <c r="AW548" s="41"/>
      <c r="AX548" s="47"/>
      <c r="AY548" s="33"/>
      <c r="AZ548" s="33"/>
      <c r="BA548" s="34"/>
      <c r="BB548" s="33"/>
      <c r="BC548" s="34"/>
      <c r="BD548" s="35"/>
      <c r="BE548" s="36"/>
      <c r="BF548" s="37"/>
      <c r="BG548" s="33"/>
      <c r="BH548" s="38"/>
      <c r="BI548" s="39"/>
      <c r="BJ548" s="40"/>
      <c r="BK548" s="48"/>
      <c r="BL548" s="49"/>
      <c r="BM548" s="41"/>
      <c r="BN548" s="47"/>
      <c r="BO548" s="33"/>
      <c r="BP548" s="33"/>
      <c r="BQ548" s="34"/>
      <c r="BR548" s="33"/>
      <c r="BS548" s="34"/>
      <c r="BT548" s="35"/>
      <c r="BU548" s="36"/>
      <c r="BV548" s="37"/>
      <c r="BW548" s="33"/>
      <c r="BX548" s="38"/>
      <c r="BY548" s="39"/>
      <c r="BZ548" s="40"/>
      <c r="CA548" s="48"/>
      <c r="CB548" s="49"/>
      <c r="CC548" s="41"/>
      <c r="CD548" s="47"/>
    </row>
    <row r="549" spans="1:82" s="32" customFormat="1" ht="90" customHeight="1" x14ac:dyDescent="0.25">
      <c r="A549" s="315">
        <f t="shared" si="26"/>
        <v>541</v>
      </c>
      <c r="B549" s="61" t="s">
        <v>67</v>
      </c>
      <c r="C549" s="61">
        <v>2024</v>
      </c>
      <c r="D549" s="61" t="s">
        <v>163</v>
      </c>
      <c r="E549" s="61"/>
      <c r="F549" s="61" t="s">
        <v>2268</v>
      </c>
      <c r="G549" s="62" t="s">
        <v>2269</v>
      </c>
      <c r="H549" s="310" t="s">
        <v>2247</v>
      </c>
      <c r="I549" s="46" t="s">
        <v>2270</v>
      </c>
      <c r="J549" s="64" t="s">
        <v>2271</v>
      </c>
      <c r="K549" s="63" t="s">
        <v>73</v>
      </c>
      <c r="L549" s="87" t="s">
        <v>2261</v>
      </c>
      <c r="M549" s="86" t="s">
        <v>2262</v>
      </c>
      <c r="N549" s="87" t="s">
        <v>2263</v>
      </c>
      <c r="O549" s="87">
        <v>3</v>
      </c>
      <c r="P549" s="88">
        <v>46113</v>
      </c>
      <c r="Q549" s="88">
        <v>46203</v>
      </c>
      <c r="R549" s="89">
        <f t="shared" si="25"/>
        <v>13.350000000000001</v>
      </c>
      <c r="S549" s="87" t="s">
        <v>458</v>
      </c>
      <c r="T549" s="90"/>
      <c r="U549" s="105">
        <f>+IFERROR(VLOOKUP($L549,ACTIVIDADES!$B$9:$X$493,10,0),"")</f>
        <v>0</v>
      </c>
      <c r="V549" s="167">
        <f>+IFERROR(VLOOKUP($L549,ACTIVIDADES!$B$9:$X$493,11,0)," ")</f>
        <v>0</v>
      </c>
      <c r="W549" s="227">
        <f>+IFERROR(VLOOKUP($L549,ACTIVIDADES!$B$9:$X$493,12,0),"")</f>
        <v>0</v>
      </c>
      <c r="X549" s="138">
        <f>+IFERROR(VLOOKUP($L549,ACTIVIDADES!$B$9:$X$493,13,0),"")</f>
        <v>46153</v>
      </c>
      <c r="Y549" s="164" t="str">
        <f>+IFERROR(VLOOKUP($L549,ACTIVIDADES!$B$9:$X$493,14,0),"")</f>
        <v>No se realizó seguimiento</v>
      </c>
      <c r="Z549" s="105">
        <f>+IFERROR(VLOOKUP($L549,ACTIVIDADES!$B$9:$X$493,15,0),"")</f>
        <v>0</v>
      </c>
      <c r="AA549" s="165" t="str">
        <f>+IFERROR(VLOOKUP($L549,ACTIVIDADES!$B$9:$X$493,16,0),"")</f>
        <v>EJECUCIÓN</v>
      </c>
      <c r="AB549" s="138">
        <v>46157</v>
      </c>
      <c r="AC549" s="105">
        <v>0</v>
      </c>
      <c r="AD549" s="105" t="s">
        <v>93</v>
      </c>
      <c r="AE549" s="170" t="s">
        <v>83</v>
      </c>
      <c r="AF549" s="105" t="s">
        <v>81</v>
      </c>
      <c r="AG549" s="105" t="s">
        <v>81</v>
      </c>
      <c r="AH549" s="105" t="s">
        <v>81</v>
      </c>
      <c r="AI549" s="33"/>
      <c r="AJ549" s="33"/>
      <c r="AK549" s="34"/>
      <c r="AL549" s="33"/>
      <c r="AM549" s="34"/>
      <c r="AN549" s="35"/>
      <c r="AO549" s="36"/>
      <c r="AP549" s="37"/>
      <c r="AQ549" s="33"/>
      <c r="AR549" s="38"/>
      <c r="AS549" s="39"/>
      <c r="AT549" s="40"/>
      <c r="AU549" s="48"/>
      <c r="AV549" s="49"/>
      <c r="AW549" s="41"/>
      <c r="AX549" s="47"/>
      <c r="AY549" s="33"/>
      <c r="AZ549" s="33"/>
      <c r="BA549" s="34"/>
      <c r="BB549" s="33"/>
      <c r="BC549" s="34"/>
      <c r="BD549" s="35"/>
      <c r="BE549" s="36"/>
      <c r="BF549" s="37"/>
      <c r="BG549" s="33"/>
      <c r="BH549" s="38"/>
      <c r="BI549" s="39"/>
      <c r="BJ549" s="40"/>
      <c r="BK549" s="48"/>
      <c r="BL549" s="49"/>
      <c r="BM549" s="41"/>
      <c r="BN549" s="47"/>
      <c r="BO549" s="33"/>
      <c r="BP549" s="33"/>
      <c r="BQ549" s="34"/>
      <c r="BR549" s="33"/>
      <c r="BS549" s="34"/>
      <c r="BT549" s="35"/>
      <c r="BU549" s="36"/>
      <c r="BV549" s="37"/>
      <c r="BW549" s="33"/>
      <c r="BX549" s="38"/>
      <c r="BY549" s="39"/>
      <c r="BZ549" s="40"/>
      <c r="CA549" s="48"/>
      <c r="CB549" s="49"/>
      <c r="CC549" s="41"/>
      <c r="CD549" s="47"/>
    </row>
    <row r="550" spans="1:82" s="32" customFormat="1" ht="90" customHeight="1" x14ac:dyDescent="0.25">
      <c r="A550" s="315">
        <f t="shared" si="26"/>
        <v>542</v>
      </c>
      <c r="B550" s="61" t="s">
        <v>67</v>
      </c>
      <c r="C550" s="61">
        <v>2024</v>
      </c>
      <c r="D550" s="61" t="s">
        <v>163</v>
      </c>
      <c r="E550" s="61"/>
      <c r="F550" s="61" t="s">
        <v>2272</v>
      </c>
      <c r="G550" s="62" t="s">
        <v>2273</v>
      </c>
      <c r="H550" s="310" t="s">
        <v>2247</v>
      </c>
      <c r="I550" s="46" t="s">
        <v>2274</v>
      </c>
      <c r="J550" s="64" t="s">
        <v>2275</v>
      </c>
      <c r="K550" s="63" t="s">
        <v>73</v>
      </c>
      <c r="L550" s="87" t="s">
        <v>2261</v>
      </c>
      <c r="M550" s="86" t="s">
        <v>2262</v>
      </c>
      <c r="N550" s="87" t="s">
        <v>2263</v>
      </c>
      <c r="O550" s="87">
        <v>3</v>
      </c>
      <c r="P550" s="88">
        <v>46113</v>
      </c>
      <c r="Q550" s="88">
        <v>46203</v>
      </c>
      <c r="R550" s="89">
        <f t="shared" si="25"/>
        <v>13.350000000000001</v>
      </c>
      <c r="S550" s="87" t="s">
        <v>458</v>
      </c>
      <c r="T550" s="90"/>
      <c r="U550" s="105">
        <f>+IFERROR(VLOOKUP($L550,ACTIVIDADES!$B$9:$X$493,10,0),"")</f>
        <v>0</v>
      </c>
      <c r="V550" s="167">
        <f>+IFERROR(VLOOKUP($L550,ACTIVIDADES!$B$9:$X$493,11,0)," ")</f>
        <v>0</v>
      </c>
      <c r="W550" s="227">
        <f>+IFERROR(VLOOKUP($L550,ACTIVIDADES!$B$9:$X$493,12,0),"")</f>
        <v>0</v>
      </c>
      <c r="X550" s="138">
        <f>+IFERROR(VLOOKUP($L550,ACTIVIDADES!$B$9:$X$493,13,0),"")</f>
        <v>46153</v>
      </c>
      <c r="Y550" s="164" t="str">
        <f>+IFERROR(VLOOKUP($L550,ACTIVIDADES!$B$9:$X$493,14,0),"")</f>
        <v>No se realizó seguimiento</v>
      </c>
      <c r="Z550" s="105">
        <f>+IFERROR(VLOOKUP($L550,ACTIVIDADES!$B$9:$X$493,15,0),"")</f>
        <v>0</v>
      </c>
      <c r="AA550" s="165" t="str">
        <f>+IFERROR(VLOOKUP($L550,ACTIVIDADES!$B$9:$X$493,16,0),"")</f>
        <v>EJECUCIÓN</v>
      </c>
      <c r="AB550" s="138">
        <v>46157</v>
      </c>
      <c r="AC550" s="105">
        <v>0</v>
      </c>
      <c r="AD550" s="105" t="s">
        <v>93</v>
      </c>
      <c r="AE550" s="170" t="s">
        <v>83</v>
      </c>
      <c r="AF550" s="105" t="s">
        <v>81</v>
      </c>
      <c r="AG550" s="105" t="s">
        <v>81</v>
      </c>
      <c r="AH550" s="105" t="s">
        <v>81</v>
      </c>
      <c r="AI550" s="33"/>
      <c r="AJ550" s="33"/>
      <c r="AK550" s="34"/>
      <c r="AL550" s="33"/>
      <c r="AM550" s="34"/>
      <c r="AN550" s="35"/>
      <c r="AO550" s="36"/>
      <c r="AP550" s="37"/>
      <c r="AQ550" s="33"/>
      <c r="AR550" s="38"/>
      <c r="AS550" s="39"/>
      <c r="AT550" s="40"/>
      <c r="AU550" s="48"/>
      <c r="AV550" s="49"/>
      <c r="AW550" s="41"/>
      <c r="AX550" s="47"/>
      <c r="AY550" s="33"/>
      <c r="AZ550" s="33"/>
      <c r="BA550" s="34"/>
      <c r="BB550" s="33"/>
      <c r="BC550" s="34"/>
      <c r="BD550" s="35"/>
      <c r="BE550" s="36"/>
      <c r="BF550" s="37"/>
      <c r="BG550" s="33"/>
      <c r="BH550" s="38"/>
      <c r="BI550" s="39"/>
      <c r="BJ550" s="40"/>
      <c r="BK550" s="48"/>
      <c r="BL550" s="49"/>
      <c r="BM550" s="41"/>
      <c r="BN550" s="47"/>
      <c r="BO550" s="33"/>
      <c r="BP550" s="33"/>
      <c r="BQ550" s="34"/>
      <c r="BR550" s="33"/>
      <c r="BS550" s="34"/>
      <c r="BT550" s="35"/>
      <c r="BU550" s="36"/>
      <c r="BV550" s="37"/>
      <c r="BW550" s="33"/>
      <c r="BX550" s="38"/>
      <c r="BY550" s="39"/>
      <c r="BZ550" s="40"/>
      <c r="CA550" s="48"/>
      <c r="CB550" s="49"/>
      <c r="CC550" s="41"/>
      <c r="CD550" s="47"/>
    </row>
    <row r="551" spans="1:82" s="32" customFormat="1" ht="90" customHeight="1" x14ac:dyDescent="0.25">
      <c r="A551" s="315">
        <f t="shared" si="26"/>
        <v>543</v>
      </c>
      <c r="B551" s="61" t="s">
        <v>67</v>
      </c>
      <c r="C551" s="61">
        <v>2024</v>
      </c>
      <c r="D551" s="61" t="s">
        <v>163</v>
      </c>
      <c r="E551" s="61"/>
      <c r="F551" s="61" t="s">
        <v>2276</v>
      </c>
      <c r="G551" s="62" t="s">
        <v>2277</v>
      </c>
      <c r="H551" s="310" t="s">
        <v>2247</v>
      </c>
      <c r="I551" s="46" t="s">
        <v>2278</v>
      </c>
      <c r="J551" s="64" t="s">
        <v>2279</v>
      </c>
      <c r="K551" s="63" t="s">
        <v>73</v>
      </c>
      <c r="L551" s="87" t="s">
        <v>2261</v>
      </c>
      <c r="M551" s="86" t="s">
        <v>2262</v>
      </c>
      <c r="N551" s="87" t="s">
        <v>2263</v>
      </c>
      <c r="O551" s="87">
        <v>3</v>
      </c>
      <c r="P551" s="88">
        <v>46113</v>
      </c>
      <c r="Q551" s="88">
        <v>46203</v>
      </c>
      <c r="R551" s="89">
        <f t="shared" si="25"/>
        <v>13.350000000000001</v>
      </c>
      <c r="S551" s="87" t="s">
        <v>458</v>
      </c>
      <c r="T551" s="90"/>
      <c r="U551" s="105">
        <f>+IFERROR(VLOOKUP($L551,ACTIVIDADES!$B$9:$X$493,10,0),"")</f>
        <v>0</v>
      </c>
      <c r="V551" s="167">
        <f>+IFERROR(VLOOKUP($L551,ACTIVIDADES!$B$9:$X$493,11,0)," ")</f>
        <v>0</v>
      </c>
      <c r="W551" s="227">
        <f>+IFERROR(VLOOKUP($L551,ACTIVIDADES!$B$9:$X$493,12,0),"")</f>
        <v>0</v>
      </c>
      <c r="X551" s="138">
        <f>+IFERROR(VLOOKUP($L551,ACTIVIDADES!$B$9:$X$493,13,0),"")</f>
        <v>46153</v>
      </c>
      <c r="Y551" s="164" t="str">
        <f>+IFERROR(VLOOKUP($L551,ACTIVIDADES!$B$9:$X$493,14,0),"")</f>
        <v>No se realizó seguimiento</v>
      </c>
      <c r="Z551" s="105">
        <f>+IFERROR(VLOOKUP($L551,ACTIVIDADES!$B$9:$X$493,15,0),"")</f>
        <v>0</v>
      </c>
      <c r="AA551" s="165" t="str">
        <f>+IFERROR(VLOOKUP($L551,ACTIVIDADES!$B$9:$X$493,16,0),"")</f>
        <v>EJECUCIÓN</v>
      </c>
      <c r="AB551" s="138">
        <v>46157</v>
      </c>
      <c r="AC551" s="105">
        <v>0</v>
      </c>
      <c r="AD551" s="105" t="s">
        <v>93</v>
      </c>
      <c r="AE551" s="170" t="s">
        <v>83</v>
      </c>
      <c r="AF551" s="105" t="s">
        <v>81</v>
      </c>
      <c r="AG551" s="105" t="s">
        <v>81</v>
      </c>
      <c r="AH551" s="105" t="s">
        <v>81</v>
      </c>
      <c r="AI551" s="33"/>
      <c r="AJ551" s="33"/>
      <c r="AK551" s="34"/>
      <c r="AL551" s="33"/>
      <c r="AM551" s="34"/>
      <c r="AN551" s="35"/>
      <c r="AO551" s="36"/>
      <c r="AP551" s="37"/>
      <c r="AQ551" s="33"/>
      <c r="AR551" s="38"/>
      <c r="AS551" s="39"/>
      <c r="AT551" s="40"/>
      <c r="AU551" s="48"/>
      <c r="AV551" s="49"/>
      <c r="AW551" s="41"/>
      <c r="AX551" s="47"/>
      <c r="AY551" s="33"/>
      <c r="AZ551" s="33"/>
      <c r="BA551" s="34"/>
      <c r="BB551" s="33"/>
      <c r="BC551" s="34"/>
      <c r="BD551" s="35"/>
      <c r="BE551" s="36"/>
      <c r="BF551" s="37"/>
      <c r="BG551" s="33"/>
      <c r="BH551" s="38"/>
      <c r="BI551" s="39"/>
      <c r="BJ551" s="40"/>
      <c r="BK551" s="48"/>
      <c r="BL551" s="49"/>
      <c r="BM551" s="41"/>
      <c r="BN551" s="47"/>
      <c r="BO551" s="33"/>
      <c r="BP551" s="33"/>
      <c r="BQ551" s="34"/>
      <c r="BR551" s="33"/>
      <c r="BS551" s="34"/>
      <c r="BT551" s="35"/>
      <c r="BU551" s="36"/>
      <c r="BV551" s="37"/>
      <c r="BW551" s="33"/>
      <c r="BX551" s="38"/>
      <c r="BY551" s="39"/>
      <c r="BZ551" s="40"/>
      <c r="CA551" s="48"/>
      <c r="CB551" s="49"/>
      <c r="CC551" s="41"/>
      <c r="CD551" s="47"/>
    </row>
    <row r="552" spans="1:82" s="32" customFormat="1" ht="90" customHeight="1" x14ac:dyDescent="0.25">
      <c r="A552" s="315">
        <f t="shared" si="26"/>
        <v>544</v>
      </c>
      <c r="B552" s="61" t="s">
        <v>67</v>
      </c>
      <c r="C552" s="61">
        <v>2024</v>
      </c>
      <c r="D552" s="61" t="s">
        <v>163</v>
      </c>
      <c r="E552" s="61"/>
      <c r="F552" s="61" t="s">
        <v>2280</v>
      </c>
      <c r="G552" s="62" t="s">
        <v>2281</v>
      </c>
      <c r="H552" s="310" t="s">
        <v>2247</v>
      </c>
      <c r="I552" s="46" t="s">
        <v>2282</v>
      </c>
      <c r="J552" s="64" t="s">
        <v>2283</v>
      </c>
      <c r="K552" s="63" t="s">
        <v>73</v>
      </c>
      <c r="L552" s="87" t="s">
        <v>2261</v>
      </c>
      <c r="M552" s="86" t="s">
        <v>2262</v>
      </c>
      <c r="N552" s="87" t="s">
        <v>2263</v>
      </c>
      <c r="O552" s="87">
        <v>3</v>
      </c>
      <c r="P552" s="88">
        <v>46113</v>
      </c>
      <c r="Q552" s="88">
        <v>46203</v>
      </c>
      <c r="R552" s="89">
        <f t="shared" si="25"/>
        <v>13.350000000000001</v>
      </c>
      <c r="S552" s="87" t="s">
        <v>458</v>
      </c>
      <c r="T552" s="90"/>
      <c r="U552" s="105">
        <f>+IFERROR(VLOOKUP($L552,ACTIVIDADES!$B$9:$X$493,10,0),"")</f>
        <v>0</v>
      </c>
      <c r="V552" s="167">
        <f>+IFERROR(VLOOKUP($L552,ACTIVIDADES!$B$9:$X$493,11,0)," ")</f>
        <v>0</v>
      </c>
      <c r="W552" s="227">
        <f>+IFERROR(VLOOKUP($L552,ACTIVIDADES!$B$9:$X$493,12,0),"")</f>
        <v>0</v>
      </c>
      <c r="X552" s="138">
        <f>+IFERROR(VLOOKUP($L552,ACTIVIDADES!$B$9:$X$493,13,0),"")</f>
        <v>46153</v>
      </c>
      <c r="Y552" s="164" t="str">
        <f>+IFERROR(VLOOKUP($L552,ACTIVIDADES!$B$9:$X$493,14,0),"")</f>
        <v>No se realizó seguimiento</v>
      </c>
      <c r="Z552" s="105">
        <f>+IFERROR(VLOOKUP($L552,ACTIVIDADES!$B$9:$X$493,15,0),"")</f>
        <v>0</v>
      </c>
      <c r="AA552" s="165" t="str">
        <f>+IFERROR(VLOOKUP($L552,ACTIVIDADES!$B$9:$X$493,16,0),"")</f>
        <v>EJECUCIÓN</v>
      </c>
      <c r="AB552" s="138">
        <v>46157</v>
      </c>
      <c r="AC552" s="105">
        <v>0</v>
      </c>
      <c r="AD552" s="105" t="s">
        <v>93</v>
      </c>
      <c r="AE552" s="170" t="s">
        <v>83</v>
      </c>
      <c r="AF552" s="105" t="s">
        <v>81</v>
      </c>
      <c r="AG552" s="105" t="s">
        <v>81</v>
      </c>
      <c r="AH552" s="105" t="s">
        <v>81</v>
      </c>
      <c r="AI552" s="33"/>
      <c r="AJ552" s="33"/>
      <c r="AK552" s="34"/>
      <c r="AL552" s="33"/>
      <c r="AM552" s="34"/>
      <c r="AN552" s="35"/>
      <c r="AO552" s="36"/>
      <c r="AP552" s="37"/>
      <c r="AQ552" s="33"/>
      <c r="AR552" s="38"/>
      <c r="AS552" s="39"/>
      <c r="AT552" s="40"/>
      <c r="AU552" s="48"/>
      <c r="AV552" s="49"/>
      <c r="AW552" s="41"/>
      <c r="AX552" s="47"/>
      <c r="AY552" s="33"/>
      <c r="AZ552" s="33"/>
      <c r="BA552" s="34"/>
      <c r="BB552" s="33"/>
      <c r="BC552" s="34"/>
      <c r="BD552" s="35"/>
      <c r="BE552" s="36"/>
      <c r="BF552" s="37"/>
      <c r="BG552" s="33"/>
      <c r="BH552" s="38"/>
      <c r="BI552" s="39"/>
      <c r="BJ552" s="40"/>
      <c r="BK552" s="48"/>
      <c r="BL552" s="49"/>
      <c r="BM552" s="41"/>
      <c r="BN552" s="47"/>
      <c r="BO552" s="33"/>
      <c r="BP552" s="33"/>
      <c r="BQ552" s="34"/>
      <c r="BR552" s="33"/>
      <c r="BS552" s="34"/>
      <c r="BT552" s="35"/>
      <c r="BU552" s="36"/>
      <c r="BV552" s="37"/>
      <c r="BW552" s="33"/>
      <c r="BX552" s="38"/>
      <c r="BY552" s="39"/>
      <c r="BZ552" s="40"/>
      <c r="CA552" s="48"/>
      <c r="CB552" s="49"/>
      <c r="CC552" s="41"/>
      <c r="CD552" s="47"/>
    </row>
    <row r="553" spans="1:82" s="32" customFormat="1" ht="90" customHeight="1" x14ac:dyDescent="0.25">
      <c r="A553" s="315">
        <f t="shared" si="26"/>
        <v>545</v>
      </c>
      <c r="B553" s="61" t="s">
        <v>67</v>
      </c>
      <c r="C553" s="61">
        <v>2025</v>
      </c>
      <c r="D553" s="61" t="s">
        <v>68</v>
      </c>
      <c r="E553" s="61"/>
      <c r="F553" s="61" t="s">
        <v>2284</v>
      </c>
      <c r="G553" s="62" t="s">
        <v>2285</v>
      </c>
      <c r="H553" s="310"/>
      <c r="I553" s="46" t="s">
        <v>2286</v>
      </c>
      <c r="J553" s="64" t="s">
        <v>2287</v>
      </c>
      <c r="K553" s="63" t="s">
        <v>73</v>
      </c>
      <c r="L553" s="87" t="s">
        <v>340</v>
      </c>
      <c r="M553" s="86" t="s">
        <v>341</v>
      </c>
      <c r="N553" s="87" t="s">
        <v>342</v>
      </c>
      <c r="O553" s="87">
        <v>4</v>
      </c>
      <c r="P553" s="88">
        <v>46023</v>
      </c>
      <c r="Q553" s="88">
        <v>46387</v>
      </c>
      <c r="R553" s="89">
        <f t="shared" si="25"/>
        <v>54</v>
      </c>
      <c r="S553" s="87" t="s">
        <v>268</v>
      </c>
      <c r="T553" s="90"/>
      <c r="U553" s="105">
        <f>+IFERROR(VLOOKUP($L553,ACTIVIDADES!$B$9:$X$493,10,0),"")</f>
        <v>0.25</v>
      </c>
      <c r="V553" s="167" t="str">
        <f>+IFERROR(VLOOKUP($L553,ACTIVIDADES!$B$9:$X$493,11,0)," ")</f>
        <v>Se realiza durante el mes de abril el primer monitoreo de planes de mejora, así como la aprobación de su reformulación en Comité de Control Interno</v>
      </c>
      <c r="W553" s="227" t="str">
        <f>+IFERROR(VLOOKUP($L553,ACTIVIDADES!$B$9:$X$493,12,0),"")</f>
        <v>https://dnbcgovco-my.sharepoint.com/:f:/g/personal/planeacion_dnbc_gov_co/IgDKtjIGM6TQRZiRK4q944amAfUlNwm8Q9aLRceFhhl58t8?e=gvQ8Yn</v>
      </c>
      <c r="X553" s="138">
        <f>+IFERROR(VLOOKUP($L553,ACTIVIDADES!$B$9:$X$493,13,0),"")</f>
        <v>46153</v>
      </c>
      <c r="Y553" s="164" t="str">
        <f>+IFERROR(VLOOKUP($L553,ACTIVIDADES!$B$9:$X$493,14,0),"")</f>
        <v>Se realiza durante el mes de abril el primer monitoreo de planes de mejora, así como la aprobación de su reformulación en Comité de Control Interno</v>
      </c>
      <c r="Z553" s="105">
        <f>+IFERROR(VLOOKUP($L553,ACTIVIDADES!$B$9:$X$493,15,0),"")</f>
        <v>0.25</v>
      </c>
      <c r="AA553" s="165" t="str">
        <f>+IFERROR(VLOOKUP($L553,ACTIVIDADES!$B$9:$X$493,16,0),"")</f>
        <v>EJECUCIÓN</v>
      </c>
      <c r="AB553" s="171">
        <v>46177</v>
      </c>
      <c r="AC553" s="105">
        <v>0.25</v>
      </c>
      <c r="AD553" s="105" t="s">
        <v>955</v>
      </c>
      <c r="AE553" s="105" t="s">
        <v>108</v>
      </c>
      <c r="AF553" s="105" t="s">
        <v>81</v>
      </c>
      <c r="AG553" s="105" t="s">
        <v>81</v>
      </c>
      <c r="AH553" s="105" t="s">
        <v>81</v>
      </c>
      <c r="AI553" s="33"/>
      <c r="AJ553" s="33"/>
      <c r="AK553" s="34"/>
      <c r="AL553" s="33"/>
      <c r="AM553" s="34"/>
      <c r="AN553" s="35"/>
      <c r="AO553" s="36"/>
      <c r="AP553" s="37"/>
      <c r="AQ553" s="33"/>
      <c r="AR553" s="38"/>
      <c r="AS553" s="39"/>
      <c r="AT553" s="40"/>
      <c r="AU553" s="48"/>
      <c r="AV553" s="49"/>
      <c r="AW553" s="41"/>
      <c r="AX553" s="47"/>
      <c r="AY553" s="33"/>
      <c r="AZ553" s="33"/>
      <c r="BA553" s="34"/>
      <c r="BB553" s="33"/>
      <c r="BC553" s="34"/>
      <c r="BD553" s="35"/>
      <c r="BE553" s="36"/>
      <c r="BF553" s="37"/>
      <c r="BG553" s="33"/>
      <c r="BH553" s="38"/>
      <c r="BI553" s="39"/>
      <c r="BJ553" s="40"/>
      <c r="BK553" s="48"/>
      <c r="BL553" s="49"/>
      <c r="BM553" s="41"/>
      <c r="BN553" s="47"/>
      <c r="BO553" s="33"/>
      <c r="BP553" s="33"/>
      <c r="BQ553" s="34"/>
      <c r="BR553" s="33"/>
      <c r="BS553" s="34"/>
      <c r="BT553" s="35"/>
      <c r="BU553" s="36"/>
      <c r="BV553" s="37"/>
      <c r="BW553" s="33"/>
      <c r="BX553" s="38"/>
      <c r="BY553" s="39"/>
      <c r="BZ553" s="40"/>
      <c r="CA553" s="48"/>
      <c r="CB553" s="49"/>
      <c r="CC553" s="41"/>
      <c r="CD553" s="47"/>
    </row>
    <row r="554" spans="1:82" s="32" customFormat="1" ht="90" customHeight="1" x14ac:dyDescent="0.25">
      <c r="A554" s="315">
        <f t="shared" si="26"/>
        <v>546</v>
      </c>
      <c r="B554" s="61" t="s">
        <v>67</v>
      </c>
      <c r="C554" s="61">
        <v>2025</v>
      </c>
      <c r="D554" s="61" t="s">
        <v>68</v>
      </c>
      <c r="E554" s="61"/>
      <c r="F554" s="61" t="s">
        <v>2284</v>
      </c>
      <c r="G554" s="62" t="s">
        <v>2285</v>
      </c>
      <c r="H554" s="310"/>
      <c r="I554" s="46" t="s">
        <v>2288</v>
      </c>
      <c r="J554" s="64" t="s">
        <v>2289</v>
      </c>
      <c r="K554" s="63" t="s">
        <v>73</v>
      </c>
      <c r="L554" s="87" t="s">
        <v>340</v>
      </c>
      <c r="M554" s="86" t="s">
        <v>341</v>
      </c>
      <c r="N554" s="87" t="s">
        <v>342</v>
      </c>
      <c r="O554" s="87">
        <v>4</v>
      </c>
      <c r="P554" s="88">
        <v>46023</v>
      </c>
      <c r="Q554" s="88">
        <v>46387</v>
      </c>
      <c r="R554" s="89">
        <f t="shared" si="25"/>
        <v>54</v>
      </c>
      <c r="S554" s="87" t="s">
        <v>268</v>
      </c>
      <c r="T554" s="90"/>
      <c r="U554" s="105">
        <f>+IFERROR(VLOOKUP($L554,ACTIVIDADES!$B$9:$X$493,10,0),"")</f>
        <v>0.25</v>
      </c>
      <c r="V554" s="167" t="str">
        <f>+IFERROR(VLOOKUP($L554,ACTIVIDADES!$B$9:$X$493,11,0)," ")</f>
        <v>Se realiza durante el mes de abril el primer monitoreo de planes de mejora, así como la aprobación de su reformulación en Comité de Control Interno</v>
      </c>
      <c r="W554" s="227" t="str">
        <f>+IFERROR(VLOOKUP($L554,ACTIVIDADES!$B$9:$X$493,12,0),"")</f>
        <v>https://dnbcgovco-my.sharepoint.com/:f:/g/personal/planeacion_dnbc_gov_co/IgDKtjIGM6TQRZiRK4q944amAfUlNwm8Q9aLRceFhhl58t8?e=gvQ8Yn</v>
      </c>
      <c r="X554" s="138">
        <f>+IFERROR(VLOOKUP($L554,ACTIVIDADES!$B$9:$X$493,13,0),"")</f>
        <v>46153</v>
      </c>
      <c r="Y554" s="164" t="str">
        <f>+IFERROR(VLOOKUP($L554,ACTIVIDADES!$B$9:$X$493,14,0),"")</f>
        <v>Se realiza durante el mes de abril el primer monitoreo de planes de mejora, así como la aprobación de su reformulación en Comité de Control Interno</v>
      </c>
      <c r="Z554" s="105">
        <f>+IFERROR(VLOOKUP($L554,ACTIVIDADES!$B$9:$X$493,15,0),"")</f>
        <v>0.25</v>
      </c>
      <c r="AA554" s="165" t="str">
        <f>+IFERROR(VLOOKUP($L554,ACTIVIDADES!$B$9:$X$493,16,0),"")</f>
        <v>EJECUCIÓN</v>
      </c>
      <c r="AB554" s="171">
        <v>46177</v>
      </c>
      <c r="AC554" s="105">
        <v>0.25</v>
      </c>
      <c r="AD554" s="105" t="s">
        <v>955</v>
      </c>
      <c r="AE554" s="105" t="s">
        <v>108</v>
      </c>
      <c r="AF554" s="105" t="s">
        <v>81</v>
      </c>
      <c r="AG554" s="105" t="s">
        <v>81</v>
      </c>
      <c r="AH554" s="105" t="s">
        <v>81</v>
      </c>
      <c r="AI554" s="33"/>
      <c r="AJ554" s="33"/>
      <c r="AK554" s="34"/>
      <c r="AL554" s="33"/>
      <c r="AM554" s="34"/>
      <c r="AN554" s="35"/>
      <c r="AO554" s="36"/>
      <c r="AP554" s="37"/>
      <c r="AQ554" s="33"/>
      <c r="AR554" s="38"/>
      <c r="AS554" s="39"/>
      <c r="AT554" s="40"/>
      <c r="AU554" s="48"/>
      <c r="AV554" s="49"/>
      <c r="AW554" s="41"/>
      <c r="AX554" s="47"/>
      <c r="AY554" s="33"/>
      <c r="AZ554" s="33"/>
      <c r="BA554" s="34"/>
      <c r="BB554" s="33"/>
      <c r="BC554" s="34"/>
      <c r="BD554" s="35"/>
      <c r="BE554" s="36"/>
      <c r="BF554" s="37"/>
      <c r="BG554" s="33"/>
      <c r="BH554" s="38"/>
      <c r="BI554" s="39"/>
      <c r="BJ554" s="40"/>
      <c r="BK554" s="48"/>
      <c r="BL554" s="49"/>
      <c r="BM554" s="41"/>
      <c r="BN554" s="47"/>
      <c r="BO554" s="33"/>
      <c r="BP554" s="33"/>
      <c r="BQ554" s="34"/>
      <c r="BR554" s="33"/>
      <c r="BS554" s="34"/>
      <c r="BT554" s="35"/>
      <c r="BU554" s="36"/>
      <c r="BV554" s="37"/>
      <c r="BW554" s="33"/>
      <c r="BX554" s="38"/>
      <c r="BY554" s="39"/>
      <c r="BZ554" s="40"/>
      <c r="CA554" s="48"/>
      <c r="CB554" s="49"/>
      <c r="CC554" s="41"/>
      <c r="CD554" s="47"/>
    </row>
    <row r="555" spans="1:82" s="32" customFormat="1" ht="90" customHeight="1" x14ac:dyDescent="0.25">
      <c r="A555" s="315">
        <f t="shared" si="26"/>
        <v>547</v>
      </c>
      <c r="B555" s="61" t="s">
        <v>67</v>
      </c>
      <c r="C555" s="61">
        <v>2025</v>
      </c>
      <c r="D555" s="61" t="s">
        <v>68</v>
      </c>
      <c r="E555" s="61"/>
      <c r="F555" s="61" t="s">
        <v>2284</v>
      </c>
      <c r="G555" s="62" t="s">
        <v>2285</v>
      </c>
      <c r="H555" s="310"/>
      <c r="I555" s="46" t="s">
        <v>2290</v>
      </c>
      <c r="J555" s="64" t="s">
        <v>2291</v>
      </c>
      <c r="K555" s="63" t="s">
        <v>73</v>
      </c>
      <c r="L555" s="87" t="s">
        <v>340</v>
      </c>
      <c r="M555" s="86" t="s">
        <v>341</v>
      </c>
      <c r="N555" s="87" t="s">
        <v>342</v>
      </c>
      <c r="O555" s="87">
        <v>4</v>
      </c>
      <c r="P555" s="88">
        <v>46023</v>
      </c>
      <c r="Q555" s="88">
        <v>46387</v>
      </c>
      <c r="R555" s="89">
        <f t="shared" ref="R555" si="27">DAYS360(P555,Q555)/360*54</f>
        <v>54</v>
      </c>
      <c r="S555" s="87" t="s">
        <v>268</v>
      </c>
      <c r="T555" s="90"/>
      <c r="U555" s="105">
        <f>+IFERROR(VLOOKUP($L555,ACTIVIDADES!$B$9:$X$493,10,0),"")</f>
        <v>0.25</v>
      </c>
      <c r="V555" s="167" t="str">
        <f>+IFERROR(VLOOKUP($L555,ACTIVIDADES!$B$9:$X$493,11,0)," ")</f>
        <v>Se realiza durante el mes de abril el primer monitoreo de planes de mejora, así como la aprobación de su reformulación en Comité de Control Interno</v>
      </c>
      <c r="W555" s="227" t="str">
        <f>+IFERROR(VLOOKUP($L555,ACTIVIDADES!$B$9:$X$493,12,0),"")</f>
        <v>https://dnbcgovco-my.sharepoint.com/:f:/g/personal/planeacion_dnbc_gov_co/IgDKtjIGM6TQRZiRK4q944amAfUlNwm8Q9aLRceFhhl58t8?e=gvQ8Yn</v>
      </c>
      <c r="X555" s="138">
        <f>+IFERROR(VLOOKUP($L555,ACTIVIDADES!$B$9:$X$493,13,0),"")</f>
        <v>46153</v>
      </c>
      <c r="Y555" s="164" t="str">
        <f>+IFERROR(VLOOKUP($L555,ACTIVIDADES!$B$9:$X$493,14,0),"")</f>
        <v>Se realiza durante el mes de abril el primer monitoreo de planes de mejora, así como la aprobación de su reformulación en Comité de Control Interno</v>
      </c>
      <c r="Z555" s="105">
        <f>+IFERROR(VLOOKUP($L555,ACTIVIDADES!$B$9:$X$493,15,0),"")</f>
        <v>0.25</v>
      </c>
      <c r="AA555" s="165" t="str">
        <f>+IFERROR(VLOOKUP($L555,ACTIVIDADES!$B$9:$X$493,16,0),"")</f>
        <v>EJECUCIÓN</v>
      </c>
      <c r="AB555" s="171">
        <v>46177</v>
      </c>
      <c r="AC555" s="105">
        <v>0.25</v>
      </c>
      <c r="AD555" s="105" t="s">
        <v>955</v>
      </c>
      <c r="AE555" s="105" t="s">
        <v>108</v>
      </c>
      <c r="AF555" s="105" t="s">
        <v>81</v>
      </c>
      <c r="AG555" s="105" t="s">
        <v>81</v>
      </c>
      <c r="AH555" s="105" t="s">
        <v>81</v>
      </c>
      <c r="AI555" s="33"/>
      <c r="AJ555" s="33"/>
      <c r="AK555" s="34"/>
      <c r="AL555" s="33"/>
      <c r="AM555" s="34"/>
      <c r="AN555" s="35"/>
      <c r="AO555" s="36"/>
      <c r="AP555" s="37"/>
      <c r="AQ555" s="33"/>
      <c r="AR555" s="38"/>
      <c r="AS555" s="39"/>
      <c r="AT555" s="40"/>
      <c r="AU555" s="48"/>
      <c r="AV555" s="49"/>
      <c r="AW555" s="41"/>
      <c r="AX555" s="47"/>
      <c r="AY555" s="33"/>
      <c r="AZ555" s="33"/>
      <c r="BA555" s="34"/>
      <c r="BB555" s="33"/>
      <c r="BC555" s="34"/>
      <c r="BD555" s="35"/>
      <c r="BE555" s="36"/>
      <c r="BF555" s="37"/>
      <c r="BG555" s="33"/>
      <c r="BH555" s="38"/>
      <c r="BI555" s="39"/>
      <c r="BJ555" s="40"/>
      <c r="BK555" s="48"/>
      <c r="BL555" s="49"/>
      <c r="BM555" s="41"/>
      <c r="BN555" s="47"/>
      <c r="BO555" s="33"/>
      <c r="BP555" s="33"/>
      <c r="BQ555" s="34"/>
      <c r="BR555" s="33"/>
      <c r="BS555" s="34"/>
      <c r="BT555" s="35"/>
      <c r="BU555" s="36"/>
      <c r="BV555" s="37"/>
      <c r="BW555" s="33"/>
      <c r="BX555" s="38"/>
      <c r="BY555" s="39"/>
      <c r="BZ555" s="40"/>
      <c r="CA555" s="48"/>
      <c r="CB555" s="49"/>
      <c r="CC555" s="41"/>
      <c r="CD555" s="47"/>
    </row>
    <row r="556" spans="1:82" s="32" customFormat="1" ht="90" customHeight="1" x14ac:dyDescent="0.25">
      <c r="A556" s="315">
        <f t="shared" si="26"/>
        <v>548</v>
      </c>
      <c r="B556" s="61" t="s">
        <v>67</v>
      </c>
      <c r="C556" s="61">
        <v>2025</v>
      </c>
      <c r="D556" s="61" t="s">
        <v>68</v>
      </c>
      <c r="E556" s="61"/>
      <c r="F556" s="61" t="s">
        <v>2292</v>
      </c>
      <c r="G556" s="62" t="s">
        <v>2293</v>
      </c>
      <c r="H556" s="310"/>
      <c r="I556" s="46" t="s">
        <v>2294</v>
      </c>
      <c r="J556" s="64" t="s">
        <v>2295</v>
      </c>
      <c r="K556" s="63" t="s">
        <v>73</v>
      </c>
      <c r="L556" s="87" t="s">
        <v>1754</v>
      </c>
      <c r="M556" s="86" t="s">
        <v>1755</v>
      </c>
      <c r="N556" s="87" t="s">
        <v>1756</v>
      </c>
      <c r="O556" s="87">
        <v>1</v>
      </c>
      <c r="P556" s="88">
        <v>45748</v>
      </c>
      <c r="Q556" s="88">
        <v>45838</v>
      </c>
      <c r="R556" s="89">
        <f t="shared" ref="R556:R613" si="28">DAYS360(P556,Q556)/360*54</f>
        <v>13.350000000000001</v>
      </c>
      <c r="S556" s="87" t="s">
        <v>293</v>
      </c>
      <c r="T556" s="90"/>
      <c r="U556" s="105">
        <f>+IFERROR(VLOOKUP($L556,ACTIVIDADES!$B$9:$X$493,10,0),"")</f>
        <v>1</v>
      </c>
      <c r="V556" s="167" t="str">
        <f>+IFERROR(VLOOKUP($L556,ACTIVIDADES!$B$9:$X$493,11,0)," ")</f>
        <v>Actualización de las políticas contables de la Resolución 253 de 2023</v>
      </c>
      <c r="W556" s="227" t="str">
        <f>+IFERROR(VLOOKUP($L556,ACTIVIDADES!$B$9:$X$493,12,0),"")</f>
        <v>https://dnbcgovco-my.sharepoint.com/:f:/g/personal/planeacion_dnbc_gov_co/IgAKPZEalRp3T7O44VwZjBLlARF86VpmllJA36VR9-2qDG8?e=W6XaGX</v>
      </c>
      <c r="X556" s="138">
        <f>+IFERROR(VLOOKUP($L556,ACTIVIDADES!$B$9:$X$493,13,0),"")</f>
        <v>46153</v>
      </c>
      <c r="Y556" s="164" t="str">
        <f>+IFERROR(VLOOKUP($L556,ACTIVIDADES!$B$9:$X$493,14,0),"")</f>
        <v>Se incluye manual de políticas contables actualizado en la vigencia 2025</v>
      </c>
      <c r="Z556" s="105">
        <f>+IFERROR(VLOOKUP($L556,ACTIVIDADES!$B$9:$X$493,15,0),"")</f>
        <v>1</v>
      </c>
      <c r="AA556" s="165" t="str">
        <f>+IFERROR(VLOOKUP($L556,ACTIVIDADES!$B$9:$X$493,16,0),"")</f>
        <v>CUMPLIDO</v>
      </c>
      <c r="AB556" s="138">
        <v>46171</v>
      </c>
      <c r="AC556" s="174">
        <v>1</v>
      </c>
      <c r="AD556" s="174" t="s">
        <v>1771</v>
      </c>
      <c r="AE556" s="105" t="s">
        <v>146</v>
      </c>
      <c r="AF556" s="105" t="s">
        <v>81</v>
      </c>
      <c r="AG556" s="105" t="s">
        <v>85</v>
      </c>
      <c r="AH556" s="105" t="s">
        <v>123</v>
      </c>
      <c r="AI556" s="33"/>
      <c r="AJ556" s="33"/>
      <c r="AK556" s="34"/>
      <c r="AL556" s="33"/>
      <c r="AM556" s="34"/>
      <c r="AN556" s="35"/>
      <c r="AO556" s="36"/>
      <c r="AP556" s="37"/>
      <c r="AQ556" s="33"/>
      <c r="AR556" s="38"/>
      <c r="AS556" s="39"/>
      <c r="AT556" s="40"/>
      <c r="AU556" s="48"/>
      <c r="AV556" s="49"/>
      <c r="AW556" s="41"/>
      <c r="AX556" s="47"/>
      <c r="AY556" s="33"/>
      <c r="AZ556" s="33"/>
      <c r="BA556" s="34"/>
      <c r="BB556" s="33"/>
      <c r="BC556" s="34"/>
      <c r="BD556" s="35"/>
      <c r="BE556" s="36"/>
      <c r="BF556" s="37"/>
      <c r="BG556" s="33"/>
      <c r="BH556" s="38"/>
      <c r="BI556" s="39"/>
      <c r="BJ556" s="40"/>
      <c r="BK556" s="48"/>
      <c r="BL556" s="49"/>
      <c r="BM556" s="41"/>
      <c r="BN556" s="47"/>
      <c r="BO556" s="33"/>
      <c r="BP556" s="33"/>
      <c r="BQ556" s="34"/>
      <c r="BR556" s="33"/>
      <c r="BS556" s="34"/>
      <c r="BT556" s="35"/>
      <c r="BU556" s="36"/>
      <c r="BV556" s="37"/>
      <c r="BW556" s="33"/>
      <c r="BX556" s="38"/>
      <c r="BY556" s="39"/>
      <c r="BZ556" s="40"/>
      <c r="CA556" s="48"/>
      <c r="CB556" s="49"/>
      <c r="CC556" s="41"/>
      <c r="CD556" s="47"/>
    </row>
    <row r="557" spans="1:82" s="32" customFormat="1" ht="90" customHeight="1" x14ac:dyDescent="0.25">
      <c r="A557" s="315">
        <f t="shared" si="26"/>
        <v>549</v>
      </c>
      <c r="B557" s="61" t="s">
        <v>67</v>
      </c>
      <c r="C557" s="61">
        <v>2025</v>
      </c>
      <c r="D557" s="61" t="s">
        <v>68</v>
      </c>
      <c r="E557" s="61"/>
      <c r="F557" s="61" t="s">
        <v>2296</v>
      </c>
      <c r="G557" s="62" t="s">
        <v>2297</v>
      </c>
      <c r="H557" s="310"/>
      <c r="I557" s="46" t="s">
        <v>2298</v>
      </c>
      <c r="J557" s="64" t="s">
        <v>2299</v>
      </c>
      <c r="K557" s="63" t="s">
        <v>73</v>
      </c>
      <c r="L557" s="87" t="s">
        <v>1760</v>
      </c>
      <c r="M557" s="86" t="s">
        <v>1761</v>
      </c>
      <c r="N557" s="87" t="s">
        <v>488</v>
      </c>
      <c r="O557" s="87">
        <v>1</v>
      </c>
      <c r="P557" s="88">
        <v>45748</v>
      </c>
      <c r="Q557" s="88">
        <v>45838</v>
      </c>
      <c r="R557" s="89">
        <f t="shared" si="28"/>
        <v>13.350000000000001</v>
      </c>
      <c r="S557" s="87" t="s">
        <v>293</v>
      </c>
      <c r="T557" s="90"/>
      <c r="U557" s="105">
        <f>+IFERROR(VLOOKUP($L557,ACTIVIDADES!$B$9:$X$493,10,0),"")</f>
        <v>1</v>
      </c>
      <c r="V557" s="167" t="str">
        <f>+IFERROR(VLOOKUP($L557,ACTIVIDADES!$B$9:$X$493,11,0)," ")</f>
        <v>Socialización de las políticas contables</v>
      </c>
      <c r="W557" s="227" t="str">
        <f>+IFERROR(VLOOKUP($L557,ACTIVIDADES!$B$9:$X$493,12,0),"")</f>
        <v>https://dnbcgovco-my.sharepoint.com/:f:/g/personal/planeacion_dnbc_gov_co/IgAKPZEalRp3T7O44VwZjBLlARF86VpmllJA36VR9-2qDG8?e=W6XaGX</v>
      </c>
      <c r="X557" s="138">
        <f>+IFERROR(VLOOKUP($L557,ACTIVIDADES!$B$9:$X$493,13,0),"")</f>
        <v>46153</v>
      </c>
      <c r="Y557" s="164" t="str">
        <f>+IFERROR(VLOOKUP($L557,ACTIVIDADES!$B$9:$X$493,14,0),"")</f>
        <v>Se incluye socialización del mes de junio de 2025</v>
      </c>
      <c r="Z557" s="105">
        <f>+IFERROR(VLOOKUP($L557,ACTIVIDADES!$B$9:$X$493,15,0),"")</f>
        <v>1</v>
      </c>
      <c r="AA557" s="165" t="str">
        <f>+IFERROR(VLOOKUP($L557,ACTIVIDADES!$B$9:$X$493,16,0),"")</f>
        <v>CUMPLIDO</v>
      </c>
      <c r="AB557" s="138">
        <v>46171</v>
      </c>
      <c r="AC557" s="174">
        <v>1</v>
      </c>
      <c r="AD557" s="174" t="s">
        <v>1762</v>
      </c>
      <c r="AE557" s="170" t="s">
        <v>2300</v>
      </c>
      <c r="AF557" s="105" t="s">
        <v>81</v>
      </c>
      <c r="AG557" s="105" t="s">
        <v>85</v>
      </c>
      <c r="AH557" s="105" t="s">
        <v>123</v>
      </c>
      <c r="AI557" s="33"/>
      <c r="AJ557" s="33"/>
      <c r="AK557" s="34"/>
      <c r="AL557" s="33"/>
      <c r="AM557" s="34"/>
      <c r="AN557" s="35"/>
      <c r="AO557" s="36"/>
      <c r="AP557" s="37"/>
      <c r="AQ557" s="33"/>
      <c r="AR557" s="38"/>
      <c r="AS557" s="39"/>
      <c r="AT557" s="40"/>
      <c r="AU557" s="48"/>
      <c r="AV557" s="49"/>
      <c r="AW557" s="41"/>
      <c r="AX557" s="47"/>
      <c r="AY557" s="33"/>
      <c r="AZ557" s="33"/>
      <c r="BA557" s="34"/>
      <c r="BB557" s="33"/>
      <c r="BC557" s="34"/>
      <c r="BD557" s="35"/>
      <c r="BE557" s="36"/>
      <c r="BF557" s="37"/>
      <c r="BG557" s="33"/>
      <c r="BH557" s="38"/>
      <c r="BI557" s="39"/>
      <c r="BJ557" s="40"/>
      <c r="BK557" s="48"/>
      <c r="BL557" s="49"/>
      <c r="BM557" s="41"/>
      <c r="BN557" s="47"/>
      <c r="BO557" s="33"/>
      <c r="BP557" s="33"/>
      <c r="BQ557" s="34"/>
      <c r="BR557" s="33"/>
      <c r="BS557" s="34"/>
      <c r="BT557" s="35"/>
      <c r="BU557" s="36"/>
      <c r="BV557" s="37"/>
      <c r="BW557" s="33"/>
      <c r="BX557" s="38"/>
      <c r="BY557" s="39"/>
      <c r="BZ557" s="40"/>
      <c r="CA557" s="48"/>
      <c r="CB557" s="49"/>
      <c r="CC557" s="41"/>
      <c r="CD557" s="47"/>
    </row>
    <row r="558" spans="1:82" s="32" customFormat="1" ht="90" customHeight="1" x14ac:dyDescent="0.25">
      <c r="A558" s="315">
        <f t="shared" si="26"/>
        <v>550</v>
      </c>
      <c r="B558" s="61" t="s">
        <v>67</v>
      </c>
      <c r="C558" s="61">
        <v>2025</v>
      </c>
      <c r="D558" s="61" t="s">
        <v>68</v>
      </c>
      <c r="E558" s="61"/>
      <c r="F558" s="61" t="s">
        <v>2301</v>
      </c>
      <c r="G558" s="62" t="s">
        <v>2302</v>
      </c>
      <c r="H558" s="310"/>
      <c r="I558" s="46" t="s">
        <v>2294</v>
      </c>
      <c r="J558" s="64" t="s">
        <v>2295</v>
      </c>
      <c r="K558" s="63" t="s">
        <v>73</v>
      </c>
      <c r="L558" s="87" t="s">
        <v>1754</v>
      </c>
      <c r="M558" s="86" t="s">
        <v>1755</v>
      </c>
      <c r="N558" s="87" t="s">
        <v>1756</v>
      </c>
      <c r="O558" s="87">
        <v>1</v>
      </c>
      <c r="P558" s="88">
        <v>45748</v>
      </c>
      <c r="Q558" s="88">
        <v>45838</v>
      </c>
      <c r="R558" s="89">
        <f t="shared" si="28"/>
        <v>13.350000000000001</v>
      </c>
      <c r="S558" s="87" t="s">
        <v>293</v>
      </c>
      <c r="T558" s="90"/>
      <c r="U558" s="105">
        <f>+IFERROR(VLOOKUP($L558,ACTIVIDADES!$B$9:$X$493,10,0),"")</f>
        <v>1</v>
      </c>
      <c r="V558" s="167" t="str">
        <f>+IFERROR(VLOOKUP($L558,ACTIVIDADES!$B$9:$X$493,11,0)," ")</f>
        <v>Actualización de las políticas contables de la Resolución 253 de 2023</v>
      </c>
      <c r="W558" s="227" t="str">
        <f>+IFERROR(VLOOKUP($L558,ACTIVIDADES!$B$9:$X$493,12,0),"")</f>
        <v>https://dnbcgovco-my.sharepoint.com/:f:/g/personal/planeacion_dnbc_gov_co/IgAKPZEalRp3T7O44VwZjBLlARF86VpmllJA36VR9-2qDG8?e=W6XaGX</v>
      </c>
      <c r="X558" s="138">
        <f>+IFERROR(VLOOKUP($L558,ACTIVIDADES!$B$9:$X$493,13,0),"")</f>
        <v>46153</v>
      </c>
      <c r="Y558" s="164" t="str">
        <f>+IFERROR(VLOOKUP($L558,ACTIVIDADES!$B$9:$X$493,14,0),"")</f>
        <v>Se incluye manual de políticas contables actualizado en la vigencia 2025</v>
      </c>
      <c r="Z558" s="105">
        <f>+IFERROR(VLOOKUP($L558,ACTIVIDADES!$B$9:$X$493,15,0),"")</f>
        <v>1</v>
      </c>
      <c r="AA558" s="165" t="str">
        <f>+IFERROR(VLOOKUP($L558,ACTIVIDADES!$B$9:$X$493,16,0),"")</f>
        <v>CUMPLIDO</v>
      </c>
      <c r="AB558" s="138">
        <v>46171</v>
      </c>
      <c r="AC558" s="174">
        <v>1</v>
      </c>
      <c r="AD558" s="174" t="s">
        <v>1771</v>
      </c>
      <c r="AE558" s="105" t="s">
        <v>146</v>
      </c>
      <c r="AF558" s="105" t="s">
        <v>81</v>
      </c>
      <c r="AG558" s="105" t="s">
        <v>85</v>
      </c>
      <c r="AH558" s="105" t="s">
        <v>123</v>
      </c>
      <c r="AI558" s="33"/>
      <c r="AJ558" s="33"/>
      <c r="AK558" s="34"/>
      <c r="AL558" s="33"/>
      <c r="AM558" s="34"/>
      <c r="AN558" s="35"/>
      <c r="AO558" s="36"/>
      <c r="AP558" s="37"/>
      <c r="AQ558" s="33"/>
      <c r="AR558" s="38"/>
      <c r="AS558" s="39"/>
      <c r="AT558" s="40"/>
      <c r="AU558" s="48"/>
      <c r="AV558" s="49"/>
      <c r="AW558" s="41"/>
      <c r="AX558" s="47"/>
      <c r="AY558" s="33"/>
      <c r="AZ558" s="33"/>
      <c r="BA558" s="34"/>
      <c r="BB558" s="33"/>
      <c r="BC558" s="34"/>
      <c r="BD558" s="35"/>
      <c r="BE558" s="36"/>
      <c r="BF558" s="37"/>
      <c r="BG558" s="33"/>
      <c r="BH558" s="38"/>
      <c r="BI558" s="39"/>
      <c r="BJ558" s="40"/>
      <c r="BK558" s="48"/>
      <c r="BL558" s="49"/>
      <c r="BM558" s="41"/>
      <c r="BN558" s="47"/>
      <c r="BO558" s="33"/>
      <c r="BP558" s="33"/>
      <c r="BQ558" s="34"/>
      <c r="BR558" s="33"/>
      <c r="BS558" s="34"/>
      <c r="BT558" s="35"/>
      <c r="BU558" s="36"/>
      <c r="BV558" s="37"/>
      <c r="BW558" s="33"/>
      <c r="BX558" s="38"/>
      <c r="BY558" s="39"/>
      <c r="BZ558" s="40"/>
      <c r="CA558" s="48"/>
      <c r="CB558" s="49"/>
      <c r="CC558" s="41"/>
      <c r="CD558" s="47"/>
    </row>
    <row r="559" spans="1:82" s="32" customFormat="1" ht="90" customHeight="1" x14ac:dyDescent="0.25">
      <c r="A559" s="315">
        <f t="shared" si="26"/>
        <v>551</v>
      </c>
      <c r="B559" s="61" t="s">
        <v>67</v>
      </c>
      <c r="C559" s="61">
        <v>2025</v>
      </c>
      <c r="D559" s="61" t="s">
        <v>68</v>
      </c>
      <c r="E559" s="61"/>
      <c r="F559" s="61" t="s">
        <v>2303</v>
      </c>
      <c r="G559" s="62" t="s">
        <v>2304</v>
      </c>
      <c r="H559" s="310"/>
      <c r="I559" s="46" t="s">
        <v>2305</v>
      </c>
      <c r="J559" s="64" t="s">
        <v>2306</v>
      </c>
      <c r="K559" s="63" t="s">
        <v>73</v>
      </c>
      <c r="L559" s="87" t="s">
        <v>367</v>
      </c>
      <c r="M559" s="86" t="s">
        <v>368</v>
      </c>
      <c r="N559" s="87" t="s">
        <v>369</v>
      </c>
      <c r="O559" s="87">
        <v>1</v>
      </c>
      <c r="P559" s="88">
        <v>46143</v>
      </c>
      <c r="Q559" s="88">
        <v>46295</v>
      </c>
      <c r="R559" s="89">
        <f t="shared" si="28"/>
        <v>22.349999999999998</v>
      </c>
      <c r="S559" s="87" t="s">
        <v>92</v>
      </c>
      <c r="T559" s="90"/>
      <c r="U559" s="105">
        <f>+IFERROR(VLOOKUP($L559,ACTIVIDADES!$B$9:$X$493,10,0),"")</f>
        <v>0</v>
      </c>
      <c r="V559" s="167" t="str">
        <f>+IFERROR(VLOOKUP($L559,ACTIVIDADES!$B$9:$X$493,11,0)," ")</f>
        <v>Proceso de actualización</v>
      </c>
      <c r="W559" s="227" t="str">
        <f>+IFERROR(VLOOKUP($L559,ACTIVIDADES!$B$9:$X$493,12,0),"")</f>
        <v>https://dnbcgovco-my.sharepoint.com/:f:/g/personal/planeacion_dnbc_gov_co/IgDm4DHyXDA5Q5WGTU7tDkFLAc2M2mTSoezfwLKe_RnYYZ0?e=uJfhoo</v>
      </c>
      <c r="X559" s="138">
        <f>+IFERROR(VLOOKUP($L559,ACTIVIDADES!$B$9:$X$493,13,0),"")</f>
        <v>46153</v>
      </c>
      <c r="Y559" s="164" t="str">
        <f>+IFERROR(VLOOKUP($L559,ACTIVIDADES!$B$9:$X$493,14,0),"")</f>
        <v>No se evidencia avance para el periodo</v>
      </c>
      <c r="Z559" s="105">
        <f>+IFERROR(VLOOKUP($L559,ACTIVIDADES!$B$9:$X$493,15,0),"")</f>
        <v>0</v>
      </c>
      <c r="AA559" s="165" t="str">
        <f>+IFERROR(VLOOKUP($L559,ACTIVIDADES!$B$9:$X$493,16,0),"")</f>
        <v>EJECUCIÓN</v>
      </c>
      <c r="AB559" s="138">
        <v>46171</v>
      </c>
      <c r="AC559" s="105">
        <v>0</v>
      </c>
      <c r="AD559" s="105" t="s">
        <v>93</v>
      </c>
      <c r="AE559" s="170" t="s">
        <v>83</v>
      </c>
      <c r="AF559" s="105" t="s">
        <v>81</v>
      </c>
      <c r="AG559" s="105" t="s">
        <v>81</v>
      </c>
      <c r="AH559" s="105" t="s">
        <v>81</v>
      </c>
      <c r="AI559" s="33"/>
      <c r="AJ559" s="33"/>
      <c r="AK559" s="34"/>
      <c r="AL559" s="33"/>
      <c r="AM559" s="34"/>
      <c r="AN559" s="35"/>
      <c r="AO559" s="36"/>
      <c r="AP559" s="37"/>
      <c r="AQ559" s="33"/>
      <c r="AR559" s="38"/>
      <c r="AS559" s="39"/>
      <c r="AT559" s="40"/>
      <c r="AU559" s="48"/>
      <c r="AV559" s="49"/>
      <c r="AW559" s="41"/>
      <c r="AX559" s="47"/>
      <c r="AY559" s="33"/>
      <c r="AZ559" s="33"/>
      <c r="BA559" s="34"/>
      <c r="BB559" s="33"/>
      <c r="BC559" s="34"/>
      <c r="BD559" s="35"/>
      <c r="BE559" s="36"/>
      <c r="BF559" s="37"/>
      <c r="BG559" s="33"/>
      <c r="BH559" s="38"/>
      <c r="BI559" s="39"/>
      <c r="BJ559" s="40"/>
      <c r="BK559" s="48"/>
      <c r="BL559" s="49"/>
      <c r="BM559" s="41"/>
      <c r="BN559" s="47"/>
      <c r="BO559" s="33"/>
      <c r="BP559" s="33"/>
      <c r="BQ559" s="34"/>
      <c r="BR559" s="33"/>
      <c r="BS559" s="34"/>
      <c r="BT559" s="35"/>
      <c r="BU559" s="36"/>
      <c r="BV559" s="37"/>
      <c r="BW559" s="33"/>
      <c r="BX559" s="38"/>
      <c r="BY559" s="39"/>
      <c r="BZ559" s="40"/>
      <c r="CA559" s="48"/>
      <c r="CB559" s="49"/>
      <c r="CC559" s="41"/>
      <c r="CD559" s="47"/>
    </row>
    <row r="560" spans="1:82" s="32" customFormat="1" ht="90" customHeight="1" x14ac:dyDescent="0.25">
      <c r="A560" s="315">
        <f t="shared" si="26"/>
        <v>552</v>
      </c>
      <c r="B560" s="61" t="s">
        <v>67</v>
      </c>
      <c r="C560" s="61">
        <v>2025</v>
      </c>
      <c r="D560" s="61" t="s">
        <v>68</v>
      </c>
      <c r="E560" s="61"/>
      <c r="F560" s="61" t="s">
        <v>2303</v>
      </c>
      <c r="G560" s="62" t="s">
        <v>2304</v>
      </c>
      <c r="H560" s="310"/>
      <c r="I560" s="46" t="s">
        <v>2305</v>
      </c>
      <c r="J560" s="64" t="s">
        <v>2306</v>
      </c>
      <c r="K560" s="63" t="s">
        <v>73</v>
      </c>
      <c r="L560" s="87" t="s">
        <v>370</v>
      </c>
      <c r="M560" s="86" t="s">
        <v>371</v>
      </c>
      <c r="N560" s="87" t="s">
        <v>372</v>
      </c>
      <c r="O560" s="87">
        <v>2</v>
      </c>
      <c r="P560" s="88">
        <v>46023</v>
      </c>
      <c r="Q560" s="88">
        <v>46387</v>
      </c>
      <c r="R560" s="89">
        <f t="shared" si="28"/>
        <v>54</v>
      </c>
      <c r="S560" s="87" t="s">
        <v>92</v>
      </c>
      <c r="T560" s="90"/>
      <c r="U560" s="105">
        <f>+IFERROR(VLOOKUP($L560,ACTIVIDADES!$B$9:$X$493,10,0),"")</f>
        <v>0</v>
      </c>
      <c r="V560" s="167" t="str">
        <f>+IFERROR(VLOOKUP($L560,ACTIVIDADES!$B$9:$X$493,11,0)," ")</f>
        <v>Proceso de actualización</v>
      </c>
      <c r="W560" s="227" t="str">
        <f>+IFERROR(VLOOKUP($L560,ACTIVIDADES!$B$9:$X$493,12,0),"")</f>
        <v>https://dnbcgovco-my.sharepoint.com/:f:/g/personal/planeacion_dnbc_gov_co/IgBveH1t7EmIR6GZSOaIIHmUAUc6KaLSFKfQX2lbG2hDEA0?e=ooFcYM</v>
      </c>
      <c r="X560" s="138">
        <f>+IFERROR(VLOOKUP($L560,ACTIVIDADES!$B$9:$X$493,13,0),"")</f>
        <v>46153</v>
      </c>
      <c r="Y560" s="164" t="str">
        <f>+IFERROR(VLOOKUP($L560,ACTIVIDADES!$B$9:$X$493,14,0),"")</f>
        <v>No se evidencia avance para el periodo</v>
      </c>
      <c r="Z560" s="105">
        <f>+IFERROR(VLOOKUP($L560,ACTIVIDADES!$B$9:$X$493,15,0),"")</f>
        <v>0</v>
      </c>
      <c r="AA560" s="165" t="str">
        <f>+IFERROR(VLOOKUP($L560,ACTIVIDADES!$B$9:$X$493,16,0),"")</f>
        <v>EJECUCIÓN</v>
      </c>
      <c r="AB560" s="138">
        <v>46171</v>
      </c>
      <c r="AC560" s="105">
        <v>0</v>
      </c>
      <c r="AD560" s="105" t="s">
        <v>93</v>
      </c>
      <c r="AE560" s="170" t="s">
        <v>83</v>
      </c>
      <c r="AF560" s="105" t="s">
        <v>81</v>
      </c>
      <c r="AG560" s="105" t="s">
        <v>81</v>
      </c>
      <c r="AH560" s="105" t="s">
        <v>81</v>
      </c>
      <c r="AI560" s="33"/>
      <c r="AJ560" s="33"/>
      <c r="AK560" s="34"/>
      <c r="AL560" s="33"/>
      <c r="AM560" s="34"/>
      <c r="AN560" s="35"/>
      <c r="AO560" s="36"/>
      <c r="AP560" s="37"/>
      <c r="AQ560" s="33"/>
      <c r="AR560" s="38"/>
      <c r="AS560" s="39"/>
      <c r="AT560" s="40"/>
      <c r="AU560" s="48"/>
      <c r="AV560" s="49"/>
      <c r="AW560" s="41"/>
      <c r="AX560" s="47"/>
      <c r="AY560" s="33"/>
      <c r="AZ560" s="33"/>
      <c r="BA560" s="34"/>
      <c r="BB560" s="33"/>
      <c r="BC560" s="34"/>
      <c r="BD560" s="35"/>
      <c r="BE560" s="36"/>
      <c r="BF560" s="37"/>
      <c r="BG560" s="33"/>
      <c r="BH560" s="38"/>
      <c r="BI560" s="39"/>
      <c r="BJ560" s="40"/>
      <c r="BK560" s="48"/>
      <c r="BL560" s="49"/>
      <c r="BM560" s="41"/>
      <c r="BN560" s="47"/>
      <c r="BO560" s="33"/>
      <c r="BP560" s="33"/>
      <c r="BQ560" s="34"/>
      <c r="BR560" s="33"/>
      <c r="BS560" s="34"/>
      <c r="BT560" s="35"/>
      <c r="BU560" s="36"/>
      <c r="BV560" s="37"/>
      <c r="BW560" s="33"/>
      <c r="BX560" s="38"/>
      <c r="BY560" s="39"/>
      <c r="BZ560" s="40"/>
      <c r="CA560" s="48"/>
      <c r="CB560" s="49"/>
      <c r="CC560" s="41"/>
      <c r="CD560" s="47"/>
    </row>
    <row r="561" spans="1:82" s="32" customFormat="1" ht="90" customHeight="1" x14ac:dyDescent="0.25">
      <c r="A561" s="315">
        <f t="shared" si="26"/>
        <v>553</v>
      </c>
      <c r="B561" s="61" t="s">
        <v>67</v>
      </c>
      <c r="C561" s="61">
        <v>2025</v>
      </c>
      <c r="D561" s="61" t="s">
        <v>68</v>
      </c>
      <c r="E561" s="61"/>
      <c r="F561" s="61" t="s">
        <v>2303</v>
      </c>
      <c r="G561" s="62" t="s">
        <v>2304</v>
      </c>
      <c r="H561" s="310"/>
      <c r="I561" s="46" t="s">
        <v>2305</v>
      </c>
      <c r="J561" s="64" t="s">
        <v>2306</v>
      </c>
      <c r="K561" s="63" t="s">
        <v>73</v>
      </c>
      <c r="L561" s="87" t="s">
        <v>74</v>
      </c>
      <c r="M561" s="86" t="s">
        <v>75</v>
      </c>
      <c r="N561" s="87" t="s">
        <v>1785</v>
      </c>
      <c r="O561" s="87">
        <v>1</v>
      </c>
      <c r="P561" s="88">
        <v>46082</v>
      </c>
      <c r="Q561" s="88">
        <v>46387</v>
      </c>
      <c r="R561" s="89">
        <f t="shared" si="28"/>
        <v>45</v>
      </c>
      <c r="S561" s="87" t="s">
        <v>77</v>
      </c>
      <c r="T561" s="90" t="s">
        <v>78</v>
      </c>
      <c r="U561" s="105">
        <f>+IFERROR(VLOOKUP($L561,ACTIVIDADES!$B$9:$X$493,10,0),"")</f>
        <v>1</v>
      </c>
      <c r="V561" s="167" t="str">
        <f>+IFERROR(VLOOKUP($L561,ACTIVIDADES!$B$9:$X$493,11,0)," ")</f>
        <v>Se esta manejando una prueba piloto SIIF NACIÓN</v>
      </c>
      <c r="W561" s="227" t="str">
        <f>+IFERROR(VLOOKUP($L561,ACTIVIDADES!$B$9:$X$493,12,0),"")</f>
        <v>https://dnbcgovco-my.sharepoint.com/:f:/g/personal/planeacion_dnbc_gov_co/IgCKsvM4H_KTR6xnllTYAW4KAYnPCAelO_DLpgStTfwUj-M?e=KcFs8q</v>
      </c>
      <c r="X561" s="138">
        <f>+IFERROR(VLOOKUP($L561,ACTIVIDADES!$B$9:$X$493,13,0),"")</f>
        <v>46153</v>
      </c>
      <c r="Y561" s="164" t="str">
        <f>+IFERROR(VLOOKUP($L561,ACTIVIDADES!$B$9:$X$493,14,0),"")</f>
        <v>Se evidencia respuesta de MinHacienda para uso piloto de sistema Siif Nación - Modulo Recursos Fisicos</v>
      </c>
      <c r="Z561" s="105">
        <f>+IFERROR(VLOOKUP($L561,ACTIVIDADES!$B$9:$X$493,15,0),"")</f>
        <v>0.1</v>
      </c>
      <c r="AA561" s="165" t="str">
        <f>+IFERROR(VLOOKUP($L561,ACTIVIDADES!$B$9:$X$493,16,0),"")</f>
        <v>EJECUCIÓN</v>
      </c>
      <c r="AB561" s="138">
        <v>46171</v>
      </c>
      <c r="AC561" s="105">
        <v>0.1</v>
      </c>
      <c r="AD561" s="105" t="s">
        <v>1786</v>
      </c>
      <c r="AE561" s="105" t="s">
        <v>108</v>
      </c>
      <c r="AF561" s="105" t="s">
        <v>81</v>
      </c>
      <c r="AG561" s="105" t="s">
        <v>81</v>
      </c>
      <c r="AH561" s="105" t="s">
        <v>81</v>
      </c>
      <c r="AI561" s="33"/>
      <c r="AJ561" s="33"/>
      <c r="AK561" s="34"/>
      <c r="AL561" s="33"/>
      <c r="AM561" s="34"/>
      <c r="AN561" s="35"/>
      <c r="AO561" s="36"/>
      <c r="AP561" s="37"/>
      <c r="AQ561" s="33"/>
      <c r="AR561" s="38"/>
      <c r="AS561" s="39"/>
      <c r="AT561" s="40"/>
      <c r="AU561" s="48"/>
      <c r="AV561" s="49"/>
      <c r="AW561" s="41"/>
      <c r="AX561" s="47"/>
      <c r="AY561" s="33"/>
      <c r="AZ561" s="33"/>
      <c r="BA561" s="34"/>
      <c r="BB561" s="33"/>
      <c r="BC561" s="34"/>
      <c r="BD561" s="35"/>
      <c r="BE561" s="36"/>
      <c r="BF561" s="37"/>
      <c r="BG561" s="33"/>
      <c r="BH561" s="38"/>
      <c r="BI561" s="39"/>
      <c r="BJ561" s="40"/>
      <c r="BK561" s="48"/>
      <c r="BL561" s="49"/>
      <c r="BM561" s="41"/>
      <c r="BN561" s="47"/>
      <c r="BO561" s="33"/>
      <c r="BP561" s="33"/>
      <c r="BQ561" s="34"/>
      <c r="BR561" s="33"/>
      <c r="BS561" s="34"/>
      <c r="BT561" s="35"/>
      <c r="BU561" s="36"/>
      <c r="BV561" s="37"/>
      <c r="BW561" s="33"/>
      <c r="BX561" s="38"/>
      <c r="BY561" s="39"/>
      <c r="BZ561" s="40"/>
      <c r="CA561" s="48"/>
      <c r="CB561" s="49"/>
      <c r="CC561" s="41"/>
      <c r="CD561" s="47"/>
    </row>
    <row r="562" spans="1:82" s="32" customFormat="1" ht="90" customHeight="1" x14ac:dyDescent="0.25">
      <c r="A562" s="315">
        <f t="shared" si="26"/>
        <v>554</v>
      </c>
      <c r="B562" s="61" t="s">
        <v>67</v>
      </c>
      <c r="C562" s="61">
        <v>2025</v>
      </c>
      <c r="D562" s="61" t="s">
        <v>68</v>
      </c>
      <c r="E562" s="61"/>
      <c r="F562" s="61" t="s">
        <v>2307</v>
      </c>
      <c r="G562" s="62" t="s">
        <v>2308</v>
      </c>
      <c r="H562" s="310"/>
      <c r="I562" s="46" t="s">
        <v>2305</v>
      </c>
      <c r="J562" s="64" t="s">
        <v>2306</v>
      </c>
      <c r="K562" s="63" t="s">
        <v>73</v>
      </c>
      <c r="L562" s="87" t="s">
        <v>360</v>
      </c>
      <c r="M562" s="86" t="s">
        <v>361</v>
      </c>
      <c r="N562" s="87" t="s">
        <v>362</v>
      </c>
      <c r="O562" s="87">
        <v>1</v>
      </c>
      <c r="P562" s="88">
        <v>46204</v>
      </c>
      <c r="Q562" s="88">
        <v>46295</v>
      </c>
      <c r="R562" s="89">
        <f t="shared" si="28"/>
        <v>13.350000000000001</v>
      </c>
      <c r="S562" s="87" t="s">
        <v>92</v>
      </c>
      <c r="T562" s="90"/>
      <c r="U562" s="105">
        <f>+IFERROR(VLOOKUP($L562,ACTIVIDADES!$B$9:$X$493,10,0),"")</f>
        <v>0</v>
      </c>
      <c r="V562" s="167" t="str">
        <f>+IFERROR(VLOOKUP($L562,ACTIVIDADES!$B$9:$X$493,11,0)," ")</f>
        <v>Proceso de actualización</v>
      </c>
      <c r="W562" s="227" t="str">
        <f>+IFERROR(VLOOKUP($L562,ACTIVIDADES!$B$9:$X$493,12,0),"")</f>
        <v>https://dnbcgovco-my.sharepoint.com/:f:/g/personal/planeacion_dnbc_gov_co/IgC2wtt6D-zSTY6U6sAF5yefASkR-EDUcnQOxPntpKqfjgU?e=GPU5XT</v>
      </c>
      <c r="X562" s="138">
        <f>+IFERROR(VLOOKUP($L562,ACTIVIDADES!$B$9:$X$493,13,0),"")</f>
        <v>46153</v>
      </c>
      <c r="Y562" s="164" t="str">
        <f>+IFERROR(VLOOKUP($L562,ACTIVIDADES!$B$9:$X$493,14,0),"")</f>
        <v>No se evidencia avance para el periodo</v>
      </c>
      <c r="Z562" s="105">
        <f>+IFERROR(VLOOKUP($L562,ACTIVIDADES!$B$9:$X$493,15,0),"")</f>
        <v>0</v>
      </c>
      <c r="AA562" s="165" t="str">
        <f>+IFERROR(VLOOKUP($L562,ACTIVIDADES!$B$9:$X$493,16,0),"")</f>
        <v>EJECUCIÓN</v>
      </c>
      <c r="AB562" s="138">
        <v>46171</v>
      </c>
      <c r="AC562" s="105">
        <v>0</v>
      </c>
      <c r="AD562" s="105" t="s">
        <v>93</v>
      </c>
      <c r="AE562" s="170" t="s">
        <v>83</v>
      </c>
      <c r="AF562" s="105" t="s">
        <v>81</v>
      </c>
      <c r="AG562" s="105" t="s">
        <v>81</v>
      </c>
      <c r="AH562" s="105" t="s">
        <v>81</v>
      </c>
      <c r="AI562" s="33"/>
      <c r="AJ562" s="33"/>
      <c r="AK562" s="34"/>
      <c r="AL562" s="33"/>
      <c r="AM562" s="34"/>
      <c r="AN562" s="35"/>
      <c r="AO562" s="36"/>
      <c r="AP562" s="37"/>
      <c r="AQ562" s="33"/>
      <c r="AR562" s="38"/>
      <c r="AS562" s="39"/>
      <c r="AT562" s="40"/>
      <c r="AU562" s="48"/>
      <c r="AV562" s="49"/>
      <c r="AW562" s="41"/>
      <c r="AX562" s="47"/>
      <c r="AY562" s="33"/>
      <c r="AZ562" s="33"/>
      <c r="BA562" s="34"/>
      <c r="BB562" s="33"/>
      <c r="BC562" s="34"/>
      <c r="BD562" s="35"/>
      <c r="BE562" s="36"/>
      <c r="BF562" s="37"/>
      <c r="BG562" s="33"/>
      <c r="BH562" s="38"/>
      <c r="BI562" s="39"/>
      <c r="BJ562" s="40"/>
      <c r="BK562" s="48"/>
      <c r="BL562" s="49"/>
      <c r="BM562" s="41"/>
      <c r="BN562" s="47"/>
      <c r="BO562" s="33"/>
      <c r="BP562" s="33"/>
      <c r="BQ562" s="34"/>
      <c r="BR562" s="33"/>
      <c r="BS562" s="34"/>
      <c r="BT562" s="35"/>
      <c r="BU562" s="36"/>
      <c r="BV562" s="37"/>
      <c r="BW562" s="33"/>
      <c r="BX562" s="38"/>
      <c r="BY562" s="39"/>
      <c r="BZ562" s="40"/>
      <c r="CA562" s="48"/>
      <c r="CB562" s="49"/>
      <c r="CC562" s="41"/>
      <c r="CD562" s="47"/>
    </row>
    <row r="563" spans="1:82" s="32" customFormat="1" ht="90" customHeight="1" x14ac:dyDescent="0.25">
      <c r="A563" s="315">
        <f t="shared" si="26"/>
        <v>555</v>
      </c>
      <c r="B563" s="61" t="s">
        <v>67</v>
      </c>
      <c r="C563" s="61">
        <v>2025</v>
      </c>
      <c r="D563" s="61" t="s">
        <v>68</v>
      </c>
      <c r="E563" s="61"/>
      <c r="F563" s="61" t="s">
        <v>2309</v>
      </c>
      <c r="G563" s="62" t="s">
        <v>2310</v>
      </c>
      <c r="H563" s="310"/>
      <c r="I563" s="46" t="s">
        <v>2311</v>
      </c>
      <c r="J563" s="64" t="s">
        <v>2312</v>
      </c>
      <c r="K563" s="63" t="s">
        <v>73</v>
      </c>
      <c r="L563" s="87" t="s">
        <v>290</v>
      </c>
      <c r="M563" s="86" t="s">
        <v>291</v>
      </c>
      <c r="N563" s="87" t="s">
        <v>292</v>
      </c>
      <c r="O563" s="87">
        <v>1</v>
      </c>
      <c r="P563" s="88">
        <v>46023</v>
      </c>
      <c r="Q563" s="88">
        <v>46112</v>
      </c>
      <c r="R563" s="89">
        <f t="shared" si="28"/>
        <v>13.5</v>
      </c>
      <c r="S563" s="87" t="s">
        <v>293</v>
      </c>
      <c r="T563" s="90"/>
      <c r="U563" s="105">
        <f>+IFERROR(VLOOKUP($L563,ACTIVIDADES!$B$9:$X$493,10,0),"")</f>
        <v>1</v>
      </c>
      <c r="V563" s="167" t="str">
        <f>+IFERROR(VLOOKUP($L563,ACTIVIDADES!$B$9:$X$493,11,0)," ")</f>
        <v xml:space="preserve">Como evidencia se cuenta con la Formulación del procedimiento Conciliaciones contables donde se cruza la información de incapacidades </v>
      </c>
      <c r="W563" s="227" t="str">
        <f>+IFERROR(VLOOKUP($L563,ACTIVIDADES!$B$9:$X$493,12,0),"")</f>
        <v>https://dnbcgovco-my.sharepoint.com/:f:/g/personal/planeacion_dnbc_gov_co/IgAKPZEalRp3T7O44VwZjBLlARF86VpmllJA36VR9-2qDG8?e=W6XaGX</v>
      </c>
      <c r="X563" s="138">
        <f>+IFERROR(VLOOKUP($L563,ACTIVIDADES!$B$9:$X$493,13,0),"")</f>
        <v>46153</v>
      </c>
      <c r="Y563" s="164" t="str">
        <f>+IFERROR(VLOOKUP($L563,ACTIVIDADES!$B$9:$X$493,14,0),"")</f>
        <v>Se evidencia procedimiento formulado en la vigencia 2025</v>
      </c>
      <c r="Z563" s="105">
        <f>+IFERROR(VLOOKUP($L563,ACTIVIDADES!$B$9:$X$493,15,0),"")</f>
        <v>1</v>
      </c>
      <c r="AA563" s="165" t="str">
        <f>+IFERROR(VLOOKUP($L563,ACTIVIDADES!$B$9:$X$493,16,0),"")</f>
        <v>CUMPLIDO</v>
      </c>
      <c r="AB563" s="138">
        <v>46171</v>
      </c>
      <c r="AC563" s="174">
        <v>1</v>
      </c>
      <c r="AD563" s="176" t="s">
        <v>294</v>
      </c>
      <c r="AE563" s="105" t="s">
        <v>80</v>
      </c>
      <c r="AF563" s="105" t="s">
        <v>81</v>
      </c>
      <c r="AG563" s="105" t="s">
        <v>85</v>
      </c>
      <c r="AH563" s="105" t="s">
        <v>123</v>
      </c>
      <c r="AI563" s="33"/>
      <c r="AJ563" s="33"/>
      <c r="AK563" s="34"/>
      <c r="AL563" s="33"/>
      <c r="AM563" s="34"/>
      <c r="AN563" s="35"/>
      <c r="AO563" s="36"/>
      <c r="AP563" s="37"/>
      <c r="AQ563" s="33"/>
      <c r="AR563" s="38"/>
      <c r="AS563" s="39"/>
      <c r="AT563" s="40"/>
      <c r="AU563" s="48"/>
      <c r="AV563" s="49"/>
      <c r="AW563" s="41"/>
      <c r="AX563" s="47"/>
      <c r="AY563" s="33"/>
      <c r="AZ563" s="33"/>
      <c r="BA563" s="34"/>
      <c r="BB563" s="33"/>
      <c r="BC563" s="34"/>
      <c r="BD563" s="35"/>
      <c r="BE563" s="36"/>
      <c r="BF563" s="37"/>
      <c r="BG563" s="33"/>
      <c r="BH563" s="38"/>
      <c r="BI563" s="39"/>
      <c r="BJ563" s="40"/>
      <c r="BK563" s="48"/>
      <c r="BL563" s="49"/>
      <c r="BM563" s="41"/>
      <c r="BN563" s="47"/>
      <c r="BO563" s="33"/>
      <c r="BP563" s="33"/>
      <c r="BQ563" s="34"/>
      <c r="BR563" s="33"/>
      <c r="BS563" s="34"/>
      <c r="BT563" s="35"/>
      <c r="BU563" s="36"/>
      <c r="BV563" s="37"/>
      <c r="BW563" s="33"/>
      <c r="BX563" s="38"/>
      <c r="BY563" s="39"/>
      <c r="BZ563" s="40"/>
      <c r="CA563" s="48"/>
      <c r="CB563" s="49"/>
      <c r="CC563" s="41"/>
      <c r="CD563" s="47"/>
    </row>
    <row r="564" spans="1:82" s="32" customFormat="1" ht="90" customHeight="1" x14ac:dyDescent="0.25">
      <c r="A564" s="315">
        <f t="shared" si="26"/>
        <v>556</v>
      </c>
      <c r="B564" s="61" t="s">
        <v>67</v>
      </c>
      <c r="C564" s="61">
        <v>2025</v>
      </c>
      <c r="D564" s="61" t="s">
        <v>68</v>
      </c>
      <c r="E564" s="61"/>
      <c r="F564" s="61" t="s">
        <v>2313</v>
      </c>
      <c r="G564" s="62" t="s">
        <v>2314</v>
      </c>
      <c r="H564" s="310"/>
      <c r="I564" s="46" t="s">
        <v>2315</v>
      </c>
      <c r="J564" s="64" t="s">
        <v>2316</v>
      </c>
      <c r="K564" s="63" t="s">
        <v>73</v>
      </c>
      <c r="L564" s="87" t="s">
        <v>2317</v>
      </c>
      <c r="M564" s="86" t="s">
        <v>2318</v>
      </c>
      <c r="N564" s="87" t="s">
        <v>2319</v>
      </c>
      <c r="O564" s="87">
        <v>1</v>
      </c>
      <c r="P564" s="88">
        <v>45748</v>
      </c>
      <c r="Q564" s="88">
        <v>45807</v>
      </c>
      <c r="R564" s="89">
        <f t="shared" si="28"/>
        <v>8.85</v>
      </c>
      <c r="S564" s="87" t="s">
        <v>293</v>
      </c>
      <c r="T564" s="90"/>
      <c r="U564" s="105">
        <f>+IFERROR(VLOOKUP($L564,ACTIVIDADES!$B$9:$X$493,10,0),"")</f>
        <v>1</v>
      </c>
      <c r="V564" s="167" t="str">
        <f>+IFERROR(VLOOKUP($L564,ACTIVIDADES!$B$9:$X$493,11,0)," ")</f>
        <v>se deja como evidencia Acta 01 de 2025 correspondiente al periodo Octubre - Diciembre de 2024</v>
      </c>
      <c r="W564" s="227" t="str">
        <f>+IFERROR(VLOOKUP($L564,ACTIVIDADES!$B$9:$X$493,12,0),"")</f>
        <v>https://dnbcgovco-my.sharepoint.com/:f:/g/personal/planeacion_dnbc_gov_co/IgAKPZEalRp3T7O44VwZjBLlARF86VpmllJA36VR9-2qDG8?e=W6XaGX</v>
      </c>
      <c r="X564" s="138">
        <f>+IFERROR(VLOOKUP($L564,ACTIVIDADES!$B$9:$X$493,13,0),"")</f>
        <v>46153</v>
      </c>
      <c r="Y564" s="164" t="str">
        <f>+IFERROR(VLOOKUP($L564,ACTIVIDADES!$B$9:$X$493,14,0),"")</f>
        <v>Se incluye acta de comité 2025 con información del ultimo trimestre 2024</v>
      </c>
      <c r="Z564" s="105">
        <f>+IFERROR(VLOOKUP($L564,ACTIVIDADES!$B$9:$X$493,15,0),"")</f>
        <v>1</v>
      </c>
      <c r="AA564" s="165" t="str">
        <f>+IFERROR(VLOOKUP($L564,ACTIVIDADES!$B$9:$X$493,16,0),"")</f>
        <v>CUMPLIDO</v>
      </c>
      <c r="AB564" s="138">
        <v>46171</v>
      </c>
      <c r="AC564" s="170">
        <v>1</v>
      </c>
      <c r="AD564" s="176" t="s">
        <v>2320</v>
      </c>
      <c r="AE564" s="105" t="s">
        <v>146</v>
      </c>
      <c r="AF564" s="105" t="s">
        <v>81</v>
      </c>
      <c r="AG564" s="105" t="s">
        <v>85</v>
      </c>
      <c r="AH564" s="105" t="s">
        <v>123</v>
      </c>
      <c r="AI564" s="33"/>
      <c r="AJ564" s="33"/>
      <c r="AK564" s="34"/>
      <c r="AL564" s="33"/>
      <c r="AM564" s="34"/>
      <c r="AN564" s="35"/>
      <c r="AO564" s="36"/>
      <c r="AP564" s="37"/>
      <c r="AQ564" s="33"/>
      <c r="AR564" s="38"/>
      <c r="AS564" s="39"/>
      <c r="AT564" s="40"/>
      <c r="AU564" s="48"/>
      <c r="AV564" s="49"/>
      <c r="AW564" s="41"/>
      <c r="AX564" s="47"/>
      <c r="AY564" s="33"/>
      <c r="AZ564" s="33"/>
      <c r="BA564" s="34"/>
      <c r="BB564" s="33"/>
      <c r="BC564" s="34"/>
      <c r="BD564" s="35"/>
      <c r="BE564" s="36"/>
      <c r="BF564" s="37"/>
      <c r="BG564" s="33"/>
      <c r="BH564" s="38"/>
      <c r="BI564" s="39"/>
      <c r="BJ564" s="40"/>
      <c r="BK564" s="48"/>
      <c r="BL564" s="49"/>
      <c r="BM564" s="41"/>
      <c r="BN564" s="47"/>
      <c r="BO564" s="33"/>
      <c r="BP564" s="33"/>
      <c r="BQ564" s="34"/>
      <c r="BR564" s="33"/>
      <c r="BS564" s="34"/>
      <c r="BT564" s="35"/>
      <c r="BU564" s="36"/>
      <c r="BV564" s="37"/>
      <c r="BW564" s="33"/>
      <c r="BX564" s="38"/>
      <c r="BY564" s="39"/>
      <c r="BZ564" s="40"/>
      <c r="CA564" s="48"/>
      <c r="CB564" s="49"/>
      <c r="CC564" s="41"/>
      <c r="CD564" s="47"/>
    </row>
    <row r="565" spans="1:82" s="32" customFormat="1" ht="90" customHeight="1" x14ac:dyDescent="0.25">
      <c r="A565" s="315">
        <f t="shared" si="26"/>
        <v>557</v>
      </c>
      <c r="B565" s="61" t="s">
        <v>67</v>
      </c>
      <c r="C565" s="61">
        <v>2025</v>
      </c>
      <c r="D565" s="61" t="s">
        <v>68</v>
      </c>
      <c r="E565" s="61"/>
      <c r="F565" s="61" t="s">
        <v>2313</v>
      </c>
      <c r="G565" s="62" t="s">
        <v>2314</v>
      </c>
      <c r="H565" s="310"/>
      <c r="I565" s="46" t="s">
        <v>2321</v>
      </c>
      <c r="J565" s="64" t="s">
        <v>2322</v>
      </c>
      <c r="K565" s="63" t="s">
        <v>73</v>
      </c>
      <c r="L565" s="87" t="s">
        <v>2323</v>
      </c>
      <c r="M565" s="86" t="s">
        <v>2324</v>
      </c>
      <c r="N565" s="87" t="s">
        <v>2325</v>
      </c>
      <c r="O565" s="87">
        <v>1</v>
      </c>
      <c r="P565" s="88">
        <v>45748</v>
      </c>
      <c r="Q565" s="88">
        <v>45807</v>
      </c>
      <c r="R565" s="89">
        <f t="shared" si="28"/>
        <v>8.85</v>
      </c>
      <c r="S565" s="87" t="s">
        <v>293</v>
      </c>
      <c r="T565" s="90"/>
      <c r="U565" s="105">
        <f>+IFERROR(VLOOKUP($L565,ACTIVIDADES!$B$9:$X$493,10,0),"")</f>
        <v>1</v>
      </c>
      <c r="V565" s="167" t="str">
        <f>+IFERROR(VLOOKUP($L565,ACTIVIDADES!$B$9:$X$493,11,0)," ")</f>
        <v xml:space="preserve">Se dejaen evidencia la resolucion de sostenibilidad contable </v>
      </c>
      <c r="W565" s="227" t="str">
        <f>+IFERROR(VLOOKUP($L565,ACTIVIDADES!$B$9:$X$493,12,0),"")</f>
        <v>https://dnbcgovco-my.sharepoint.com/:f:/g/personal/planeacion_dnbc_gov_co/IgAKPZEalRp3T7O44VwZjBLlARF86VpmllJA36VR9-2qDG8?e=W6XaGX</v>
      </c>
      <c r="X565" s="138">
        <f>+IFERROR(VLOOKUP($L565,ACTIVIDADES!$B$9:$X$493,13,0),"")</f>
        <v>46153</v>
      </c>
      <c r="Y565" s="164" t="str">
        <f>+IFERROR(VLOOKUP($L565,ACTIVIDADES!$B$9:$X$493,14,0),"")</f>
        <v>Se incluye resolución 095 de 2025 donde se ajusta comité de sostenibilidad contable</v>
      </c>
      <c r="Z565" s="105">
        <f>+IFERROR(VLOOKUP($L565,ACTIVIDADES!$B$9:$X$493,15,0),"")</f>
        <v>1</v>
      </c>
      <c r="AA565" s="165" t="str">
        <f>+IFERROR(VLOOKUP($L565,ACTIVIDADES!$B$9:$X$493,16,0),"")</f>
        <v>CUMPLIDO</v>
      </c>
      <c r="AB565" s="138">
        <v>46171</v>
      </c>
      <c r="AC565" s="170">
        <v>1</v>
      </c>
      <c r="AD565" s="176" t="s">
        <v>2326</v>
      </c>
      <c r="AE565" s="105" t="s">
        <v>146</v>
      </c>
      <c r="AF565" s="105" t="s">
        <v>81</v>
      </c>
      <c r="AG565" s="105" t="s">
        <v>85</v>
      </c>
      <c r="AH565" s="105" t="s">
        <v>123</v>
      </c>
      <c r="AI565" s="33"/>
      <c r="AJ565" s="33"/>
      <c r="AK565" s="34"/>
      <c r="AL565" s="33"/>
      <c r="AM565" s="34"/>
      <c r="AN565" s="35"/>
      <c r="AO565" s="36"/>
      <c r="AP565" s="37"/>
      <c r="AQ565" s="33"/>
      <c r="AR565" s="38"/>
      <c r="AS565" s="39"/>
      <c r="AT565" s="40"/>
      <c r="AU565" s="48"/>
      <c r="AV565" s="49"/>
      <c r="AW565" s="41"/>
      <c r="AX565" s="47"/>
      <c r="AY565" s="33"/>
      <c r="AZ565" s="33"/>
      <c r="BA565" s="34"/>
      <c r="BB565" s="33"/>
      <c r="BC565" s="34"/>
      <c r="BD565" s="35"/>
      <c r="BE565" s="36"/>
      <c r="BF565" s="37"/>
      <c r="BG565" s="33"/>
      <c r="BH565" s="38"/>
      <c r="BI565" s="39"/>
      <c r="BJ565" s="40"/>
      <c r="BK565" s="48"/>
      <c r="BL565" s="49"/>
      <c r="BM565" s="41"/>
      <c r="BN565" s="47"/>
      <c r="BO565" s="33"/>
      <c r="BP565" s="33"/>
      <c r="BQ565" s="34"/>
      <c r="BR565" s="33"/>
      <c r="BS565" s="34"/>
      <c r="BT565" s="35"/>
      <c r="BU565" s="36"/>
      <c r="BV565" s="37"/>
      <c r="BW565" s="33"/>
      <c r="BX565" s="38"/>
      <c r="BY565" s="39"/>
      <c r="BZ565" s="40"/>
      <c r="CA565" s="48"/>
      <c r="CB565" s="49"/>
      <c r="CC565" s="41"/>
      <c r="CD565" s="47"/>
    </row>
    <row r="566" spans="1:82" s="32" customFormat="1" ht="90" customHeight="1" x14ac:dyDescent="0.25">
      <c r="A566" s="315">
        <f t="shared" si="26"/>
        <v>558</v>
      </c>
      <c r="B566" s="61" t="s">
        <v>67</v>
      </c>
      <c r="C566" s="61">
        <v>2025</v>
      </c>
      <c r="D566" s="61" t="s">
        <v>68</v>
      </c>
      <c r="E566" s="61"/>
      <c r="F566" s="61" t="s">
        <v>2327</v>
      </c>
      <c r="G566" s="62" t="s">
        <v>2328</v>
      </c>
      <c r="H566" s="310"/>
      <c r="I566" s="46" t="s">
        <v>2329</v>
      </c>
      <c r="J566" s="64" t="s">
        <v>2330</v>
      </c>
      <c r="K566" s="63" t="s">
        <v>73</v>
      </c>
      <c r="L566" s="87" t="s">
        <v>2331</v>
      </c>
      <c r="M566" s="86" t="s">
        <v>2332</v>
      </c>
      <c r="N566" s="87" t="s">
        <v>1724</v>
      </c>
      <c r="O566" s="87">
        <v>1</v>
      </c>
      <c r="P566" s="88">
        <v>46023</v>
      </c>
      <c r="Q566" s="88">
        <v>46142</v>
      </c>
      <c r="R566" s="89">
        <f t="shared" si="28"/>
        <v>17.849999999999998</v>
      </c>
      <c r="S566" s="87" t="s">
        <v>293</v>
      </c>
      <c r="T566" s="90"/>
      <c r="U566" s="105">
        <f>+IFERROR(VLOOKUP($L566,ACTIVIDADES!$B$9:$X$493,10,0),"")</f>
        <v>1</v>
      </c>
      <c r="V566" s="167" t="str">
        <f>+IFERROR(VLOOKUP($L566,ACTIVIDADES!$B$9:$X$493,11,0)," ")</f>
        <v>como evidencia queda el proceso de reservas presupuestalees</v>
      </c>
      <c r="W566" s="227" t="str">
        <f>+IFERROR(VLOOKUP($L566,ACTIVIDADES!$B$9:$X$493,12,0),"")</f>
        <v>https://dnbcgovco-my.sharepoint.com/:f:/g/personal/planeacion_dnbc_gov_co/IgAKPZEalRp3T7O44VwZjBLlARF86VpmllJA36VR9-2qDG8?e=W6XaGX</v>
      </c>
      <c r="X566" s="138">
        <f>+IFERROR(VLOOKUP($L566,ACTIVIDADES!$B$9:$X$493,13,0),"")</f>
        <v>46153</v>
      </c>
      <c r="Y566" s="164" t="str">
        <f>+IFERROR(VLOOKUP($L566,ACTIVIDADES!$B$9:$X$493,14,0),"")</f>
        <v>Se cinluye formato FO-GF-03-01 con última actualización en el 2026</v>
      </c>
      <c r="Z566" s="105">
        <f>+IFERROR(VLOOKUP($L566,ACTIVIDADES!$B$9:$X$493,15,0),"")</f>
        <v>1</v>
      </c>
      <c r="AA566" s="165" t="str">
        <f>+IFERROR(VLOOKUP($L566,ACTIVIDADES!$B$9:$X$493,16,0),"")</f>
        <v>CUMPLIDO</v>
      </c>
      <c r="AB566" s="138">
        <v>46171</v>
      </c>
      <c r="AC566" s="170">
        <v>1</v>
      </c>
      <c r="AD566" s="176" t="s">
        <v>2333</v>
      </c>
      <c r="AE566" s="105" t="s">
        <v>146</v>
      </c>
      <c r="AF566" s="105" t="s">
        <v>81</v>
      </c>
      <c r="AG566" s="105" t="s">
        <v>85</v>
      </c>
      <c r="AH566" s="105" t="s">
        <v>123</v>
      </c>
      <c r="AI566" s="33"/>
      <c r="AJ566" s="33"/>
      <c r="AK566" s="34"/>
      <c r="AL566" s="33"/>
      <c r="AM566" s="34"/>
      <c r="AN566" s="35"/>
      <c r="AO566" s="36"/>
      <c r="AP566" s="37"/>
      <c r="AQ566" s="33"/>
      <c r="AR566" s="38"/>
      <c r="AS566" s="39"/>
      <c r="AT566" s="40"/>
      <c r="AU566" s="48"/>
      <c r="AV566" s="49"/>
      <c r="AW566" s="41"/>
      <c r="AX566" s="47"/>
      <c r="AY566" s="33"/>
      <c r="AZ566" s="33"/>
      <c r="BA566" s="34"/>
      <c r="BB566" s="33"/>
      <c r="BC566" s="34"/>
      <c r="BD566" s="35"/>
      <c r="BE566" s="36"/>
      <c r="BF566" s="37"/>
      <c r="BG566" s="33"/>
      <c r="BH566" s="38"/>
      <c r="BI566" s="39"/>
      <c r="BJ566" s="40"/>
      <c r="BK566" s="48"/>
      <c r="BL566" s="49"/>
      <c r="BM566" s="41"/>
      <c r="BN566" s="47"/>
      <c r="BO566" s="33"/>
      <c r="BP566" s="33"/>
      <c r="BQ566" s="34"/>
      <c r="BR566" s="33"/>
      <c r="BS566" s="34"/>
      <c r="BT566" s="35"/>
      <c r="BU566" s="36"/>
      <c r="BV566" s="37"/>
      <c r="BW566" s="33"/>
      <c r="BX566" s="38"/>
      <c r="BY566" s="39"/>
      <c r="BZ566" s="40"/>
      <c r="CA566" s="48"/>
      <c r="CB566" s="49"/>
      <c r="CC566" s="41"/>
      <c r="CD566" s="47"/>
    </row>
    <row r="567" spans="1:82" s="32" customFormat="1" ht="90" customHeight="1" x14ac:dyDescent="0.25">
      <c r="A567" s="315">
        <f t="shared" si="26"/>
        <v>559</v>
      </c>
      <c r="B567" s="61" t="s">
        <v>67</v>
      </c>
      <c r="C567" s="61">
        <v>2025</v>
      </c>
      <c r="D567" s="61" t="s">
        <v>68</v>
      </c>
      <c r="E567" s="61"/>
      <c r="F567" s="61" t="s">
        <v>2334</v>
      </c>
      <c r="G567" s="62" t="s">
        <v>2335</v>
      </c>
      <c r="H567" s="310"/>
      <c r="I567" s="46" t="s">
        <v>2336</v>
      </c>
      <c r="J567" s="64" t="s">
        <v>2337</v>
      </c>
      <c r="K567" s="63" t="s">
        <v>73</v>
      </c>
      <c r="L567" s="87" t="s">
        <v>354</v>
      </c>
      <c r="M567" s="86" t="s">
        <v>1776</v>
      </c>
      <c r="N567" s="87" t="s">
        <v>356</v>
      </c>
      <c r="O567" s="87">
        <v>1</v>
      </c>
      <c r="P567" s="88">
        <v>46113</v>
      </c>
      <c r="Q567" s="88">
        <v>46203</v>
      </c>
      <c r="R567" s="89">
        <f t="shared" si="28"/>
        <v>13.350000000000001</v>
      </c>
      <c r="S567" s="87" t="s">
        <v>293</v>
      </c>
      <c r="T567" s="90"/>
      <c r="U567" s="105">
        <f>+IFERROR(VLOOKUP($L567,ACTIVIDADES!$B$9:$X$493,10,0),"")</f>
        <v>1</v>
      </c>
      <c r="V567" s="167" t="str">
        <f>+IFERROR(VLOOKUP($L567,ACTIVIDADES!$B$9:$X$493,11,0)," ")</f>
        <v>Como evidencia dejamos donde se socializo el procedimiento de los cruces de información  entre las areas y el proceso de Gestión Financiera para las cuentas del pasivo.</v>
      </c>
      <c r="W567" s="227" t="str">
        <f>+IFERROR(VLOOKUP($L567,ACTIVIDADES!$B$9:$X$493,12,0),"")</f>
        <v>https://dnbcgovco-my.sharepoint.com/:f:/g/personal/planeacion_dnbc_gov_co/IgAKPZEalRp3T7O44VwZjBLlARF86VpmllJA36VR9-2qDG8?e=W6XaGX</v>
      </c>
      <c r="X567" s="138">
        <f>+IFERROR(VLOOKUP($L567,ACTIVIDADES!$B$9:$X$493,13,0),"")</f>
        <v>46153</v>
      </c>
      <c r="Y567" s="164" t="str">
        <f>+IFERROR(VLOOKUP($L567,ACTIVIDADES!$B$9:$X$493,14,0),"")</f>
        <v>Se incluye grabación de socialización de políticas contables</v>
      </c>
      <c r="Z567" s="105">
        <f>+IFERROR(VLOOKUP($L567,ACTIVIDADES!$B$9:$X$493,15,0),"")</f>
        <v>1</v>
      </c>
      <c r="AA567" s="165" t="str">
        <f>+IFERROR(VLOOKUP($L567,ACTIVIDADES!$B$9:$X$493,16,0),"")</f>
        <v>CUMPLIDO</v>
      </c>
      <c r="AB567" s="138">
        <v>46171</v>
      </c>
      <c r="AC567" s="170">
        <v>1</v>
      </c>
      <c r="AD567" s="170" t="s">
        <v>357</v>
      </c>
      <c r="AE567" s="105" t="s">
        <v>146</v>
      </c>
      <c r="AF567" s="105" t="s">
        <v>81</v>
      </c>
      <c r="AG567" s="105" t="s">
        <v>85</v>
      </c>
      <c r="AH567" s="105" t="s">
        <v>123</v>
      </c>
      <c r="AI567" s="33"/>
      <c r="AJ567" s="33"/>
      <c r="AK567" s="34"/>
      <c r="AL567" s="33"/>
      <c r="AM567" s="34"/>
      <c r="AN567" s="35"/>
      <c r="AO567" s="36"/>
      <c r="AP567" s="37"/>
      <c r="AQ567" s="33"/>
      <c r="AR567" s="38"/>
      <c r="AS567" s="39"/>
      <c r="AT567" s="40"/>
      <c r="AU567" s="48"/>
      <c r="AV567" s="49"/>
      <c r="AW567" s="41"/>
      <c r="AX567" s="47"/>
      <c r="AY567" s="33"/>
      <c r="AZ567" s="33"/>
      <c r="BA567" s="34"/>
      <c r="BB567" s="33"/>
      <c r="BC567" s="34"/>
      <c r="BD567" s="35"/>
      <c r="BE567" s="36"/>
      <c r="BF567" s="37"/>
      <c r="BG567" s="33"/>
      <c r="BH567" s="38"/>
      <c r="BI567" s="39"/>
      <c r="BJ567" s="40"/>
      <c r="BK567" s="48"/>
      <c r="BL567" s="49"/>
      <c r="BM567" s="41"/>
      <c r="BN567" s="47"/>
      <c r="BO567" s="33"/>
      <c r="BP567" s="33"/>
      <c r="BQ567" s="34"/>
      <c r="BR567" s="33"/>
      <c r="BS567" s="34"/>
      <c r="BT567" s="35"/>
      <c r="BU567" s="36"/>
      <c r="BV567" s="37"/>
      <c r="BW567" s="33"/>
      <c r="BX567" s="38"/>
      <c r="BY567" s="39"/>
      <c r="BZ567" s="40"/>
      <c r="CA567" s="48"/>
      <c r="CB567" s="49"/>
      <c r="CC567" s="41"/>
      <c r="CD567" s="47"/>
    </row>
    <row r="568" spans="1:82" s="32" customFormat="1" ht="90" customHeight="1" x14ac:dyDescent="0.25">
      <c r="A568" s="315">
        <f t="shared" si="26"/>
        <v>560</v>
      </c>
      <c r="B568" s="61" t="s">
        <v>67</v>
      </c>
      <c r="C568" s="61">
        <v>2025</v>
      </c>
      <c r="D568" s="61" t="s">
        <v>68</v>
      </c>
      <c r="E568" s="61"/>
      <c r="F568" s="61" t="s">
        <v>2334</v>
      </c>
      <c r="G568" s="62" t="s">
        <v>2335</v>
      </c>
      <c r="H568" s="310"/>
      <c r="I568" s="46" t="s">
        <v>2336</v>
      </c>
      <c r="J568" s="64" t="s">
        <v>2337</v>
      </c>
      <c r="K568" s="63" t="s">
        <v>73</v>
      </c>
      <c r="L568" s="87" t="s">
        <v>74</v>
      </c>
      <c r="M568" s="86" t="s">
        <v>75</v>
      </c>
      <c r="N568" s="87" t="s">
        <v>1785</v>
      </c>
      <c r="O568" s="87">
        <v>1</v>
      </c>
      <c r="P568" s="88">
        <v>46082</v>
      </c>
      <c r="Q568" s="88">
        <v>46387</v>
      </c>
      <c r="R568" s="89">
        <f t="shared" si="28"/>
        <v>45</v>
      </c>
      <c r="S568" s="87" t="s">
        <v>77</v>
      </c>
      <c r="T568" s="90" t="s">
        <v>78</v>
      </c>
      <c r="U568" s="105">
        <f>+IFERROR(VLOOKUP($L568,ACTIVIDADES!$B$9:$X$493,10,0),"")</f>
        <v>1</v>
      </c>
      <c r="V568" s="167" t="str">
        <f>+IFERROR(VLOOKUP($L568,ACTIVIDADES!$B$9:$X$493,11,0)," ")</f>
        <v>Se esta manejando una prueba piloto SIIF NACIÓN</v>
      </c>
      <c r="W568" s="227" t="str">
        <f>+IFERROR(VLOOKUP($L568,ACTIVIDADES!$B$9:$X$493,12,0),"")</f>
        <v>https://dnbcgovco-my.sharepoint.com/:f:/g/personal/planeacion_dnbc_gov_co/IgCKsvM4H_KTR6xnllTYAW4KAYnPCAelO_DLpgStTfwUj-M?e=KcFs8q</v>
      </c>
      <c r="X568" s="138">
        <f>+IFERROR(VLOOKUP($L568,ACTIVIDADES!$B$9:$X$493,13,0),"")</f>
        <v>46153</v>
      </c>
      <c r="Y568" s="164" t="str">
        <f>+IFERROR(VLOOKUP($L568,ACTIVIDADES!$B$9:$X$493,14,0),"")</f>
        <v>Se evidencia respuesta de MinHacienda para uso piloto de sistema Siif Nación - Modulo Recursos Fisicos</v>
      </c>
      <c r="Z568" s="105">
        <f>+IFERROR(VLOOKUP($L568,ACTIVIDADES!$B$9:$X$493,15,0),"")</f>
        <v>0.1</v>
      </c>
      <c r="AA568" s="165" t="str">
        <f>+IFERROR(VLOOKUP($L568,ACTIVIDADES!$B$9:$X$493,16,0),"")</f>
        <v>EJECUCIÓN</v>
      </c>
      <c r="AB568" s="138">
        <v>46171</v>
      </c>
      <c r="AC568" s="105">
        <v>0.1</v>
      </c>
      <c r="AD568" s="105" t="s">
        <v>1786</v>
      </c>
      <c r="AE568" s="105" t="s">
        <v>108</v>
      </c>
      <c r="AF568" s="105" t="s">
        <v>81</v>
      </c>
      <c r="AG568" s="105" t="s">
        <v>81</v>
      </c>
      <c r="AH568" s="105" t="s">
        <v>81</v>
      </c>
      <c r="AI568" s="33"/>
      <c r="AJ568" s="33"/>
      <c r="AK568" s="34"/>
      <c r="AL568" s="33"/>
      <c r="AM568" s="34"/>
      <c r="AN568" s="35"/>
      <c r="AO568" s="36"/>
      <c r="AP568" s="37"/>
      <c r="AQ568" s="33"/>
      <c r="AR568" s="38"/>
      <c r="AS568" s="39"/>
      <c r="AT568" s="40"/>
      <c r="AU568" s="48"/>
      <c r="AV568" s="49"/>
      <c r="AW568" s="41"/>
      <c r="AX568" s="47"/>
      <c r="AY568" s="33"/>
      <c r="AZ568" s="33"/>
      <c r="BA568" s="34"/>
      <c r="BB568" s="33"/>
      <c r="BC568" s="34"/>
      <c r="BD568" s="35"/>
      <c r="BE568" s="36"/>
      <c r="BF568" s="37"/>
      <c r="BG568" s="33"/>
      <c r="BH568" s="38"/>
      <c r="BI568" s="39"/>
      <c r="BJ568" s="40"/>
      <c r="BK568" s="48"/>
      <c r="BL568" s="49"/>
      <c r="BM568" s="41"/>
      <c r="BN568" s="47"/>
      <c r="BO568" s="33"/>
      <c r="BP568" s="33"/>
      <c r="BQ568" s="34"/>
      <c r="BR568" s="33"/>
      <c r="BS568" s="34"/>
      <c r="BT568" s="35"/>
      <c r="BU568" s="36"/>
      <c r="BV568" s="37"/>
      <c r="BW568" s="33"/>
      <c r="BX568" s="38"/>
      <c r="BY568" s="39"/>
      <c r="BZ568" s="40"/>
      <c r="CA568" s="48"/>
      <c r="CB568" s="49"/>
      <c r="CC568" s="41"/>
      <c r="CD568" s="47"/>
    </row>
    <row r="569" spans="1:82" s="32" customFormat="1" ht="90" customHeight="1" x14ac:dyDescent="0.25">
      <c r="A569" s="315">
        <f t="shared" si="26"/>
        <v>561</v>
      </c>
      <c r="B569" s="61" t="s">
        <v>67</v>
      </c>
      <c r="C569" s="61">
        <v>2025</v>
      </c>
      <c r="D569" s="61" t="s">
        <v>68</v>
      </c>
      <c r="E569" s="61"/>
      <c r="F569" s="61" t="s">
        <v>2334</v>
      </c>
      <c r="G569" s="62" t="s">
        <v>2335</v>
      </c>
      <c r="H569" s="310"/>
      <c r="I569" s="46" t="s">
        <v>2336</v>
      </c>
      <c r="J569" s="64" t="s">
        <v>2337</v>
      </c>
      <c r="K569" s="63" t="s">
        <v>73</v>
      </c>
      <c r="L569" s="87" t="s">
        <v>367</v>
      </c>
      <c r="M569" s="86" t="s">
        <v>368</v>
      </c>
      <c r="N569" s="87" t="s">
        <v>369</v>
      </c>
      <c r="O569" s="87">
        <v>1</v>
      </c>
      <c r="P569" s="88">
        <v>46143</v>
      </c>
      <c r="Q569" s="88">
        <v>46295</v>
      </c>
      <c r="R569" s="89">
        <f t="shared" si="28"/>
        <v>22.349999999999998</v>
      </c>
      <c r="S569" s="87" t="s">
        <v>92</v>
      </c>
      <c r="T569" s="90"/>
      <c r="U569" s="105">
        <f>+IFERROR(VLOOKUP($L569,ACTIVIDADES!$B$9:$X$493,10,0),"")</f>
        <v>0</v>
      </c>
      <c r="V569" s="167" t="str">
        <f>+IFERROR(VLOOKUP($L569,ACTIVIDADES!$B$9:$X$493,11,0)," ")</f>
        <v>Proceso de actualización</v>
      </c>
      <c r="W569" s="227" t="str">
        <f>+IFERROR(VLOOKUP($L569,ACTIVIDADES!$B$9:$X$493,12,0),"")</f>
        <v>https://dnbcgovco-my.sharepoint.com/:f:/g/personal/planeacion_dnbc_gov_co/IgDm4DHyXDA5Q5WGTU7tDkFLAc2M2mTSoezfwLKe_RnYYZ0?e=uJfhoo</v>
      </c>
      <c r="X569" s="138">
        <f>+IFERROR(VLOOKUP($L569,ACTIVIDADES!$B$9:$X$493,13,0),"")</f>
        <v>46153</v>
      </c>
      <c r="Y569" s="164" t="str">
        <f>+IFERROR(VLOOKUP($L569,ACTIVIDADES!$B$9:$X$493,14,0),"")</f>
        <v>No se evidencia avance para el periodo</v>
      </c>
      <c r="Z569" s="105">
        <f>+IFERROR(VLOOKUP($L569,ACTIVIDADES!$B$9:$X$493,15,0),"")</f>
        <v>0</v>
      </c>
      <c r="AA569" s="165" t="str">
        <f>+IFERROR(VLOOKUP($L569,ACTIVIDADES!$B$9:$X$493,16,0),"")</f>
        <v>EJECUCIÓN</v>
      </c>
      <c r="AB569" s="138">
        <v>46171</v>
      </c>
      <c r="AC569" s="105">
        <v>0</v>
      </c>
      <c r="AD569" s="105" t="s">
        <v>93</v>
      </c>
      <c r="AE569" s="170" t="s">
        <v>83</v>
      </c>
      <c r="AF569" s="105" t="s">
        <v>81</v>
      </c>
      <c r="AG569" s="105" t="s">
        <v>81</v>
      </c>
      <c r="AH569" s="105" t="s">
        <v>81</v>
      </c>
      <c r="AI569" s="33"/>
      <c r="AJ569" s="33"/>
      <c r="AK569" s="34"/>
      <c r="AL569" s="33"/>
      <c r="AM569" s="34"/>
      <c r="AN569" s="35"/>
      <c r="AO569" s="36"/>
      <c r="AP569" s="37"/>
      <c r="AQ569" s="33"/>
      <c r="AR569" s="38"/>
      <c r="AS569" s="39"/>
      <c r="AT569" s="40"/>
      <c r="AU569" s="48"/>
      <c r="AV569" s="49"/>
      <c r="AW569" s="41"/>
      <c r="AX569" s="47"/>
      <c r="AY569" s="33"/>
      <c r="AZ569" s="33"/>
      <c r="BA569" s="34"/>
      <c r="BB569" s="33"/>
      <c r="BC569" s="34"/>
      <c r="BD569" s="35"/>
      <c r="BE569" s="36"/>
      <c r="BF569" s="37"/>
      <c r="BG569" s="33"/>
      <c r="BH569" s="38"/>
      <c r="BI569" s="39"/>
      <c r="BJ569" s="40"/>
      <c r="BK569" s="48"/>
      <c r="BL569" s="49"/>
      <c r="BM569" s="41"/>
      <c r="BN569" s="47"/>
      <c r="BO569" s="33"/>
      <c r="BP569" s="33"/>
      <c r="BQ569" s="34"/>
      <c r="BR569" s="33"/>
      <c r="BS569" s="34"/>
      <c r="BT569" s="35"/>
      <c r="BU569" s="36"/>
      <c r="BV569" s="37"/>
      <c r="BW569" s="33"/>
      <c r="BX569" s="38"/>
      <c r="BY569" s="39"/>
      <c r="BZ569" s="40"/>
      <c r="CA569" s="48"/>
      <c r="CB569" s="49"/>
      <c r="CC569" s="41"/>
      <c r="CD569" s="47"/>
    </row>
    <row r="570" spans="1:82" s="32" customFormat="1" ht="90" customHeight="1" x14ac:dyDescent="0.25">
      <c r="A570" s="315">
        <f t="shared" si="26"/>
        <v>562</v>
      </c>
      <c r="B570" s="61" t="s">
        <v>67</v>
      </c>
      <c r="C570" s="61">
        <v>2025</v>
      </c>
      <c r="D570" s="61" t="s">
        <v>68</v>
      </c>
      <c r="E570" s="61"/>
      <c r="F570" s="61" t="s">
        <v>2334</v>
      </c>
      <c r="G570" s="62" t="s">
        <v>2335</v>
      </c>
      <c r="H570" s="310"/>
      <c r="I570" s="46" t="s">
        <v>2336</v>
      </c>
      <c r="J570" s="64" t="s">
        <v>2337</v>
      </c>
      <c r="K570" s="63" t="s">
        <v>73</v>
      </c>
      <c r="L570" s="87" t="s">
        <v>370</v>
      </c>
      <c r="M570" s="86" t="s">
        <v>371</v>
      </c>
      <c r="N570" s="87" t="s">
        <v>372</v>
      </c>
      <c r="O570" s="87">
        <v>2</v>
      </c>
      <c r="P570" s="88">
        <v>46023</v>
      </c>
      <c r="Q570" s="88">
        <v>46387</v>
      </c>
      <c r="R570" s="89">
        <f t="shared" si="28"/>
        <v>54</v>
      </c>
      <c r="S570" s="87" t="s">
        <v>92</v>
      </c>
      <c r="T570" s="90"/>
      <c r="U570" s="105">
        <f>+IFERROR(VLOOKUP($L570,ACTIVIDADES!$B$9:$X$493,10,0),"")</f>
        <v>0</v>
      </c>
      <c r="V570" s="167" t="str">
        <f>+IFERROR(VLOOKUP($L570,ACTIVIDADES!$B$9:$X$493,11,0)," ")</f>
        <v>Proceso de actualización</v>
      </c>
      <c r="W570" s="227" t="str">
        <f>+IFERROR(VLOOKUP($L570,ACTIVIDADES!$B$9:$X$493,12,0),"")</f>
        <v>https://dnbcgovco-my.sharepoint.com/:f:/g/personal/planeacion_dnbc_gov_co/IgBveH1t7EmIR6GZSOaIIHmUAUc6KaLSFKfQX2lbG2hDEA0?e=ooFcYM</v>
      </c>
      <c r="X570" s="138">
        <f>+IFERROR(VLOOKUP($L570,ACTIVIDADES!$B$9:$X$493,13,0),"")</f>
        <v>46153</v>
      </c>
      <c r="Y570" s="164" t="str">
        <f>+IFERROR(VLOOKUP($L570,ACTIVIDADES!$B$9:$X$493,14,0),"")</f>
        <v>No se evidencia avance para el periodo</v>
      </c>
      <c r="Z570" s="105">
        <f>+IFERROR(VLOOKUP($L570,ACTIVIDADES!$B$9:$X$493,15,0),"")</f>
        <v>0</v>
      </c>
      <c r="AA570" s="165" t="str">
        <f>+IFERROR(VLOOKUP($L570,ACTIVIDADES!$B$9:$X$493,16,0),"")</f>
        <v>EJECUCIÓN</v>
      </c>
      <c r="AB570" s="138">
        <v>46171</v>
      </c>
      <c r="AC570" s="105">
        <v>0</v>
      </c>
      <c r="AD570" s="105" t="s">
        <v>93</v>
      </c>
      <c r="AE570" s="170" t="s">
        <v>83</v>
      </c>
      <c r="AF570" s="105" t="s">
        <v>81</v>
      </c>
      <c r="AG570" s="105" t="s">
        <v>81</v>
      </c>
      <c r="AH570" s="105" t="s">
        <v>81</v>
      </c>
      <c r="AI570" s="33"/>
      <c r="AJ570" s="33"/>
      <c r="AK570" s="34"/>
      <c r="AL570" s="33"/>
      <c r="AM570" s="34"/>
      <c r="AN570" s="35"/>
      <c r="AO570" s="36"/>
      <c r="AP570" s="37"/>
      <c r="AQ570" s="33"/>
      <c r="AR570" s="38"/>
      <c r="AS570" s="39"/>
      <c r="AT570" s="40"/>
      <c r="AU570" s="48"/>
      <c r="AV570" s="49"/>
      <c r="AW570" s="41"/>
      <c r="AX570" s="47"/>
      <c r="AY570" s="33"/>
      <c r="AZ570" s="33"/>
      <c r="BA570" s="34"/>
      <c r="BB570" s="33"/>
      <c r="BC570" s="34"/>
      <c r="BD570" s="35"/>
      <c r="BE570" s="36"/>
      <c r="BF570" s="37"/>
      <c r="BG570" s="33"/>
      <c r="BH570" s="38"/>
      <c r="BI570" s="39"/>
      <c r="BJ570" s="40"/>
      <c r="BK570" s="48"/>
      <c r="BL570" s="49"/>
      <c r="BM570" s="41"/>
      <c r="BN570" s="47"/>
      <c r="BO570" s="33"/>
      <c r="BP570" s="33"/>
      <c r="BQ570" s="34"/>
      <c r="BR570" s="33"/>
      <c r="BS570" s="34"/>
      <c r="BT570" s="35"/>
      <c r="BU570" s="36"/>
      <c r="BV570" s="37"/>
      <c r="BW570" s="33"/>
      <c r="BX570" s="38"/>
      <c r="BY570" s="39"/>
      <c r="BZ570" s="40"/>
      <c r="CA570" s="48"/>
      <c r="CB570" s="49"/>
      <c r="CC570" s="41"/>
      <c r="CD570" s="47"/>
    </row>
    <row r="571" spans="1:82" s="32" customFormat="1" ht="90" customHeight="1" x14ac:dyDescent="0.25">
      <c r="A571" s="315">
        <f t="shared" si="26"/>
        <v>563</v>
      </c>
      <c r="B571" s="61" t="s">
        <v>67</v>
      </c>
      <c r="C571" s="61">
        <v>2025</v>
      </c>
      <c r="D571" s="61" t="s">
        <v>68</v>
      </c>
      <c r="E571" s="61"/>
      <c r="F571" s="61" t="s">
        <v>2338</v>
      </c>
      <c r="G571" s="62" t="s">
        <v>2339</v>
      </c>
      <c r="H571" s="310"/>
      <c r="I571" s="46" t="s">
        <v>2340</v>
      </c>
      <c r="J571" s="64" t="s">
        <v>2341</v>
      </c>
      <c r="K571" s="63" t="s">
        <v>73</v>
      </c>
      <c r="L571" s="87" t="s">
        <v>1754</v>
      </c>
      <c r="M571" s="86" t="s">
        <v>1755</v>
      </c>
      <c r="N571" s="87" t="s">
        <v>1756</v>
      </c>
      <c r="O571" s="87">
        <v>1</v>
      </c>
      <c r="P571" s="88">
        <v>45748</v>
      </c>
      <c r="Q571" s="88">
        <v>45838</v>
      </c>
      <c r="R571" s="89">
        <f t="shared" si="28"/>
        <v>13.350000000000001</v>
      </c>
      <c r="S571" s="87" t="s">
        <v>293</v>
      </c>
      <c r="T571" s="90"/>
      <c r="U571" s="105">
        <f>+IFERROR(VLOOKUP($L571,ACTIVIDADES!$B$9:$X$493,10,0),"")</f>
        <v>1</v>
      </c>
      <c r="V571" s="167" t="str">
        <f>+IFERROR(VLOOKUP($L571,ACTIVIDADES!$B$9:$X$493,11,0)," ")</f>
        <v>Actualización de las políticas contables de la Resolución 253 de 2023</v>
      </c>
      <c r="W571" s="227" t="str">
        <f>+IFERROR(VLOOKUP($L571,ACTIVIDADES!$B$9:$X$493,12,0),"")</f>
        <v>https://dnbcgovco-my.sharepoint.com/:f:/g/personal/planeacion_dnbc_gov_co/IgAKPZEalRp3T7O44VwZjBLlARF86VpmllJA36VR9-2qDG8?e=W6XaGX</v>
      </c>
      <c r="X571" s="138">
        <f>+IFERROR(VLOOKUP($L571,ACTIVIDADES!$B$9:$X$493,13,0),"")</f>
        <v>46153</v>
      </c>
      <c r="Y571" s="164" t="str">
        <f>+IFERROR(VLOOKUP($L571,ACTIVIDADES!$B$9:$X$493,14,0),"")</f>
        <v>Se incluye manual de políticas contables actualizado en la vigencia 2025</v>
      </c>
      <c r="Z571" s="105">
        <f>+IFERROR(VLOOKUP($L571,ACTIVIDADES!$B$9:$X$493,15,0),"")</f>
        <v>1</v>
      </c>
      <c r="AA571" s="165" t="str">
        <f>+IFERROR(VLOOKUP($L571,ACTIVIDADES!$B$9:$X$493,16,0),"")</f>
        <v>CUMPLIDO</v>
      </c>
      <c r="AB571" s="138">
        <v>46171</v>
      </c>
      <c r="AC571" s="174">
        <v>1</v>
      </c>
      <c r="AD571" s="174" t="s">
        <v>1771</v>
      </c>
      <c r="AE571" s="105" t="s">
        <v>146</v>
      </c>
      <c r="AF571" s="105" t="s">
        <v>81</v>
      </c>
      <c r="AG571" s="105" t="s">
        <v>85</v>
      </c>
      <c r="AH571" s="105" t="s">
        <v>123</v>
      </c>
      <c r="AI571" s="33"/>
      <c r="AJ571" s="33"/>
      <c r="AK571" s="34"/>
      <c r="AL571" s="33"/>
      <c r="AM571" s="34"/>
      <c r="AN571" s="35"/>
      <c r="AO571" s="36"/>
      <c r="AP571" s="37"/>
      <c r="AQ571" s="33"/>
      <c r="AR571" s="38"/>
      <c r="AS571" s="39"/>
      <c r="AT571" s="40"/>
      <c r="AU571" s="48"/>
      <c r="AV571" s="49"/>
      <c r="AW571" s="41"/>
      <c r="AX571" s="47"/>
      <c r="AY571" s="33"/>
      <c r="AZ571" s="33"/>
      <c r="BA571" s="34"/>
      <c r="BB571" s="33"/>
      <c r="BC571" s="34"/>
      <c r="BD571" s="35"/>
      <c r="BE571" s="36"/>
      <c r="BF571" s="37"/>
      <c r="BG571" s="33"/>
      <c r="BH571" s="38"/>
      <c r="BI571" s="39"/>
      <c r="BJ571" s="40"/>
      <c r="BK571" s="48"/>
      <c r="BL571" s="49"/>
      <c r="BM571" s="41"/>
      <c r="BN571" s="47"/>
      <c r="BO571" s="33"/>
      <c r="BP571" s="33"/>
      <c r="BQ571" s="34"/>
      <c r="BR571" s="33"/>
      <c r="BS571" s="34"/>
      <c r="BT571" s="35"/>
      <c r="BU571" s="36"/>
      <c r="BV571" s="37"/>
      <c r="BW571" s="33"/>
      <c r="BX571" s="38"/>
      <c r="BY571" s="39"/>
      <c r="BZ571" s="40"/>
      <c r="CA571" s="48"/>
      <c r="CB571" s="49"/>
      <c r="CC571" s="41"/>
      <c r="CD571" s="47"/>
    </row>
    <row r="572" spans="1:82" s="32" customFormat="1" ht="90" customHeight="1" x14ac:dyDescent="0.25">
      <c r="A572" s="315">
        <f t="shared" si="26"/>
        <v>564</v>
      </c>
      <c r="B572" s="61" t="s">
        <v>67</v>
      </c>
      <c r="C572" s="61">
        <v>2025</v>
      </c>
      <c r="D572" s="61" t="s">
        <v>68</v>
      </c>
      <c r="E572" s="61"/>
      <c r="F572" s="61" t="s">
        <v>2342</v>
      </c>
      <c r="G572" s="62" t="s">
        <v>2343</v>
      </c>
      <c r="H572" s="310"/>
      <c r="I572" s="46" t="s">
        <v>2344</v>
      </c>
      <c r="J572" s="64" t="s">
        <v>2345</v>
      </c>
      <c r="K572" s="63" t="s">
        <v>73</v>
      </c>
      <c r="L572" s="87" t="s">
        <v>2346</v>
      </c>
      <c r="M572" s="86" t="s">
        <v>2347</v>
      </c>
      <c r="N572" s="87" t="s">
        <v>2348</v>
      </c>
      <c r="O572" s="87">
        <v>3</v>
      </c>
      <c r="P572" s="88">
        <v>45748</v>
      </c>
      <c r="Q572" s="88">
        <v>46022</v>
      </c>
      <c r="R572" s="89">
        <f t="shared" si="28"/>
        <v>40.5</v>
      </c>
      <c r="S572" s="87" t="s">
        <v>465</v>
      </c>
      <c r="T572" s="90"/>
      <c r="U572" s="105">
        <f>+IFERROR(VLOOKUP($L572,ACTIVIDADES!$B$9:$X$493,10,0),"")</f>
        <v>1</v>
      </c>
      <c r="V572" s="167" t="str">
        <f>+IFERROR(VLOOKUP($L572,ACTIVIDADES!$B$9:$X$493,11,0)," ")</f>
        <v>SE DEJA DE EVIDENCIA CORREO Y PRESENTACION AL COMITÉ DIRECCTIVO DE LOS ESTADOS FINANCIEROS</v>
      </c>
      <c r="W572" s="227" t="str">
        <f>+IFERROR(VLOOKUP($L572,ACTIVIDADES!$B$9:$X$493,12,0),"")</f>
        <v>https://dnbcgovco-my.sharepoint.com/:f:/g/personal/planeacion_dnbc_gov_co/IgAKPZEalRp3T7O44VwZjBLlARF86VpmllJA36VR9-2qDG8?e=W6XaGX</v>
      </c>
      <c r="X572" s="138">
        <f>+IFERROR(VLOOKUP($L572,ACTIVIDADES!$B$9:$X$493,13,0),"")</f>
        <v>46153</v>
      </c>
      <c r="Y572" s="164" t="str">
        <f>+IFERROR(VLOOKUP($L572,ACTIVIDADES!$B$9:$X$493,14,0),"")</f>
        <v>Se incluye información de comité directivo del mes de marzo 2026 de los estados financieros de cierre de vigencia</v>
      </c>
      <c r="Z572" s="105">
        <f>+IFERROR(VLOOKUP($L572,ACTIVIDADES!$B$9:$X$493,15,0),"")</f>
        <v>1</v>
      </c>
      <c r="AA572" s="165" t="str">
        <f>+IFERROR(VLOOKUP($L572,ACTIVIDADES!$B$9:$X$493,16,0),"")</f>
        <v>CUMPLIDO</v>
      </c>
      <c r="AB572" s="138">
        <v>46171</v>
      </c>
      <c r="AC572" s="174">
        <v>0.3</v>
      </c>
      <c r="AD572" s="181" t="s">
        <v>2349</v>
      </c>
      <c r="AE572" s="105" t="s">
        <v>80</v>
      </c>
      <c r="AF572" s="105" t="s">
        <v>81</v>
      </c>
      <c r="AG572" s="105" t="s">
        <v>85</v>
      </c>
      <c r="AH572" s="105" t="s">
        <v>123</v>
      </c>
      <c r="AI572" s="33"/>
      <c r="AJ572" s="33"/>
      <c r="AK572" s="34"/>
      <c r="AL572" s="33"/>
      <c r="AM572" s="34"/>
      <c r="AN572" s="35"/>
      <c r="AO572" s="36"/>
      <c r="AP572" s="37"/>
      <c r="AQ572" s="33"/>
      <c r="AR572" s="38"/>
      <c r="AS572" s="39"/>
      <c r="AT572" s="40"/>
      <c r="AU572" s="48"/>
      <c r="AV572" s="49"/>
      <c r="AW572" s="41"/>
      <c r="AX572" s="47"/>
      <c r="AY572" s="33"/>
      <c r="AZ572" s="33"/>
      <c r="BA572" s="34"/>
      <c r="BB572" s="33"/>
      <c r="BC572" s="34"/>
      <c r="BD572" s="35"/>
      <c r="BE572" s="36"/>
      <c r="BF572" s="37"/>
      <c r="BG572" s="33"/>
      <c r="BH572" s="38"/>
      <c r="BI572" s="39"/>
      <c r="BJ572" s="40"/>
      <c r="BK572" s="48"/>
      <c r="BL572" s="49"/>
      <c r="BM572" s="41"/>
      <c r="BN572" s="47"/>
      <c r="BO572" s="33"/>
      <c r="BP572" s="33"/>
      <c r="BQ572" s="34"/>
      <c r="BR572" s="33"/>
      <c r="BS572" s="34"/>
      <c r="BT572" s="35"/>
      <c r="BU572" s="36"/>
      <c r="BV572" s="37"/>
      <c r="BW572" s="33"/>
      <c r="BX572" s="38"/>
      <c r="BY572" s="39"/>
      <c r="BZ572" s="40"/>
      <c r="CA572" s="48"/>
      <c r="CB572" s="49"/>
      <c r="CC572" s="41"/>
      <c r="CD572" s="47"/>
    </row>
    <row r="573" spans="1:82" s="32" customFormat="1" ht="90" customHeight="1" x14ac:dyDescent="0.25">
      <c r="A573" s="315">
        <f t="shared" si="26"/>
        <v>565</v>
      </c>
      <c r="B573" s="61" t="s">
        <v>67</v>
      </c>
      <c r="C573" s="61">
        <v>2025</v>
      </c>
      <c r="D573" s="61" t="s">
        <v>68</v>
      </c>
      <c r="E573" s="61"/>
      <c r="F573" s="61" t="s">
        <v>2350</v>
      </c>
      <c r="G573" s="62" t="s">
        <v>2351</v>
      </c>
      <c r="H573" s="310"/>
      <c r="I573" s="46" t="s">
        <v>2352</v>
      </c>
      <c r="J573" s="64" t="s">
        <v>2353</v>
      </c>
      <c r="K573" s="63" t="s">
        <v>73</v>
      </c>
      <c r="L573" s="87" t="s">
        <v>2354</v>
      </c>
      <c r="M573" s="86" t="s">
        <v>2355</v>
      </c>
      <c r="N573" s="87" t="s">
        <v>2356</v>
      </c>
      <c r="O573" s="87">
        <v>1</v>
      </c>
      <c r="P573" s="88">
        <v>45748</v>
      </c>
      <c r="Q573" s="88">
        <v>46112</v>
      </c>
      <c r="R573" s="89">
        <f t="shared" si="28"/>
        <v>54</v>
      </c>
      <c r="S573" s="87" t="s">
        <v>293</v>
      </c>
      <c r="T573" s="90"/>
      <c r="U573" s="105">
        <f>+IFERROR(VLOOKUP($L573,ACTIVIDADES!$B$9:$X$493,10,0),"")</f>
        <v>1</v>
      </c>
      <c r="V573" s="167" t="str">
        <f>+IFERROR(VLOOKUP($L573,ACTIVIDADES!$B$9:$X$493,11,0)," ")</f>
        <v>se deja en evidencia Acta de revisión de  las Notas a los estados financieros</v>
      </c>
      <c r="W573" s="227" t="str">
        <f>+IFERROR(VLOOKUP($L573,ACTIVIDADES!$B$9:$X$493,12,0),"")</f>
        <v>https://dnbcgovco-my.sharepoint.com/:f:/g/personal/planeacion_dnbc_gov_co/IgAKPZEalRp3T7O44VwZjBLlARF86VpmllJA36VR9-2qDG8?e=W6XaGX</v>
      </c>
      <c r="X573" s="138">
        <f>+IFERROR(VLOOKUP($L573,ACTIVIDADES!$B$9:$X$493,13,0),"")</f>
        <v>46153</v>
      </c>
      <c r="Y573" s="164" t="str">
        <f>+IFERROR(VLOOKUP($L573,ACTIVIDADES!$B$9:$X$493,14,0),"")</f>
        <v>Se incluye lista de verificación de la nota de los estados financieros entre contadora y Coordinador Financiero</v>
      </c>
      <c r="Z573" s="105">
        <f>+IFERROR(VLOOKUP($L573,ACTIVIDADES!$B$9:$X$493,15,0),"")</f>
        <v>1</v>
      </c>
      <c r="AA573" s="165" t="str">
        <f>+IFERROR(VLOOKUP($L573,ACTIVIDADES!$B$9:$X$493,16,0),"")</f>
        <v>CUMPLIDO</v>
      </c>
      <c r="AB573" s="138">
        <v>46171</v>
      </c>
      <c r="AC573" s="170">
        <v>1</v>
      </c>
      <c r="AD573" s="176" t="s">
        <v>2357</v>
      </c>
      <c r="AE573" s="105" t="s">
        <v>146</v>
      </c>
      <c r="AF573" s="105" t="s">
        <v>81</v>
      </c>
      <c r="AG573" s="105" t="s">
        <v>85</v>
      </c>
      <c r="AH573" s="105" t="s">
        <v>123</v>
      </c>
      <c r="AI573" s="33"/>
      <c r="AJ573" s="33"/>
      <c r="AK573" s="34"/>
      <c r="AL573" s="33"/>
      <c r="AM573" s="34"/>
      <c r="AN573" s="35"/>
      <c r="AO573" s="36"/>
      <c r="AP573" s="37"/>
      <c r="AQ573" s="33"/>
      <c r="AR573" s="38"/>
      <c r="AS573" s="39"/>
      <c r="AT573" s="40"/>
      <c r="AU573" s="48"/>
      <c r="AV573" s="49"/>
      <c r="AW573" s="41"/>
      <c r="AX573" s="47"/>
      <c r="AY573" s="33"/>
      <c r="AZ573" s="33"/>
      <c r="BA573" s="34"/>
      <c r="BB573" s="33"/>
      <c r="BC573" s="34"/>
      <c r="BD573" s="35"/>
      <c r="BE573" s="36"/>
      <c r="BF573" s="37"/>
      <c r="BG573" s="33"/>
      <c r="BH573" s="38"/>
      <c r="BI573" s="39"/>
      <c r="BJ573" s="40"/>
      <c r="BK573" s="48"/>
      <c r="BL573" s="49"/>
      <c r="BM573" s="41"/>
      <c r="BN573" s="47"/>
      <c r="BO573" s="33"/>
      <c r="BP573" s="33"/>
      <c r="BQ573" s="34"/>
      <c r="BR573" s="33"/>
      <c r="BS573" s="34"/>
      <c r="BT573" s="35"/>
      <c r="BU573" s="36"/>
      <c r="BV573" s="37"/>
      <c r="BW573" s="33"/>
      <c r="BX573" s="38"/>
      <c r="BY573" s="39"/>
      <c r="BZ573" s="40"/>
      <c r="CA573" s="48"/>
      <c r="CB573" s="49"/>
      <c r="CC573" s="41"/>
      <c r="CD573" s="47"/>
    </row>
    <row r="574" spans="1:82" s="32" customFormat="1" ht="90" customHeight="1" x14ac:dyDescent="0.25">
      <c r="A574" s="315">
        <f t="shared" si="26"/>
        <v>566</v>
      </c>
      <c r="B574" s="61" t="s">
        <v>67</v>
      </c>
      <c r="C574" s="61">
        <v>2025</v>
      </c>
      <c r="D574" s="61" t="s">
        <v>68</v>
      </c>
      <c r="E574" s="61"/>
      <c r="F574" s="61" t="s">
        <v>2358</v>
      </c>
      <c r="G574" s="62" t="s">
        <v>2359</v>
      </c>
      <c r="H574" s="310" t="s">
        <v>263</v>
      </c>
      <c r="I574" s="46" t="s">
        <v>2360</v>
      </c>
      <c r="J574" s="64" t="s">
        <v>2361</v>
      </c>
      <c r="K574" s="63" t="s">
        <v>73</v>
      </c>
      <c r="L574" s="87" t="s">
        <v>1165</v>
      </c>
      <c r="M574" s="86" t="s">
        <v>1166</v>
      </c>
      <c r="N574" s="87" t="s">
        <v>1167</v>
      </c>
      <c r="O574" s="87">
        <v>1</v>
      </c>
      <c r="P574" s="88">
        <v>46082</v>
      </c>
      <c r="Q574" s="88">
        <v>46234</v>
      </c>
      <c r="R574" s="89">
        <f t="shared" si="28"/>
        <v>22.5</v>
      </c>
      <c r="S574" s="87" t="s">
        <v>268</v>
      </c>
      <c r="T574" s="90"/>
      <c r="U574" s="105">
        <f>+IFERROR(VLOOKUP($L574,ACTIVIDADES!$B$9:$X$493,10,0),"")</f>
        <v>0</v>
      </c>
      <c r="V574" s="167" t="str">
        <f>+IFERROR(VLOOKUP($L574,ACTIVIDADES!$B$9:$X$493,11,0)," ")</f>
        <v>Actividad planteada para el segundo trimestre de la vigencia 2026</v>
      </c>
      <c r="W574" s="227">
        <f>+IFERROR(VLOOKUP($L574,ACTIVIDADES!$B$9:$X$493,12,0),"")</f>
        <v>0</v>
      </c>
      <c r="X574" s="138">
        <f>+IFERROR(VLOOKUP($L574,ACTIVIDADES!$B$9:$X$493,13,0),"")</f>
        <v>46153</v>
      </c>
      <c r="Y574" s="164" t="str">
        <f>+IFERROR(VLOOKUP($L574,ACTIVIDADES!$B$9:$X$493,14,0),"")</f>
        <v>Sin evidencia de inicio de la actividad</v>
      </c>
      <c r="Z574" s="105">
        <f>+IFERROR(VLOOKUP($L574,ACTIVIDADES!$B$9:$X$493,15,0),"")</f>
        <v>0</v>
      </c>
      <c r="AA574" s="165" t="str">
        <f>+IFERROR(VLOOKUP($L574,ACTIVIDADES!$B$9:$X$493,16,0),"")</f>
        <v>EJECUCIÓN</v>
      </c>
      <c r="AB574" s="171">
        <v>46177</v>
      </c>
      <c r="AC574" s="170">
        <v>0</v>
      </c>
      <c r="AD574" s="105" t="s">
        <v>93</v>
      </c>
      <c r="AE574" s="170" t="s">
        <v>83</v>
      </c>
      <c r="AF574" s="105" t="s">
        <v>81</v>
      </c>
      <c r="AG574" s="105" t="s">
        <v>81</v>
      </c>
      <c r="AH574" s="105" t="s">
        <v>81</v>
      </c>
      <c r="AI574" s="33"/>
      <c r="AJ574" s="33"/>
      <c r="AK574" s="34"/>
      <c r="AL574" s="33"/>
      <c r="AM574" s="34"/>
      <c r="AN574" s="35"/>
      <c r="AO574" s="36"/>
      <c r="AP574" s="37"/>
      <c r="AQ574" s="33"/>
      <c r="AR574" s="38"/>
      <c r="AS574" s="39"/>
      <c r="AT574" s="40"/>
      <c r="AU574" s="48"/>
      <c r="AV574" s="49"/>
      <c r="AW574" s="41"/>
      <c r="AX574" s="47"/>
      <c r="AY574" s="33"/>
      <c r="AZ574" s="33"/>
      <c r="BA574" s="34"/>
      <c r="BB574" s="33"/>
      <c r="BC574" s="34"/>
      <c r="BD574" s="35"/>
      <c r="BE574" s="36"/>
      <c r="BF574" s="37"/>
      <c r="BG574" s="33"/>
      <c r="BH574" s="38"/>
      <c r="BI574" s="39"/>
      <c r="BJ574" s="40"/>
      <c r="BK574" s="48"/>
      <c r="BL574" s="49"/>
      <c r="BM574" s="41"/>
      <c r="BN574" s="47"/>
      <c r="BO574" s="33"/>
      <c r="BP574" s="33"/>
      <c r="BQ574" s="34"/>
      <c r="BR574" s="33"/>
      <c r="BS574" s="34"/>
      <c r="BT574" s="35"/>
      <c r="BU574" s="36"/>
      <c r="BV574" s="37"/>
      <c r="BW574" s="33"/>
      <c r="BX574" s="38"/>
      <c r="BY574" s="39"/>
      <c r="BZ574" s="40"/>
      <c r="CA574" s="48"/>
      <c r="CB574" s="49"/>
      <c r="CC574" s="41"/>
      <c r="CD574" s="47"/>
    </row>
    <row r="575" spans="1:82" s="32" customFormat="1" ht="90" customHeight="1" x14ac:dyDescent="0.25">
      <c r="A575" s="315">
        <f t="shared" si="26"/>
        <v>567</v>
      </c>
      <c r="B575" s="61" t="s">
        <v>67</v>
      </c>
      <c r="C575" s="61">
        <v>2025</v>
      </c>
      <c r="D575" s="61" t="s">
        <v>68</v>
      </c>
      <c r="E575" s="61"/>
      <c r="F575" s="61" t="s">
        <v>2358</v>
      </c>
      <c r="G575" s="62" t="s">
        <v>2359</v>
      </c>
      <c r="H575" s="310"/>
      <c r="I575" s="46" t="s">
        <v>2360</v>
      </c>
      <c r="J575" s="64" t="s">
        <v>2361</v>
      </c>
      <c r="K575" s="63" t="s">
        <v>73</v>
      </c>
      <c r="L575" s="87" t="s">
        <v>897</v>
      </c>
      <c r="M575" s="86" t="s">
        <v>898</v>
      </c>
      <c r="N575" s="87" t="s">
        <v>899</v>
      </c>
      <c r="O575" s="87">
        <v>1</v>
      </c>
      <c r="P575" s="88">
        <v>46082</v>
      </c>
      <c r="Q575" s="88">
        <v>46234</v>
      </c>
      <c r="R575" s="89">
        <f t="shared" si="28"/>
        <v>22.5</v>
      </c>
      <c r="S575" s="87" t="s">
        <v>268</v>
      </c>
      <c r="T575" s="90"/>
      <c r="U575" s="105">
        <f>+IFERROR(VLOOKUP($L575,ACTIVIDADES!$B$9:$X$493,10,0),"")</f>
        <v>0</v>
      </c>
      <c r="V575" s="167" t="str">
        <f>+IFERROR(VLOOKUP($L575,ACTIVIDADES!$B$9:$X$493,11,0)," ")</f>
        <v>Actividad planteada para el segundo trimestre de la vigencia 2026</v>
      </c>
      <c r="W575" s="227">
        <f>+IFERROR(VLOOKUP($L575,ACTIVIDADES!$B$9:$X$493,12,0),"")</f>
        <v>0</v>
      </c>
      <c r="X575" s="138">
        <f>+IFERROR(VLOOKUP($L575,ACTIVIDADES!$B$9:$X$493,13,0),"")</f>
        <v>46153</v>
      </c>
      <c r="Y575" s="164" t="str">
        <f>+IFERROR(VLOOKUP($L575,ACTIVIDADES!$B$9:$X$493,14,0),"")</f>
        <v>Sin evidencia de inicio de la actividad</v>
      </c>
      <c r="Z575" s="105">
        <f>+IFERROR(VLOOKUP($L575,ACTIVIDADES!$B$9:$X$493,15,0),"")</f>
        <v>0</v>
      </c>
      <c r="AA575" s="165" t="str">
        <f>+IFERROR(VLOOKUP($L575,ACTIVIDADES!$B$9:$X$493,16,0),"")</f>
        <v>EJECUCIÓN</v>
      </c>
      <c r="AB575" s="171">
        <v>46177</v>
      </c>
      <c r="AC575" s="170">
        <v>0</v>
      </c>
      <c r="AD575" s="105" t="s">
        <v>93</v>
      </c>
      <c r="AE575" s="170" t="s">
        <v>83</v>
      </c>
      <c r="AF575" s="105" t="s">
        <v>81</v>
      </c>
      <c r="AG575" s="105" t="s">
        <v>81</v>
      </c>
      <c r="AH575" s="105" t="s">
        <v>81</v>
      </c>
      <c r="AI575" s="33"/>
      <c r="AJ575" s="33"/>
      <c r="AK575" s="34"/>
      <c r="AL575" s="33"/>
      <c r="AM575" s="34"/>
      <c r="AN575" s="35"/>
      <c r="AO575" s="36"/>
      <c r="AP575" s="37"/>
      <c r="AQ575" s="33"/>
      <c r="AR575" s="38"/>
      <c r="AS575" s="39"/>
      <c r="AT575" s="40"/>
      <c r="AU575" s="48"/>
      <c r="AV575" s="49"/>
      <c r="AW575" s="41"/>
      <c r="AX575" s="47"/>
      <c r="AY575" s="33"/>
      <c r="AZ575" s="33"/>
      <c r="BA575" s="34"/>
      <c r="BB575" s="33"/>
      <c r="BC575" s="34"/>
      <c r="BD575" s="35"/>
      <c r="BE575" s="36"/>
      <c r="BF575" s="37"/>
      <c r="BG575" s="33"/>
      <c r="BH575" s="38"/>
      <c r="BI575" s="39"/>
      <c r="BJ575" s="40"/>
      <c r="BK575" s="48"/>
      <c r="BL575" s="49"/>
      <c r="BM575" s="41"/>
      <c r="BN575" s="47"/>
      <c r="BO575" s="33"/>
      <c r="BP575" s="33"/>
      <c r="BQ575" s="34"/>
      <c r="BR575" s="33"/>
      <c r="BS575" s="34"/>
      <c r="BT575" s="35"/>
      <c r="BU575" s="36"/>
      <c r="BV575" s="37"/>
      <c r="BW575" s="33"/>
      <c r="BX575" s="38"/>
      <c r="BY575" s="39"/>
      <c r="BZ575" s="40"/>
      <c r="CA575" s="48"/>
      <c r="CB575" s="49"/>
      <c r="CC575" s="41"/>
      <c r="CD575" s="47"/>
    </row>
    <row r="576" spans="1:82" s="32" customFormat="1" ht="90" customHeight="1" x14ac:dyDescent="0.25">
      <c r="A576" s="315">
        <f t="shared" si="26"/>
        <v>568</v>
      </c>
      <c r="B576" s="61" t="s">
        <v>67</v>
      </c>
      <c r="C576" s="61">
        <v>2025</v>
      </c>
      <c r="D576" s="61" t="s">
        <v>68</v>
      </c>
      <c r="E576" s="61"/>
      <c r="F576" s="61" t="s">
        <v>2362</v>
      </c>
      <c r="G576" s="62" t="s">
        <v>2363</v>
      </c>
      <c r="H576" s="310"/>
      <c r="I576" s="46" t="s">
        <v>2360</v>
      </c>
      <c r="J576" s="64" t="s">
        <v>2361</v>
      </c>
      <c r="K576" s="63" t="s">
        <v>73</v>
      </c>
      <c r="L576" s="87" t="s">
        <v>1165</v>
      </c>
      <c r="M576" s="86" t="s">
        <v>1166</v>
      </c>
      <c r="N576" s="87" t="s">
        <v>1167</v>
      </c>
      <c r="O576" s="87">
        <v>1</v>
      </c>
      <c r="P576" s="88">
        <v>46082</v>
      </c>
      <c r="Q576" s="88">
        <v>46234</v>
      </c>
      <c r="R576" s="89">
        <f t="shared" si="28"/>
        <v>22.5</v>
      </c>
      <c r="S576" s="87" t="s">
        <v>268</v>
      </c>
      <c r="T576" s="90"/>
      <c r="U576" s="105">
        <f>+IFERROR(VLOOKUP($L576,ACTIVIDADES!$B$9:$X$493,10,0),"")</f>
        <v>0</v>
      </c>
      <c r="V576" s="167" t="str">
        <f>+IFERROR(VLOOKUP($L576,ACTIVIDADES!$B$9:$X$493,11,0)," ")</f>
        <v>Actividad planteada para el segundo trimestre de la vigencia 2026</v>
      </c>
      <c r="W576" s="227">
        <f>+IFERROR(VLOOKUP($L576,ACTIVIDADES!$B$9:$X$493,12,0),"")</f>
        <v>0</v>
      </c>
      <c r="X576" s="138">
        <f>+IFERROR(VLOOKUP($L576,ACTIVIDADES!$B$9:$X$493,13,0),"")</f>
        <v>46153</v>
      </c>
      <c r="Y576" s="164" t="str">
        <f>+IFERROR(VLOOKUP($L576,ACTIVIDADES!$B$9:$X$493,14,0),"")</f>
        <v>Sin evidencia de inicio de la actividad</v>
      </c>
      <c r="Z576" s="105">
        <f>+IFERROR(VLOOKUP($L576,ACTIVIDADES!$B$9:$X$493,15,0),"")</f>
        <v>0</v>
      </c>
      <c r="AA576" s="165" t="str">
        <f>+IFERROR(VLOOKUP($L576,ACTIVIDADES!$B$9:$X$493,16,0),"")</f>
        <v>EJECUCIÓN</v>
      </c>
      <c r="AB576" s="171">
        <v>46177</v>
      </c>
      <c r="AC576" s="170">
        <v>0</v>
      </c>
      <c r="AD576" s="105" t="s">
        <v>93</v>
      </c>
      <c r="AE576" s="170" t="s">
        <v>83</v>
      </c>
      <c r="AF576" s="105" t="s">
        <v>81</v>
      </c>
      <c r="AG576" s="105" t="s">
        <v>81</v>
      </c>
      <c r="AH576" s="105" t="s">
        <v>81</v>
      </c>
      <c r="AI576" s="33"/>
      <c r="AJ576" s="33"/>
      <c r="AK576" s="34"/>
      <c r="AL576" s="33"/>
      <c r="AM576" s="34"/>
      <c r="AN576" s="35"/>
      <c r="AO576" s="36"/>
      <c r="AP576" s="37"/>
      <c r="AQ576" s="33"/>
      <c r="AR576" s="38"/>
      <c r="AS576" s="39"/>
      <c r="AT576" s="40"/>
      <c r="AU576" s="48"/>
      <c r="AV576" s="49"/>
      <c r="AW576" s="41"/>
      <c r="AX576" s="47"/>
      <c r="AY576" s="33"/>
      <c r="AZ576" s="33"/>
      <c r="BA576" s="34"/>
      <c r="BB576" s="33"/>
      <c r="BC576" s="34"/>
      <c r="BD576" s="35"/>
      <c r="BE576" s="36"/>
      <c r="BF576" s="37"/>
      <c r="BG576" s="33"/>
      <c r="BH576" s="38"/>
      <c r="BI576" s="39"/>
      <c r="BJ576" s="40"/>
      <c r="BK576" s="48"/>
      <c r="BL576" s="49"/>
      <c r="BM576" s="41"/>
      <c r="BN576" s="47"/>
      <c r="BO576" s="33"/>
      <c r="BP576" s="33"/>
      <c r="BQ576" s="34"/>
      <c r="BR576" s="33"/>
      <c r="BS576" s="34"/>
      <c r="BT576" s="35"/>
      <c r="BU576" s="36"/>
      <c r="BV576" s="37"/>
      <c r="BW576" s="33"/>
      <c r="BX576" s="38"/>
      <c r="BY576" s="39"/>
      <c r="BZ576" s="40"/>
      <c r="CA576" s="48"/>
      <c r="CB576" s="49"/>
      <c r="CC576" s="41"/>
      <c r="CD576" s="47"/>
    </row>
    <row r="577" spans="1:82" s="32" customFormat="1" ht="90" customHeight="1" x14ac:dyDescent="0.25">
      <c r="A577" s="315">
        <f t="shared" si="26"/>
        <v>569</v>
      </c>
      <c r="B577" s="61" t="s">
        <v>67</v>
      </c>
      <c r="C577" s="61">
        <v>2025</v>
      </c>
      <c r="D577" s="61" t="s">
        <v>68</v>
      </c>
      <c r="E577" s="61"/>
      <c r="F577" s="61" t="s">
        <v>2362</v>
      </c>
      <c r="G577" s="62" t="s">
        <v>2363</v>
      </c>
      <c r="H577" s="310"/>
      <c r="I577" s="46" t="s">
        <v>2360</v>
      </c>
      <c r="J577" s="64" t="s">
        <v>2361</v>
      </c>
      <c r="K577" s="63" t="s">
        <v>73</v>
      </c>
      <c r="L577" s="87" t="s">
        <v>897</v>
      </c>
      <c r="M577" s="86" t="s">
        <v>898</v>
      </c>
      <c r="N577" s="87" t="s">
        <v>899</v>
      </c>
      <c r="O577" s="87">
        <v>1</v>
      </c>
      <c r="P577" s="88">
        <v>46082</v>
      </c>
      <c r="Q577" s="88">
        <v>46234</v>
      </c>
      <c r="R577" s="89">
        <f t="shared" si="28"/>
        <v>22.5</v>
      </c>
      <c r="S577" s="87" t="s">
        <v>268</v>
      </c>
      <c r="T577" s="90"/>
      <c r="U577" s="105">
        <f>+IFERROR(VLOOKUP($L577,ACTIVIDADES!$B$9:$X$493,10,0),"")</f>
        <v>0</v>
      </c>
      <c r="V577" s="167" t="str">
        <f>+IFERROR(VLOOKUP($L577,ACTIVIDADES!$B$9:$X$493,11,0)," ")</f>
        <v>Actividad planteada para el segundo trimestre de la vigencia 2026</v>
      </c>
      <c r="W577" s="227">
        <f>+IFERROR(VLOOKUP($L577,ACTIVIDADES!$B$9:$X$493,12,0),"")</f>
        <v>0</v>
      </c>
      <c r="X577" s="138">
        <f>+IFERROR(VLOOKUP($L577,ACTIVIDADES!$B$9:$X$493,13,0),"")</f>
        <v>46153</v>
      </c>
      <c r="Y577" s="164" t="str">
        <f>+IFERROR(VLOOKUP($L577,ACTIVIDADES!$B$9:$X$493,14,0),"")</f>
        <v>Sin evidencia de inicio de la actividad</v>
      </c>
      <c r="Z577" s="105">
        <f>+IFERROR(VLOOKUP($L577,ACTIVIDADES!$B$9:$X$493,15,0),"")</f>
        <v>0</v>
      </c>
      <c r="AA577" s="165" t="str">
        <f>+IFERROR(VLOOKUP($L577,ACTIVIDADES!$B$9:$X$493,16,0),"")</f>
        <v>EJECUCIÓN</v>
      </c>
      <c r="AB577" s="171">
        <v>46177</v>
      </c>
      <c r="AC577" s="170">
        <v>0</v>
      </c>
      <c r="AD577" s="105" t="s">
        <v>93</v>
      </c>
      <c r="AE577" s="170" t="s">
        <v>83</v>
      </c>
      <c r="AF577" s="105" t="s">
        <v>81</v>
      </c>
      <c r="AG577" s="105" t="s">
        <v>81</v>
      </c>
      <c r="AH577" s="105" t="s">
        <v>81</v>
      </c>
      <c r="AI577" s="33"/>
      <c r="AJ577" s="33"/>
      <c r="AK577" s="34"/>
      <c r="AL577" s="33"/>
      <c r="AM577" s="34"/>
      <c r="AN577" s="35"/>
      <c r="AO577" s="36"/>
      <c r="AP577" s="37"/>
      <c r="AQ577" s="33"/>
      <c r="AR577" s="38"/>
      <c r="AS577" s="39"/>
      <c r="AT577" s="40"/>
      <c r="AU577" s="48"/>
      <c r="AV577" s="49"/>
      <c r="AW577" s="41"/>
      <c r="AX577" s="47"/>
      <c r="AY577" s="33"/>
      <c r="AZ577" s="33"/>
      <c r="BA577" s="34"/>
      <c r="BB577" s="33"/>
      <c r="BC577" s="34"/>
      <c r="BD577" s="35"/>
      <c r="BE577" s="36"/>
      <c r="BF577" s="37"/>
      <c r="BG577" s="33"/>
      <c r="BH577" s="38"/>
      <c r="BI577" s="39"/>
      <c r="BJ577" s="40"/>
      <c r="BK577" s="48"/>
      <c r="BL577" s="49"/>
      <c r="BM577" s="41"/>
      <c r="BN577" s="47"/>
      <c r="BO577" s="33"/>
      <c r="BP577" s="33"/>
      <c r="BQ577" s="34"/>
      <c r="BR577" s="33"/>
      <c r="BS577" s="34"/>
      <c r="BT577" s="35"/>
      <c r="BU577" s="36"/>
      <c r="BV577" s="37"/>
      <c r="BW577" s="33"/>
      <c r="BX577" s="38"/>
      <c r="BY577" s="39"/>
      <c r="BZ577" s="40"/>
      <c r="CA577" s="48"/>
      <c r="CB577" s="49"/>
      <c r="CC577" s="41"/>
      <c r="CD577" s="47"/>
    </row>
    <row r="578" spans="1:82" s="32" customFormat="1" ht="90" customHeight="1" x14ac:dyDescent="0.25">
      <c r="A578" s="315">
        <f t="shared" si="26"/>
        <v>570</v>
      </c>
      <c r="B578" s="61" t="s">
        <v>67</v>
      </c>
      <c r="C578" s="61">
        <v>2025</v>
      </c>
      <c r="D578" s="61" t="s">
        <v>68</v>
      </c>
      <c r="E578" s="61"/>
      <c r="F578" s="61" t="s">
        <v>2364</v>
      </c>
      <c r="G578" s="62" t="s">
        <v>2365</v>
      </c>
      <c r="H578" s="310"/>
      <c r="I578" s="46" t="s">
        <v>2366</v>
      </c>
      <c r="J578" s="64" t="s">
        <v>2367</v>
      </c>
      <c r="K578" s="63" t="s">
        <v>73</v>
      </c>
      <c r="L578" s="87" t="s">
        <v>393</v>
      </c>
      <c r="M578" s="86" t="s">
        <v>394</v>
      </c>
      <c r="N578" s="87" t="s">
        <v>395</v>
      </c>
      <c r="O578" s="87">
        <v>1</v>
      </c>
      <c r="P578" s="88">
        <v>46113</v>
      </c>
      <c r="Q578" s="88">
        <v>46387</v>
      </c>
      <c r="R578" s="89">
        <f t="shared" si="28"/>
        <v>40.5</v>
      </c>
      <c r="S578" s="87" t="s">
        <v>161</v>
      </c>
      <c r="T578" s="90"/>
      <c r="U578" s="105">
        <f>+IFERROR(VLOOKUP($L578,ACTIVIDADES!$B$9:$X$493,10,0),"")</f>
        <v>0</v>
      </c>
      <c r="V578" s="167">
        <f>+IFERROR(VLOOKUP($L578,ACTIVIDADES!$B$9:$X$493,11,0)," ")</f>
        <v>0</v>
      </c>
      <c r="W578" s="227">
        <f>+IFERROR(VLOOKUP($L578,ACTIVIDADES!$B$9:$X$493,12,0),"")</f>
        <v>0</v>
      </c>
      <c r="X578" s="138">
        <f>+IFERROR(VLOOKUP($L578,ACTIVIDADES!$B$9:$X$493,13,0),"")</f>
        <v>46153</v>
      </c>
      <c r="Y578" s="164" t="str">
        <f>+IFERROR(VLOOKUP($L578,ACTIVIDADES!$B$9:$X$493,14,0),"")</f>
        <v>No se evidencia seguimiento</v>
      </c>
      <c r="Z578" s="105">
        <f>+IFERROR(VLOOKUP($L578,ACTIVIDADES!$B$9:$X$493,15,0),"")</f>
        <v>0</v>
      </c>
      <c r="AA578" s="165" t="str">
        <f>+IFERROR(VLOOKUP($L578,ACTIVIDADES!$B$9:$X$493,16,0),"")</f>
        <v>EJECUCIÓN</v>
      </c>
      <c r="AB578" s="138">
        <v>46157</v>
      </c>
      <c r="AC578" s="105">
        <v>0</v>
      </c>
      <c r="AD578" s="105" t="s">
        <v>93</v>
      </c>
      <c r="AE578" s="170" t="s">
        <v>83</v>
      </c>
      <c r="AF578" s="105" t="s">
        <v>81</v>
      </c>
      <c r="AG578" s="105" t="s">
        <v>81</v>
      </c>
      <c r="AH578" s="105" t="s">
        <v>81</v>
      </c>
      <c r="AI578" s="33"/>
      <c r="AJ578" s="33"/>
      <c r="AK578" s="34"/>
      <c r="AL578" s="33"/>
      <c r="AM578" s="34"/>
      <c r="AN578" s="35"/>
      <c r="AO578" s="36"/>
      <c r="AP578" s="37"/>
      <c r="AQ578" s="33"/>
      <c r="AR578" s="38"/>
      <c r="AS578" s="39"/>
      <c r="AT578" s="40"/>
      <c r="AU578" s="48"/>
      <c r="AV578" s="49"/>
      <c r="AW578" s="41"/>
      <c r="AX578" s="47"/>
      <c r="AY578" s="33"/>
      <c r="AZ578" s="33"/>
      <c r="BA578" s="34"/>
      <c r="BB578" s="33"/>
      <c r="BC578" s="34"/>
      <c r="BD578" s="35"/>
      <c r="BE578" s="36"/>
      <c r="BF578" s="37"/>
      <c r="BG578" s="33"/>
      <c r="BH578" s="38"/>
      <c r="BI578" s="39"/>
      <c r="BJ578" s="40"/>
      <c r="BK578" s="48"/>
      <c r="BL578" s="49"/>
      <c r="BM578" s="41"/>
      <c r="BN578" s="47"/>
      <c r="BO578" s="33"/>
      <c r="BP578" s="33"/>
      <c r="BQ578" s="34"/>
      <c r="BR578" s="33"/>
      <c r="BS578" s="34"/>
      <c r="BT578" s="35"/>
      <c r="BU578" s="36"/>
      <c r="BV578" s="37"/>
      <c r="BW578" s="33"/>
      <c r="BX578" s="38"/>
      <c r="BY578" s="39"/>
      <c r="BZ578" s="40"/>
      <c r="CA578" s="48"/>
      <c r="CB578" s="49"/>
      <c r="CC578" s="41"/>
      <c r="CD578" s="47"/>
    </row>
    <row r="579" spans="1:82" s="32" customFormat="1" ht="90" customHeight="1" x14ac:dyDescent="0.25">
      <c r="A579" s="315">
        <f t="shared" si="26"/>
        <v>571</v>
      </c>
      <c r="B579" s="61" t="s">
        <v>67</v>
      </c>
      <c r="C579" s="61">
        <v>2024</v>
      </c>
      <c r="D579" s="61" t="s">
        <v>68</v>
      </c>
      <c r="E579" s="61"/>
      <c r="F579" s="61" t="s">
        <v>2368</v>
      </c>
      <c r="G579" s="62" t="s">
        <v>2369</v>
      </c>
      <c r="H579" s="310"/>
      <c r="I579" s="46" t="s">
        <v>2370</v>
      </c>
      <c r="J579" s="64" t="s">
        <v>2371</v>
      </c>
      <c r="K579" s="63" t="s">
        <v>73</v>
      </c>
      <c r="L579" s="87" t="s">
        <v>2372</v>
      </c>
      <c r="M579" s="86" t="s">
        <v>2373</v>
      </c>
      <c r="N579" s="87" t="s">
        <v>2374</v>
      </c>
      <c r="O579" s="87">
        <v>1</v>
      </c>
      <c r="P579" s="88">
        <v>45992</v>
      </c>
      <c r="Q579" s="88">
        <v>46081</v>
      </c>
      <c r="R579" s="89">
        <f t="shared" si="28"/>
        <v>13.05</v>
      </c>
      <c r="S579" s="87" t="s">
        <v>161</v>
      </c>
      <c r="T579" s="90"/>
      <c r="U579" s="105">
        <f>+IFERROR(VLOOKUP($L579,ACTIVIDADES!$B$9:$X$493,10,0),"")</f>
        <v>0</v>
      </c>
      <c r="V579" s="167">
        <f>+IFERROR(VLOOKUP($L579,ACTIVIDADES!$B$9:$X$493,11,0)," ")</f>
        <v>0</v>
      </c>
      <c r="W579" s="227">
        <f>+IFERROR(VLOOKUP($L579,ACTIVIDADES!$B$9:$X$493,12,0),"")</f>
        <v>0</v>
      </c>
      <c r="X579" s="138">
        <f>+IFERROR(VLOOKUP($L579,ACTIVIDADES!$B$9:$X$493,13,0),"")</f>
        <v>46153</v>
      </c>
      <c r="Y579" s="164" t="str">
        <f>+IFERROR(VLOOKUP($L579,ACTIVIDADES!$B$9:$X$493,14,0),"")</f>
        <v>No se evidencia seguimiento</v>
      </c>
      <c r="Z579" s="105">
        <f>+IFERROR(VLOOKUP($L579,ACTIVIDADES!$B$9:$X$493,15,0),"")</f>
        <v>0</v>
      </c>
      <c r="AA579" s="165" t="str">
        <f>+IFERROR(VLOOKUP($L579,ACTIVIDADES!$B$9:$X$493,16,0),"")</f>
        <v>VENCIDO</v>
      </c>
      <c r="AB579" s="138">
        <v>46157</v>
      </c>
      <c r="AC579" s="105">
        <v>0</v>
      </c>
      <c r="AD579" s="105" t="s">
        <v>93</v>
      </c>
      <c r="AE579" s="105" t="s">
        <v>118</v>
      </c>
      <c r="AF579" s="105" t="s">
        <v>81</v>
      </c>
      <c r="AG579" s="105" t="s">
        <v>81</v>
      </c>
      <c r="AH579" s="105" t="s">
        <v>81</v>
      </c>
      <c r="AI579" s="33"/>
      <c r="AJ579" s="33"/>
      <c r="AK579" s="34"/>
      <c r="AL579" s="33"/>
      <c r="AM579" s="34"/>
      <c r="AN579" s="35"/>
      <c r="AO579" s="36"/>
      <c r="AP579" s="37"/>
      <c r="AQ579" s="33"/>
      <c r="AR579" s="38"/>
      <c r="AS579" s="39"/>
      <c r="AT579" s="40"/>
      <c r="AU579" s="48"/>
      <c r="AV579" s="49"/>
      <c r="AW579" s="41"/>
      <c r="AX579" s="47"/>
      <c r="AY579" s="33"/>
      <c r="AZ579" s="33"/>
      <c r="BA579" s="34"/>
      <c r="BB579" s="33"/>
      <c r="BC579" s="34"/>
      <c r="BD579" s="35"/>
      <c r="BE579" s="36"/>
      <c r="BF579" s="37"/>
      <c r="BG579" s="33"/>
      <c r="BH579" s="38"/>
      <c r="BI579" s="39"/>
      <c r="BJ579" s="40"/>
      <c r="BK579" s="48"/>
      <c r="BL579" s="49"/>
      <c r="BM579" s="41"/>
      <c r="BN579" s="47"/>
      <c r="BO579" s="33"/>
      <c r="BP579" s="33"/>
      <c r="BQ579" s="34"/>
      <c r="BR579" s="33"/>
      <c r="BS579" s="34"/>
      <c r="BT579" s="35"/>
      <c r="BU579" s="36"/>
      <c r="BV579" s="37"/>
      <c r="BW579" s="33"/>
      <c r="BX579" s="38"/>
      <c r="BY579" s="39"/>
      <c r="BZ579" s="40"/>
      <c r="CA579" s="48"/>
      <c r="CB579" s="49"/>
      <c r="CC579" s="41"/>
      <c r="CD579" s="47"/>
    </row>
    <row r="580" spans="1:82" s="32" customFormat="1" ht="90" customHeight="1" x14ac:dyDescent="0.25">
      <c r="A580" s="315">
        <f t="shared" si="26"/>
        <v>572</v>
      </c>
      <c r="B580" s="61" t="s">
        <v>67</v>
      </c>
      <c r="C580" s="61">
        <v>2024</v>
      </c>
      <c r="D580" s="61" t="s">
        <v>68</v>
      </c>
      <c r="E580" s="61"/>
      <c r="F580" s="61" t="s">
        <v>2368</v>
      </c>
      <c r="G580" s="62" t="s">
        <v>2369</v>
      </c>
      <c r="H580" s="310"/>
      <c r="I580" s="46" t="s">
        <v>2370</v>
      </c>
      <c r="J580" s="64" t="s">
        <v>2371</v>
      </c>
      <c r="K580" s="63" t="s">
        <v>73</v>
      </c>
      <c r="L580" s="87" t="s">
        <v>2375</v>
      </c>
      <c r="M580" s="86" t="s">
        <v>2376</v>
      </c>
      <c r="N580" s="87" t="s">
        <v>2377</v>
      </c>
      <c r="O580" s="87">
        <v>4</v>
      </c>
      <c r="P580" s="88">
        <v>45992</v>
      </c>
      <c r="Q580" s="88">
        <v>46022</v>
      </c>
      <c r="R580" s="89">
        <f t="shared" si="28"/>
        <v>4.5</v>
      </c>
      <c r="S580" s="87" t="s">
        <v>161</v>
      </c>
      <c r="T580" s="90"/>
      <c r="U580" s="105">
        <f>+IFERROR(VLOOKUP($L580,ACTIVIDADES!$B$9:$X$493,10,0),"")</f>
        <v>0</v>
      </c>
      <c r="V580" s="167">
        <f>+IFERROR(VLOOKUP($L580,ACTIVIDADES!$B$9:$X$493,11,0)," ")</f>
        <v>0</v>
      </c>
      <c r="W580" s="227">
        <f>+IFERROR(VLOOKUP($L580,ACTIVIDADES!$B$9:$X$493,12,0),"")</f>
        <v>0</v>
      </c>
      <c r="X580" s="138">
        <f>+IFERROR(VLOOKUP($L580,ACTIVIDADES!$B$9:$X$493,13,0),"")</f>
        <v>46153</v>
      </c>
      <c r="Y580" s="164" t="str">
        <f>+IFERROR(VLOOKUP($L580,ACTIVIDADES!$B$9:$X$493,14,0),"")</f>
        <v>No se evidencia seguimiento</v>
      </c>
      <c r="Z580" s="105">
        <f>+IFERROR(VLOOKUP($L580,ACTIVIDADES!$B$9:$X$493,15,0),"")</f>
        <v>0</v>
      </c>
      <c r="AA580" s="165" t="str">
        <f>+IFERROR(VLOOKUP($L580,ACTIVIDADES!$B$9:$X$493,16,0),"")</f>
        <v>VENCIDO</v>
      </c>
      <c r="AB580" s="138">
        <v>46157</v>
      </c>
      <c r="AC580" s="105">
        <v>0</v>
      </c>
      <c r="AD580" s="105" t="s">
        <v>93</v>
      </c>
      <c r="AE580" s="105" t="s">
        <v>118</v>
      </c>
      <c r="AF580" s="105" t="s">
        <v>81</v>
      </c>
      <c r="AG580" s="105" t="s">
        <v>81</v>
      </c>
      <c r="AH580" s="105" t="s">
        <v>81</v>
      </c>
      <c r="AI580" s="33"/>
      <c r="AJ580" s="33"/>
      <c r="AK580" s="34"/>
      <c r="AL580" s="33"/>
      <c r="AM580" s="34"/>
      <c r="AN580" s="35"/>
      <c r="AO580" s="36"/>
      <c r="AP580" s="37"/>
      <c r="AQ580" s="33"/>
      <c r="AR580" s="38"/>
      <c r="AS580" s="39"/>
      <c r="AT580" s="40"/>
      <c r="AU580" s="48"/>
      <c r="AV580" s="49"/>
      <c r="AW580" s="41"/>
      <c r="AX580" s="47"/>
      <c r="AY580" s="33"/>
      <c r="AZ580" s="33"/>
      <c r="BA580" s="34"/>
      <c r="BB580" s="33"/>
      <c r="BC580" s="34"/>
      <c r="BD580" s="35"/>
      <c r="BE580" s="36"/>
      <c r="BF580" s="37"/>
      <c r="BG580" s="33"/>
      <c r="BH580" s="38"/>
      <c r="BI580" s="39"/>
      <c r="BJ580" s="40"/>
      <c r="BK580" s="48"/>
      <c r="BL580" s="49"/>
      <c r="BM580" s="41"/>
      <c r="BN580" s="47"/>
      <c r="BO580" s="33"/>
      <c r="BP580" s="33"/>
      <c r="BQ580" s="34"/>
      <c r="BR580" s="33"/>
      <c r="BS580" s="34"/>
      <c r="BT580" s="35"/>
      <c r="BU580" s="36"/>
      <c r="BV580" s="37"/>
      <c r="BW580" s="33"/>
      <c r="BX580" s="38"/>
      <c r="BY580" s="39"/>
      <c r="BZ580" s="40"/>
      <c r="CA580" s="48"/>
      <c r="CB580" s="49"/>
      <c r="CC580" s="41"/>
      <c r="CD580" s="47"/>
    </row>
    <row r="581" spans="1:82" s="32" customFormat="1" ht="90" customHeight="1" x14ac:dyDescent="0.25">
      <c r="A581" s="315">
        <f t="shared" si="26"/>
        <v>573</v>
      </c>
      <c r="B581" s="61" t="s">
        <v>67</v>
      </c>
      <c r="C581" s="61">
        <v>2024</v>
      </c>
      <c r="D581" s="61" t="s">
        <v>68</v>
      </c>
      <c r="E581" s="61"/>
      <c r="F581" s="61" t="s">
        <v>2368</v>
      </c>
      <c r="G581" s="62" t="s">
        <v>2369</v>
      </c>
      <c r="H581" s="310"/>
      <c r="I581" s="46" t="s">
        <v>2378</v>
      </c>
      <c r="J581" s="64" t="s">
        <v>2371</v>
      </c>
      <c r="K581" s="63" t="s">
        <v>73</v>
      </c>
      <c r="L581" s="87" t="s">
        <v>2379</v>
      </c>
      <c r="M581" s="86" t="s">
        <v>2380</v>
      </c>
      <c r="N581" s="87" t="s">
        <v>2381</v>
      </c>
      <c r="O581" s="87">
        <v>1</v>
      </c>
      <c r="P581" s="88">
        <v>45992</v>
      </c>
      <c r="Q581" s="88">
        <v>46081</v>
      </c>
      <c r="R581" s="89">
        <f t="shared" si="28"/>
        <v>13.05</v>
      </c>
      <c r="S581" s="87" t="s">
        <v>161</v>
      </c>
      <c r="T581" s="90"/>
      <c r="U581" s="105">
        <f>+IFERROR(VLOOKUP($L581,ACTIVIDADES!$B$9:$X$493,10,0),"")</f>
        <v>0</v>
      </c>
      <c r="V581" s="167">
        <f>+IFERROR(VLOOKUP($L581,ACTIVIDADES!$B$9:$X$493,11,0)," ")</f>
        <v>0</v>
      </c>
      <c r="W581" s="227">
        <f>+IFERROR(VLOOKUP($L581,ACTIVIDADES!$B$9:$X$493,12,0),"")</f>
        <v>0</v>
      </c>
      <c r="X581" s="138">
        <f>+IFERROR(VLOOKUP($L581,ACTIVIDADES!$B$9:$X$493,13,0),"")</f>
        <v>46153</v>
      </c>
      <c r="Y581" s="164" t="str">
        <f>+IFERROR(VLOOKUP($L581,ACTIVIDADES!$B$9:$X$493,14,0),"")</f>
        <v>No se evidencia seguimiento</v>
      </c>
      <c r="Z581" s="105">
        <f>+IFERROR(VLOOKUP($L581,ACTIVIDADES!$B$9:$X$493,15,0),"")</f>
        <v>0</v>
      </c>
      <c r="AA581" s="165" t="str">
        <f>+IFERROR(VLOOKUP($L581,ACTIVIDADES!$B$9:$X$493,16,0),"")</f>
        <v>VENCIDO</v>
      </c>
      <c r="AB581" s="138">
        <v>46157</v>
      </c>
      <c r="AC581" s="105">
        <v>0</v>
      </c>
      <c r="AD581" s="105" t="s">
        <v>93</v>
      </c>
      <c r="AE581" s="105" t="s">
        <v>118</v>
      </c>
      <c r="AF581" s="105" t="s">
        <v>81</v>
      </c>
      <c r="AG581" s="105" t="s">
        <v>81</v>
      </c>
      <c r="AH581" s="105" t="s">
        <v>81</v>
      </c>
      <c r="AI581" s="33"/>
      <c r="AJ581" s="33"/>
      <c r="AK581" s="34"/>
      <c r="AL581" s="33"/>
      <c r="AM581" s="34"/>
      <c r="AN581" s="35"/>
      <c r="AO581" s="36"/>
      <c r="AP581" s="37"/>
      <c r="AQ581" s="33"/>
      <c r="AR581" s="38"/>
      <c r="AS581" s="39"/>
      <c r="AT581" s="40"/>
      <c r="AU581" s="48"/>
      <c r="AV581" s="49"/>
      <c r="AW581" s="41"/>
      <c r="AX581" s="47"/>
      <c r="AY581" s="33"/>
      <c r="AZ581" s="33"/>
      <c r="BA581" s="34"/>
      <c r="BB581" s="33"/>
      <c r="BC581" s="34"/>
      <c r="BD581" s="35"/>
      <c r="BE581" s="36"/>
      <c r="BF581" s="37"/>
      <c r="BG581" s="33"/>
      <c r="BH581" s="38"/>
      <c r="BI581" s="39"/>
      <c r="BJ581" s="40"/>
      <c r="BK581" s="48"/>
      <c r="BL581" s="49"/>
      <c r="BM581" s="41"/>
      <c r="BN581" s="47"/>
      <c r="BO581" s="33"/>
      <c r="BP581" s="33"/>
      <c r="BQ581" s="34"/>
      <c r="BR581" s="33"/>
      <c r="BS581" s="34"/>
      <c r="BT581" s="35"/>
      <c r="BU581" s="36"/>
      <c r="BV581" s="37"/>
      <c r="BW581" s="33"/>
      <c r="BX581" s="38"/>
      <c r="BY581" s="39"/>
      <c r="BZ581" s="40"/>
      <c r="CA581" s="48"/>
      <c r="CB581" s="49"/>
      <c r="CC581" s="41"/>
      <c r="CD581" s="47"/>
    </row>
    <row r="582" spans="1:82" s="32" customFormat="1" ht="90" customHeight="1" x14ac:dyDescent="0.25">
      <c r="A582" s="315">
        <f t="shared" si="26"/>
        <v>574</v>
      </c>
      <c r="B582" s="61" t="s">
        <v>67</v>
      </c>
      <c r="C582" s="61">
        <v>2024</v>
      </c>
      <c r="D582" s="61" t="s">
        <v>68</v>
      </c>
      <c r="E582" s="61"/>
      <c r="F582" s="61" t="s">
        <v>2382</v>
      </c>
      <c r="G582" s="62" t="s">
        <v>2383</v>
      </c>
      <c r="H582" s="310"/>
      <c r="I582" s="46" t="s">
        <v>2384</v>
      </c>
      <c r="J582" s="64" t="s">
        <v>2385</v>
      </c>
      <c r="K582" s="63" t="s">
        <v>73</v>
      </c>
      <c r="L582" s="87" t="s">
        <v>430</v>
      </c>
      <c r="M582" s="86" t="s">
        <v>1621</v>
      </c>
      <c r="N582" s="87" t="s">
        <v>402</v>
      </c>
      <c r="O582" s="87">
        <v>1</v>
      </c>
      <c r="P582" s="88">
        <v>46113</v>
      </c>
      <c r="Q582" s="88">
        <v>46387</v>
      </c>
      <c r="R582" s="89">
        <f t="shared" si="28"/>
        <v>40.5</v>
      </c>
      <c r="S582" s="87" t="s">
        <v>105</v>
      </c>
      <c r="T582" s="90"/>
      <c r="U582" s="105">
        <f>+IFERROR(VLOOKUP($L582,ACTIVIDADES!$B$9:$X$493,10,0),"")</f>
        <v>0</v>
      </c>
      <c r="V582" s="167" t="str">
        <f>+IFERROR(VLOOKUP($L582,ACTIVIDADES!$B$9:$X$493,11,0)," ")</f>
        <v xml:space="preserve">Se informa que esta en etapa de elaboración </v>
      </c>
      <c r="W582" s="227">
        <f>+IFERROR(VLOOKUP($L582,ACTIVIDADES!$B$9:$X$493,12,0),"")</f>
        <v>0</v>
      </c>
      <c r="X582" s="138">
        <f>+IFERROR(VLOOKUP($L582,ACTIVIDADES!$B$9:$X$493,13,0),"")</f>
        <v>46153</v>
      </c>
      <c r="Y582" s="164" t="str">
        <f>+IFERROR(VLOOKUP($L582,ACTIVIDADES!$B$9:$X$493,14,0),"")</f>
        <v>No ha dado inicio a la ejecución</v>
      </c>
      <c r="Z582" s="105">
        <f>+IFERROR(VLOOKUP($L582,ACTIVIDADES!$B$9:$X$493,15,0),"")</f>
        <v>0</v>
      </c>
      <c r="AA582" s="165" t="str">
        <f>+IFERROR(VLOOKUP($L582,ACTIVIDADES!$B$9:$X$493,16,0),"")</f>
        <v>EJECUCIÓN</v>
      </c>
      <c r="AB582" s="138">
        <v>46157</v>
      </c>
      <c r="AC582" s="105">
        <v>0</v>
      </c>
      <c r="AD582" s="105" t="s">
        <v>93</v>
      </c>
      <c r="AE582" s="170" t="s">
        <v>83</v>
      </c>
      <c r="AF582" s="105" t="s">
        <v>81</v>
      </c>
      <c r="AG582" s="105" t="s">
        <v>81</v>
      </c>
      <c r="AH582" s="105" t="s">
        <v>81</v>
      </c>
      <c r="AI582" s="33"/>
      <c r="AJ582" s="33"/>
      <c r="AK582" s="34"/>
      <c r="AL582" s="33"/>
      <c r="AM582" s="34"/>
      <c r="AN582" s="35"/>
      <c r="AO582" s="36"/>
      <c r="AP582" s="37"/>
      <c r="AQ582" s="33"/>
      <c r="AR582" s="38"/>
      <c r="AS582" s="39"/>
      <c r="AT582" s="40"/>
      <c r="AU582" s="48"/>
      <c r="AV582" s="49"/>
      <c r="AW582" s="41"/>
      <c r="AX582" s="47"/>
      <c r="AY582" s="33"/>
      <c r="AZ582" s="33"/>
      <c r="BA582" s="34"/>
      <c r="BB582" s="33"/>
      <c r="BC582" s="34"/>
      <c r="BD582" s="35"/>
      <c r="BE582" s="36"/>
      <c r="BF582" s="37"/>
      <c r="BG582" s="33"/>
      <c r="BH582" s="38"/>
      <c r="BI582" s="39"/>
      <c r="BJ582" s="40"/>
      <c r="BK582" s="48"/>
      <c r="BL582" s="49"/>
      <c r="BM582" s="41"/>
      <c r="BN582" s="47"/>
      <c r="BO582" s="33"/>
      <c r="BP582" s="33"/>
      <c r="BQ582" s="34"/>
      <c r="BR582" s="33"/>
      <c r="BS582" s="34"/>
      <c r="BT582" s="35"/>
      <c r="BU582" s="36"/>
      <c r="BV582" s="37"/>
      <c r="BW582" s="33"/>
      <c r="BX582" s="38"/>
      <c r="BY582" s="39"/>
      <c r="BZ582" s="40"/>
      <c r="CA582" s="48"/>
      <c r="CB582" s="49"/>
      <c r="CC582" s="41"/>
      <c r="CD582" s="47"/>
    </row>
    <row r="583" spans="1:82" s="32" customFormat="1" ht="90" customHeight="1" x14ac:dyDescent="0.25">
      <c r="A583" s="315">
        <f t="shared" si="26"/>
        <v>575</v>
      </c>
      <c r="B583" s="61" t="s">
        <v>67</v>
      </c>
      <c r="C583" s="61">
        <v>2024</v>
      </c>
      <c r="D583" s="61" t="s">
        <v>68</v>
      </c>
      <c r="E583" s="61"/>
      <c r="F583" s="61" t="s">
        <v>2386</v>
      </c>
      <c r="G583" s="62" t="s">
        <v>2387</v>
      </c>
      <c r="H583" s="310"/>
      <c r="I583" s="46" t="s">
        <v>2388</v>
      </c>
      <c r="J583" s="64" t="s">
        <v>2389</v>
      </c>
      <c r="K583" s="63" t="s">
        <v>73</v>
      </c>
      <c r="L583" s="87" t="s">
        <v>430</v>
      </c>
      <c r="M583" s="86" t="s">
        <v>1621</v>
      </c>
      <c r="N583" s="87" t="s">
        <v>402</v>
      </c>
      <c r="O583" s="87">
        <v>1</v>
      </c>
      <c r="P583" s="88">
        <v>46113</v>
      </c>
      <c r="Q583" s="88">
        <v>46387</v>
      </c>
      <c r="R583" s="89">
        <f t="shared" si="28"/>
        <v>40.5</v>
      </c>
      <c r="S583" s="87" t="s">
        <v>105</v>
      </c>
      <c r="T583" s="90"/>
      <c r="U583" s="105">
        <f>+IFERROR(VLOOKUP($L583,ACTIVIDADES!$B$9:$X$493,10,0),"")</f>
        <v>0</v>
      </c>
      <c r="V583" s="167" t="str">
        <f>+IFERROR(VLOOKUP($L583,ACTIVIDADES!$B$9:$X$493,11,0)," ")</f>
        <v xml:space="preserve">Se informa que esta en etapa de elaboración </v>
      </c>
      <c r="W583" s="227">
        <f>+IFERROR(VLOOKUP($L583,ACTIVIDADES!$B$9:$X$493,12,0),"")</f>
        <v>0</v>
      </c>
      <c r="X583" s="138">
        <f>+IFERROR(VLOOKUP($L583,ACTIVIDADES!$B$9:$X$493,13,0),"")</f>
        <v>46153</v>
      </c>
      <c r="Y583" s="164" t="str">
        <f>+IFERROR(VLOOKUP($L583,ACTIVIDADES!$B$9:$X$493,14,0),"")</f>
        <v>No ha dado inicio a la ejecución</v>
      </c>
      <c r="Z583" s="105">
        <f>+IFERROR(VLOOKUP($L583,ACTIVIDADES!$B$9:$X$493,15,0),"")</f>
        <v>0</v>
      </c>
      <c r="AA583" s="165" t="str">
        <f>+IFERROR(VLOOKUP($L583,ACTIVIDADES!$B$9:$X$493,16,0),"")</f>
        <v>EJECUCIÓN</v>
      </c>
      <c r="AB583" s="138">
        <v>46157</v>
      </c>
      <c r="AC583" s="105">
        <v>0</v>
      </c>
      <c r="AD583" s="105" t="s">
        <v>93</v>
      </c>
      <c r="AE583" s="170" t="s">
        <v>83</v>
      </c>
      <c r="AF583" s="105" t="s">
        <v>81</v>
      </c>
      <c r="AG583" s="105" t="s">
        <v>81</v>
      </c>
      <c r="AH583" s="105" t="s">
        <v>81</v>
      </c>
      <c r="AI583" s="33"/>
      <c r="AJ583" s="33"/>
      <c r="AK583" s="34"/>
      <c r="AL583" s="33"/>
      <c r="AM583" s="34"/>
      <c r="AN583" s="35"/>
      <c r="AO583" s="36"/>
      <c r="AP583" s="37"/>
      <c r="AQ583" s="33"/>
      <c r="AR583" s="38"/>
      <c r="AS583" s="39"/>
      <c r="AT583" s="40"/>
      <c r="AU583" s="48"/>
      <c r="AV583" s="49"/>
      <c r="AW583" s="41"/>
      <c r="AX583" s="47"/>
      <c r="AY583" s="33"/>
      <c r="AZ583" s="33"/>
      <c r="BA583" s="34"/>
      <c r="BB583" s="33"/>
      <c r="BC583" s="34"/>
      <c r="BD583" s="35"/>
      <c r="BE583" s="36"/>
      <c r="BF583" s="37"/>
      <c r="BG583" s="33"/>
      <c r="BH583" s="38"/>
      <c r="BI583" s="39"/>
      <c r="BJ583" s="40"/>
      <c r="BK583" s="48"/>
      <c r="BL583" s="49"/>
      <c r="BM583" s="41"/>
      <c r="BN583" s="47"/>
      <c r="BO583" s="33"/>
      <c r="BP583" s="33"/>
      <c r="BQ583" s="34"/>
      <c r="BR583" s="33"/>
      <c r="BS583" s="34"/>
      <c r="BT583" s="35"/>
      <c r="BU583" s="36"/>
      <c r="BV583" s="37"/>
      <c r="BW583" s="33"/>
      <c r="BX583" s="38"/>
      <c r="BY583" s="39"/>
      <c r="BZ583" s="40"/>
      <c r="CA583" s="48"/>
      <c r="CB583" s="49"/>
      <c r="CC583" s="41"/>
      <c r="CD583" s="47"/>
    </row>
    <row r="584" spans="1:82" s="32" customFormat="1" ht="90" customHeight="1" x14ac:dyDescent="0.25">
      <c r="A584" s="315">
        <f t="shared" si="26"/>
        <v>576</v>
      </c>
      <c r="B584" s="61" t="s">
        <v>67</v>
      </c>
      <c r="C584" s="61">
        <v>2024</v>
      </c>
      <c r="D584" s="61" t="s">
        <v>68</v>
      </c>
      <c r="E584" s="61"/>
      <c r="F584" s="61" t="s">
        <v>2390</v>
      </c>
      <c r="G584" s="62" t="s">
        <v>2391</v>
      </c>
      <c r="H584" s="310"/>
      <c r="I584" s="46" t="s">
        <v>2392</v>
      </c>
      <c r="J584" s="64" t="s">
        <v>2393</v>
      </c>
      <c r="K584" s="63" t="s">
        <v>73</v>
      </c>
      <c r="L584" s="87" t="s">
        <v>430</v>
      </c>
      <c r="M584" s="86" t="s">
        <v>1621</v>
      </c>
      <c r="N584" s="87" t="s">
        <v>402</v>
      </c>
      <c r="O584" s="87">
        <v>1</v>
      </c>
      <c r="P584" s="88">
        <v>46113</v>
      </c>
      <c r="Q584" s="88">
        <v>46387</v>
      </c>
      <c r="R584" s="89">
        <f t="shared" si="28"/>
        <v>40.5</v>
      </c>
      <c r="S584" s="87" t="s">
        <v>105</v>
      </c>
      <c r="T584" s="90"/>
      <c r="U584" s="105">
        <f>+IFERROR(VLOOKUP($L584,ACTIVIDADES!$B$9:$X$493,10,0),"")</f>
        <v>0</v>
      </c>
      <c r="V584" s="167" t="str">
        <f>+IFERROR(VLOOKUP($L584,ACTIVIDADES!$B$9:$X$493,11,0)," ")</f>
        <v xml:space="preserve">Se informa que esta en etapa de elaboración </v>
      </c>
      <c r="W584" s="227">
        <f>+IFERROR(VLOOKUP($L584,ACTIVIDADES!$B$9:$X$493,12,0),"")</f>
        <v>0</v>
      </c>
      <c r="X584" s="138">
        <f>+IFERROR(VLOOKUP($L584,ACTIVIDADES!$B$9:$X$493,13,0),"")</f>
        <v>46153</v>
      </c>
      <c r="Y584" s="164" t="str">
        <f>+IFERROR(VLOOKUP($L584,ACTIVIDADES!$B$9:$X$493,14,0),"")</f>
        <v>No ha dado inicio a la ejecución</v>
      </c>
      <c r="Z584" s="105">
        <f>+IFERROR(VLOOKUP($L584,ACTIVIDADES!$B$9:$X$493,15,0),"")</f>
        <v>0</v>
      </c>
      <c r="AA584" s="165" t="str">
        <f>+IFERROR(VLOOKUP($L584,ACTIVIDADES!$B$9:$X$493,16,0),"")</f>
        <v>EJECUCIÓN</v>
      </c>
      <c r="AB584" s="138">
        <v>46157</v>
      </c>
      <c r="AC584" s="105">
        <v>0</v>
      </c>
      <c r="AD584" s="105" t="s">
        <v>93</v>
      </c>
      <c r="AE584" s="170" t="s">
        <v>83</v>
      </c>
      <c r="AF584" s="105" t="s">
        <v>81</v>
      </c>
      <c r="AG584" s="105" t="s">
        <v>81</v>
      </c>
      <c r="AH584" s="105" t="s">
        <v>81</v>
      </c>
      <c r="AI584" s="33"/>
      <c r="AJ584" s="33"/>
      <c r="AK584" s="34"/>
      <c r="AL584" s="33"/>
      <c r="AM584" s="34"/>
      <c r="AN584" s="35"/>
      <c r="AO584" s="36"/>
      <c r="AP584" s="37"/>
      <c r="AQ584" s="33"/>
      <c r="AR584" s="38"/>
      <c r="AS584" s="39"/>
      <c r="AT584" s="40"/>
      <c r="AU584" s="48"/>
      <c r="AV584" s="49"/>
      <c r="AW584" s="41"/>
      <c r="AX584" s="47"/>
      <c r="AY584" s="33"/>
      <c r="AZ584" s="33"/>
      <c r="BA584" s="34"/>
      <c r="BB584" s="33"/>
      <c r="BC584" s="34"/>
      <c r="BD584" s="35"/>
      <c r="BE584" s="36"/>
      <c r="BF584" s="37"/>
      <c r="BG584" s="33"/>
      <c r="BH584" s="38"/>
      <c r="BI584" s="39"/>
      <c r="BJ584" s="40"/>
      <c r="BK584" s="48"/>
      <c r="BL584" s="49"/>
      <c r="BM584" s="41"/>
      <c r="BN584" s="47"/>
      <c r="BO584" s="33"/>
      <c r="BP584" s="33"/>
      <c r="BQ584" s="34"/>
      <c r="BR584" s="33"/>
      <c r="BS584" s="34"/>
      <c r="BT584" s="35"/>
      <c r="BU584" s="36"/>
      <c r="BV584" s="37"/>
      <c r="BW584" s="33"/>
      <c r="BX584" s="38"/>
      <c r="BY584" s="39"/>
      <c r="BZ584" s="40"/>
      <c r="CA584" s="48"/>
      <c r="CB584" s="49"/>
      <c r="CC584" s="41"/>
      <c r="CD584" s="47"/>
    </row>
    <row r="585" spans="1:82" s="32" customFormat="1" ht="90" customHeight="1" x14ac:dyDescent="0.25">
      <c r="A585" s="315">
        <f t="shared" si="26"/>
        <v>577</v>
      </c>
      <c r="B585" s="61" t="s">
        <v>67</v>
      </c>
      <c r="C585" s="61">
        <v>2024</v>
      </c>
      <c r="D585" s="61" t="s">
        <v>68</v>
      </c>
      <c r="E585" s="61"/>
      <c r="F585" s="61" t="s">
        <v>2394</v>
      </c>
      <c r="G585" s="62" t="s">
        <v>2395</v>
      </c>
      <c r="H585" s="310"/>
      <c r="I585" s="46" t="s">
        <v>2396</v>
      </c>
      <c r="J585" s="64" t="s">
        <v>2397</v>
      </c>
      <c r="K585" s="63" t="s">
        <v>73</v>
      </c>
      <c r="L585" s="87" t="s">
        <v>430</v>
      </c>
      <c r="M585" s="86" t="s">
        <v>1621</v>
      </c>
      <c r="N585" s="87" t="s">
        <v>402</v>
      </c>
      <c r="O585" s="87">
        <v>1</v>
      </c>
      <c r="P585" s="88">
        <v>46113</v>
      </c>
      <c r="Q585" s="88">
        <v>46387</v>
      </c>
      <c r="R585" s="89">
        <f t="shared" si="28"/>
        <v>40.5</v>
      </c>
      <c r="S585" s="87" t="s">
        <v>105</v>
      </c>
      <c r="T585" s="90"/>
      <c r="U585" s="105">
        <f>+IFERROR(VLOOKUP($L585,ACTIVIDADES!$B$9:$X$493,10,0),"")</f>
        <v>0</v>
      </c>
      <c r="V585" s="167" t="str">
        <f>+IFERROR(VLOOKUP($L585,ACTIVIDADES!$B$9:$X$493,11,0)," ")</f>
        <v xml:space="preserve">Se informa que esta en etapa de elaboración </v>
      </c>
      <c r="W585" s="227">
        <f>+IFERROR(VLOOKUP($L585,ACTIVIDADES!$B$9:$X$493,12,0),"")</f>
        <v>0</v>
      </c>
      <c r="X585" s="138">
        <f>+IFERROR(VLOOKUP($L585,ACTIVIDADES!$B$9:$X$493,13,0),"")</f>
        <v>46153</v>
      </c>
      <c r="Y585" s="164" t="str">
        <f>+IFERROR(VLOOKUP($L585,ACTIVIDADES!$B$9:$X$493,14,0),"")</f>
        <v>No ha dado inicio a la ejecución</v>
      </c>
      <c r="Z585" s="105">
        <f>+IFERROR(VLOOKUP($L585,ACTIVIDADES!$B$9:$X$493,15,0),"")</f>
        <v>0</v>
      </c>
      <c r="AA585" s="165" t="str">
        <f>+IFERROR(VLOOKUP($L585,ACTIVIDADES!$B$9:$X$493,16,0),"")</f>
        <v>EJECUCIÓN</v>
      </c>
      <c r="AB585" s="138">
        <v>46157</v>
      </c>
      <c r="AC585" s="105">
        <v>0</v>
      </c>
      <c r="AD585" s="105" t="s">
        <v>93</v>
      </c>
      <c r="AE585" s="170" t="s">
        <v>83</v>
      </c>
      <c r="AF585" s="105" t="s">
        <v>81</v>
      </c>
      <c r="AG585" s="105" t="s">
        <v>81</v>
      </c>
      <c r="AH585" s="105" t="s">
        <v>81</v>
      </c>
      <c r="AI585" s="33"/>
      <c r="AJ585" s="33"/>
      <c r="AK585" s="34"/>
      <c r="AL585" s="33"/>
      <c r="AM585" s="34"/>
      <c r="AN585" s="35"/>
      <c r="AO585" s="36"/>
      <c r="AP585" s="37"/>
      <c r="AQ585" s="33"/>
      <c r="AR585" s="38"/>
      <c r="AS585" s="39"/>
      <c r="AT585" s="40"/>
      <c r="AU585" s="48"/>
      <c r="AV585" s="49"/>
      <c r="AW585" s="41"/>
      <c r="AX585" s="47"/>
      <c r="AY585" s="33"/>
      <c r="AZ585" s="33"/>
      <c r="BA585" s="34"/>
      <c r="BB585" s="33"/>
      <c r="BC585" s="34"/>
      <c r="BD585" s="35"/>
      <c r="BE585" s="36"/>
      <c r="BF585" s="37"/>
      <c r="BG585" s="33"/>
      <c r="BH585" s="38"/>
      <c r="BI585" s="39"/>
      <c r="BJ585" s="40"/>
      <c r="BK585" s="48"/>
      <c r="BL585" s="49"/>
      <c r="BM585" s="41"/>
      <c r="BN585" s="47"/>
      <c r="BO585" s="33"/>
      <c r="BP585" s="33"/>
      <c r="BQ585" s="34"/>
      <c r="BR585" s="33"/>
      <c r="BS585" s="34"/>
      <c r="BT585" s="35"/>
      <c r="BU585" s="36"/>
      <c r="BV585" s="37"/>
      <c r="BW585" s="33"/>
      <c r="BX585" s="38"/>
      <c r="BY585" s="39"/>
      <c r="BZ585" s="40"/>
      <c r="CA585" s="48"/>
      <c r="CB585" s="49"/>
      <c r="CC585" s="41"/>
      <c r="CD585" s="47"/>
    </row>
    <row r="586" spans="1:82" s="32" customFormat="1" ht="90" customHeight="1" x14ac:dyDescent="0.25">
      <c r="A586" s="315">
        <f t="shared" si="26"/>
        <v>578</v>
      </c>
      <c r="B586" s="61" t="s">
        <v>67</v>
      </c>
      <c r="C586" s="61">
        <v>2024</v>
      </c>
      <c r="D586" s="61" t="s">
        <v>68</v>
      </c>
      <c r="E586" s="61"/>
      <c r="F586" s="61" t="s">
        <v>2398</v>
      </c>
      <c r="G586" s="62" t="s">
        <v>2399</v>
      </c>
      <c r="H586" s="310"/>
      <c r="I586" s="46" t="s">
        <v>2400</v>
      </c>
      <c r="J586" s="64" t="s">
        <v>2401</v>
      </c>
      <c r="K586" s="63" t="s">
        <v>73</v>
      </c>
      <c r="L586" s="87" t="s">
        <v>430</v>
      </c>
      <c r="M586" s="86" t="s">
        <v>1621</v>
      </c>
      <c r="N586" s="87" t="s">
        <v>402</v>
      </c>
      <c r="O586" s="87">
        <v>1</v>
      </c>
      <c r="P586" s="88">
        <v>46113</v>
      </c>
      <c r="Q586" s="88">
        <v>46387</v>
      </c>
      <c r="R586" s="89">
        <f t="shared" si="28"/>
        <v>40.5</v>
      </c>
      <c r="S586" s="87" t="s">
        <v>105</v>
      </c>
      <c r="T586" s="90"/>
      <c r="U586" s="105">
        <f>+IFERROR(VLOOKUP($L586,ACTIVIDADES!$B$9:$X$493,10,0),"")</f>
        <v>0</v>
      </c>
      <c r="V586" s="167" t="str">
        <f>+IFERROR(VLOOKUP($L586,ACTIVIDADES!$B$9:$X$493,11,0)," ")</f>
        <v xml:space="preserve">Se informa que esta en etapa de elaboración </v>
      </c>
      <c r="W586" s="227">
        <f>+IFERROR(VLOOKUP($L586,ACTIVIDADES!$B$9:$X$493,12,0),"")</f>
        <v>0</v>
      </c>
      <c r="X586" s="138">
        <f>+IFERROR(VLOOKUP($L586,ACTIVIDADES!$B$9:$X$493,13,0),"")</f>
        <v>46153</v>
      </c>
      <c r="Y586" s="164" t="str">
        <f>+IFERROR(VLOOKUP($L586,ACTIVIDADES!$B$9:$X$493,14,0),"")</f>
        <v>No ha dado inicio a la ejecución</v>
      </c>
      <c r="Z586" s="105">
        <f>+IFERROR(VLOOKUP($L586,ACTIVIDADES!$B$9:$X$493,15,0),"")</f>
        <v>0</v>
      </c>
      <c r="AA586" s="165" t="str">
        <f>+IFERROR(VLOOKUP($L586,ACTIVIDADES!$B$9:$X$493,16,0),"")</f>
        <v>EJECUCIÓN</v>
      </c>
      <c r="AB586" s="138">
        <v>46157</v>
      </c>
      <c r="AC586" s="105">
        <v>0</v>
      </c>
      <c r="AD586" s="105" t="s">
        <v>93</v>
      </c>
      <c r="AE586" s="170" t="s">
        <v>83</v>
      </c>
      <c r="AF586" s="105" t="s">
        <v>81</v>
      </c>
      <c r="AG586" s="105" t="s">
        <v>81</v>
      </c>
      <c r="AH586" s="105" t="s">
        <v>81</v>
      </c>
      <c r="AI586" s="33"/>
      <c r="AJ586" s="33"/>
      <c r="AK586" s="34"/>
      <c r="AL586" s="33"/>
      <c r="AM586" s="34"/>
      <c r="AN586" s="35"/>
      <c r="AO586" s="36"/>
      <c r="AP586" s="37"/>
      <c r="AQ586" s="33"/>
      <c r="AR586" s="38"/>
      <c r="AS586" s="39"/>
      <c r="AT586" s="40"/>
      <c r="AU586" s="48"/>
      <c r="AV586" s="49"/>
      <c r="AW586" s="41"/>
      <c r="AX586" s="47"/>
      <c r="AY586" s="33"/>
      <c r="AZ586" s="33"/>
      <c r="BA586" s="34"/>
      <c r="BB586" s="33"/>
      <c r="BC586" s="34"/>
      <c r="BD586" s="35"/>
      <c r="BE586" s="36"/>
      <c r="BF586" s="37"/>
      <c r="BG586" s="33"/>
      <c r="BH586" s="38"/>
      <c r="BI586" s="39"/>
      <c r="BJ586" s="40"/>
      <c r="BK586" s="48"/>
      <c r="BL586" s="49"/>
      <c r="BM586" s="41"/>
      <c r="BN586" s="47"/>
      <c r="BO586" s="33"/>
      <c r="BP586" s="33"/>
      <c r="BQ586" s="34"/>
      <c r="BR586" s="33"/>
      <c r="BS586" s="34"/>
      <c r="BT586" s="35"/>
      <c r="BU586" s="36"/>
      <c r="BV586" s="37"/>
      <c r="BW586" s="33"/>
      <c r="BX586" s="38"/>
      <c r="BY586" s="39"/>
      <c r="BZ586" s="40"/>
      <c r="CA586" s="48"/>
      <c r="CB586" s="49"/>
      <c r="CC586" s="41"/>
      <c r="CD586" s="47"/>
    </row>
    <row r="587" spans="1:82" s="32" customFormat="1" ht="90" customHeight="1" x14ac:dyDescent="0.25">
      <c r="A587" s="315">
        <f t="shared" ref="A587:A650" si="29">+A586+1</f>
        <v>579</v>
      </c>
      <c r="B587" s="61" t="s">
        <v>67</v>
      </c>
      <c r="C587" s="61">
        <v>2024</v>
      </c>
      <c r="D587" s="61" t="s">
        <v>68</v>
      </c>
      <c r="E587" s="61"/>
      <c r="F587" s="61" t="s">
        <v>2402</v>
      </c>
      <c r="G587" s="62" t="s">
        <v>2403</v>
      </c>
      <c r="H587" s="310"/>
      <c r="I587" s="46" t="s">
        <v>2404</v>
      </c>
      <c r="J587" s="64" t="s">
        <v>2405</v>
      </c>
      <c r="K587" s="63" t="s">
        <v>73</v>
      </c>
      <c r="L587" s="87" t="s">
        <v>1934</v>
      </c>
      <c r="M587" s="86" t="s">
        <v>1935</v>
      </c>
      <c r="N587" s="87" t="s">
        <v>1936</v>
      </c>
      <c r="O587" s="87">
        <v>2</v>
      </c>
      <c r="P587" s="88">
        <v>46082</v>
      </c>
      <c r="Q587" s="88">
        <v>46387</v>
      </c>
      <c r="R587" s="89">
        <f t="shared" si="28"/>
        <v>45</v>
      </c>
      <c r="S587" s="87" t="s">
        <v>161</v>
      </c>
      <c r="T587" s="90"/>
      <c r="U587" s="105">
        <f>+IFERROR(VLOOKUP($L587,ACTIVIDADES!$B$9:$X$493,10,0),"")</f>
        <v>0</v>
      </c>
      <c r="V587" s="167">
        <f>+IFERROR(VLOOKUP($L587,ACTIVIDADES!$B$9:$X$493,11,0)," ")</f>
        <v>0</v>
      </c>
      <c r="W587" s="227">
        <f>+IFERROR(VLOOKUP($L587,ACTIVIDADES!$B$9:$X$493,12,0),"")</f>
        <v>0</v>
      </c>
      <c r="X587" s="138">
        <f>+IFERROR(VLOOKUP($L587,ACTIVIDADES!$B$9:$X$493,13,0),"")</f>
        <v>46153</v>
      </c>
      <c r="Y587" s="164" t="str">
        <f>+IFERROR(VLOOKUP($L587,ACTIVIDADES!$B$9:$X$493,14,0),"")</f>
        <v>No se evidencia seguimiento</v>
      </c>
      <c r="Z587" s="105">
        <f>+IFERROR(VLOOKUP($L587,ACTIVIDADES!$B$9:$X$493,15,0),"")</f>
        <v>0</v>
      </c>
      <c r="AA587" s="165" t="str">
        <f>+IFERROR(VLOOKUP($L587,ACTIVIDADES!$B$9:$X$493,16,0),"")</f>
        <v>EJECUCIÓN</v>
      </c>
      <c r="AB587" s="138">
        <v>46157</v>
      </c>
      <c r="AC587" s="105">
        <v>0</v>
      </c>
      <c r="AD587" s="105" t="s">
        <v>93</v>
      </c>
      <c r="AE587" s="170" t="s">
        <v>83</v>
      </c>
      <c r="AF587" s="105" t="s">
        <v>81</v>
      </c>
      <c r="AG587" s="105" t="s">
        <v>81</v>
      </c>
      <c r="AH587" s="105" t="s">
        <v>81</v>
      </c>
      <c r="AI587" s="33"/>
      <c r="AJ587" s="33"/>
      <c r="AK587" s="34"/>
      <c r="AL587" s="33"/>
      <c r="AM587" s="34"/>
      <c r="AN587" s="35"/>
      <c r="AO587" s="36"/>
      <c r="AP587" s="37"/>
      <c r="AQ587" s="33"/>
      <c r="AR587" s="38"/>
      <c r="AS587" s="39"/>
      <c r="AT587" s="40"/>
      <c r="AU587" s="48"/>
      <c r="AV587" s="49"/>
      <c r="AW587" s="41"/>
      <c r="AX587" s="47"/>
      <c r="AY587" s="33"/>
      <c r="AZ587" s="33"/>
      <c r="BA587" s="34"/>
      <c r="BB587" s="33"/>
      <c r="BC587" s="34"/>
      <c r="BD587" s="35"/>
      <c r="BE587" s="36"/>
      <c r="BF587" s="37"/>
      <c r="BG587" s="33"/>
      <c r="BH587" s="38"/>
      <c r="BI587" s="39"/>
      <c r="BJ587" s="40"/>
      <c r="BK587" s="48"/>
      <c r="BL587" s="49"/>
      <c r="BM587" s="41"/>
      <c r="BN587" s="47"/>
      <c r="BO587" s="33"/>
      <c r="BP587" s="33"/>
      <c r="BQ587" s="34"/>
      <c r="BR587" s="33"/>
      <c r="BS587" s="34"/>
      <c r="BT587" s="35"/>
      <c r="BU587" s="36"/>
      <c r="BV587" s="37"/>
      <c r="BW587" s="33"/>
      <c r="BX587" s="38"/>
      <c r="BY587" s="39"/>
      <c r="BZ587" s="40"/>
      <c r="CA587" s="48"/>
      <c r="CB587" s="49"/>
      <c r="CC587" s="41"/>
      <c r="CD587" s="47"/>
    </row>
    <row r="588" spans="1:82" s="32" customFormat="1" ht="90" customHeight="1" x14ac:dyDescent="0.25">
      <c r="A588" s="315">
        <f t="shared" si="29"/>
        <v>580</v>
      </c>
      <c r="B588" s="61" t="s">
        <v>67</v>
      </c>
      <c r="C588" s="61">
        <v>2024</v>
      </c>
      <c r="D588" s="61" t="s">
        <v>68</v>
      </c>
      <c r="E588" s="61"/>
      <c r="F588" s="61" t="s">
        <v>2402</v>
      </c>
      <c r="G588" s="62" t="s">
        <v>2403</v>
      </c>
      <c r="H588" s="310"/>
      <c r="I588" s="46" t="s">
        <v>2404</v>
      </c>
      <c r="J588" s="64" t="s">
        <v>2405</v>
      </c>
      <c r="K588" s="63" t="s">
        <v>73</v>
      </c>
      <c r="L588" s="87" t="s">
        <v>1937</v>
      </c>
      <c r="M588" s="86" t="s">
        <v>1938</v>
      </c>
      <c r="N588" s="87" t="s">
        <v>415</v>
      </c>
      <c r="O588" s="87">
        <v>2</v>
      </c>
      <c r="P588" s="88">
        <v>46082</v>
      </c>
      <c r="Q588" s="88">
        <v>46387</v>
      </c>
      <c r="R588" s="89">
        <f t="shared" si="28"/>
        <v>45</v>
      </c>
      <c r="S588" s="87" t="s">
        <v>161</v>
      </c>
      <c r="T588" s="90"/>
      <c r="U588" s="105">
        <f>+IFERROR(VLOOKUP($L588,ACTIVIDADES!$B$9:$X$493,10,0),"")</f>
        <v>0</v>
      </c>
      <c r="V588" s="167">
        <f>+IFERROR(VLOOKUP($L588,ACTIVIDADES!$B$9:$X$493,11,0)," ")</f>
        <v>0</v>
      </c>
      <c r="W588" s="227">
        <f>+IFERROR(VLOOKUP($L588,ACTIVIDADES!$B$9:$X$493,12,0),"")</f>
        <v>0</v>
      </c>
      <c r="X588" s="138">
        <f>+IFERROR(VLOOKUP($L588,ACTIVIDADES!$B$9:$X$493,13,0),"")</f>
        <v>46153</v>
      </c>
      <c r="Y588" s="164" t="str">
        <f>+IFERROR(VLOOKUP($L588,ACTIVIDADES!$B$9:$X$493,14,0),"")</f>
        <v>No se evidencia seguimiento</v>
      </c>
      <c r="Z588" s="105">
        <f>+IFERROR(VLOOKUP($L588,ACTIVIDADES!$B$9:$X$493,15,0),"")</f>
        <v>0</v>
      </c>
      <c r="AA588" s="165" t="str">
        <f>+IFERROR(VLOOKUP($L588,ACTIVIDADES!$B$9:$X$493,16,0),"")</f>
        <v>EJECUCIÓN</v>
      </c>
      <c r="AB588" s="138">
        <v>46157</v>
      </c>
      <c r="AC588" s="105">
        <v>0</v>
      </c>
      <c r="AD588" s="105" t="s">
        <v>93</v>
      </c>
      <c r="AE588" s="170" t="s">
        <v>83</v>
      </c>
      <c r="AF588" s="105" t="s">
        <v>81</v>
      </c>
      <c r="AG588" s="105" t="s">
        <v>81</v>
      </c>
      <c r="AH588" s="105" t="s">
        <v>81</v>
      </c>
      <c r="AI588" s="33"/>
      <c r="AJ588" s="33"/>
      <c r="AK588" s="34"/>
      <c r="AL588" s="33"/>
      <c r="AM588" s="34"/>
      <c r="AN588" s="35"/>
      <c r="AO588" s="36"/>
      <c r="AP588" s="37"/>
      <c r="AQ588" s="33"/>
      <c r="AR588" s="38"/>
      <c r="AS588" s="39"/>
      <c r="AT588" s="40"/>
      <c r="AU588" s="48"/>
      <c r="AV588" s="49"/>
      <c r="AW588" s="41"/>
      <c r="AX588" s="47"/>
      <c r="AY588" s="33"/>
      <c r="AZ588" s="33"/>
      <c r="BA588" s="34"/>
      <c r="BB588" s="33"/>
      <c r="BC588" s="34"/>
      <c r="BD588" s="35"/>
      <c r="BE588" s="36"/>
      <c r="BF588" s="37"/>
      <c r="BG588" s="33"/>
      <c r="BH588" s="38"/>
      <c r="BI588" s="39"/>
      <c r="BJ588" s="40"/>
      <c r="BK588" s="48"/>
      <c r="BL588" s="49"/>
      <c r="BM588" s="41"/>
      <c r="BN588" s="47"/>
      <c r="BO588" s="33"/>
      <c r="BP588" s="33"/>
      <c r="BQ588" s="34"/>
      <c r="BR588" s="33"/>
      <c r="BS588" s="34"/>
      <c r="BT588" s="35"/>
      <c r="BU588" s="36"/>
      <c r="BV588" s="37"/>
      <c r="BW588" s="33"/>
      <c r="BX588" s="38"/>
      <c r="BY588" s="39"/>
      <c r="BZ588" s="40"/>
      <c r="CA588" s="48"/>
      <c r="CB588" s="49"/>
      <c r="CC588" s="41"/>
      <c r="CD588" s="47"/>
    </row>
    <row r="589" spans="1:82" s="32" customFormat="1" ht="90" customHeight="1" x14ac:dyDescent="0.25">
      <c r="A589" s="315">
        <f t="shared" si="29"/>
        <v>581</v>
      </c>
      <c r="B589" s="61" t="s">
        <v>67</v>
      </c>
      <c r="C589" s="61">
        <v>2024</v>
      </c>
      <c r="D589" s="61" t="s">
        <v>68</v>
      </c>
      <c r="E589" s="61"/>
      <c r="F589" s="61" t="s">
        <v>2402</v>
      </c>
      <c r="G589" s="62" t="s">
        <v>2403</v>
      </c>
      <c r="H589" s="310"/>
      <c r="I589" s="46" t="s">
        <v>2404</v>
      </c>
      <c r="J589" s="64" t="s">
        <v>2406</v>
      </c>
      <c r="K589" s="63" t="s">
        <v>73</v>
      </c>
      <c r="L589" s="87" t="s">
        <v>2407</v>
      </c>
      <c r="M589" s="86" t="s">
        <v>2408</v>
      </c>
      <c r="N589" s="87" t="s">
        <v>415</v>
      </c>
      <c r="O589" s="87">
        <v>2</v>
      </c>
      <c r="P589" s="88">
        <v>46082</v>
      </c>
      <c r="Q589" s="88">
        <v>46387</v>
      </c>
      <c r="R589" s="89">
        <f t="shared" si="28"/>
        <v>45</v>
      </c>
      <c r="S589" s="87" t="s">
        <v>161</v>
      </c>
      <c r="T589" s="90"/>
      <c r="U589" s="105">
        <f>+IFERROR(VLOOKUP($L589,ACTIVIDADES!$B$9:$X$493,10,0),"")</f>
        <v>0</v>
      </c>
      <c r="V589" s="167">
        <f>+IFERROR(VLOOKUP($L589,ACTIVIDADES!$B$9:$X$493,11,0)," ")</f>
        <v>0</v>
      </c>
      <c r="W589" s="227">
        <f>+IFERROR(VLOOKUP($L589,ACTIVIDADES!$B$9:$X$493,12,0),"")</f>
        <v>0</v>
      </c>
      <c r="X589" s="138">
        <f>+IFERROR(VLOOKUP($L589,ACTIVIDADES!$B$9:$X$493,13,0),"")</f>
        <v>46153</v>
      </c>
      <c r="Y589" s="164" t="str">
        <f>+IFERROR(VLOOKUP($L589,ACTIVIDADES!$B$9:$X$493,14,0),"")</f>
        <v>No se evidencia seguimiento</v>
      </c>
      <c r="Z589" s="105">
        <f>+IFERROR(VLOOKUP($L589,ACTIVIDADES!$B$9:$X$493,15,0),"")</f>
        <v>0</v>
      </c>
      <c r="AA589" s="165" t="str">
        <f>+IFERROR(VLOOKUP($L589,ACTIVIDADES!$B$9:$X$493,16,0),"")</f>
        <v>EJECUCIÓN</v>
      </c>
      <c r="AB589" s="138">
        <v>46157</v>
      </c>
      <c r="AC589" s="105">
        <v>0</v>
      </c>
      <c r="AD589" s="105" t="s">
        <v>93</v>
      </c>
      <c r="AE589" s="170" t="s">
        <v>83</v>
      </c>
      <c r="AF589" s="105" t="s">
        <v>81</v>
      </c>
      <c r="AG589" s="105" t="s">
        <v>81</v>
      </c>
      <c r="AH589" s="105" t="s">
        <v>81</v>
      </c>
      <c r="AI589" s="33"/>
      <c r="AJ589" s="33"/>
      <c r="AK589" s="34"/>
      <c r="AL589" s="33"/>
      <c r="AM589" s="34"/>
      <c r="AN589" s="35"/>
      <c r="AO589" s="36"/>
      <c r="AP589" s="37"/>
      <c r="AQ589" s="33"/>
      <c r="AR589" s="38"/>
      <c r="AS589" s="39"/>
      <c r="AT589" s="40"/>
      <c r="AU589" s="48"/>
      <c r="AV589" s="49"/>
      <c r="AW589" s="41"/>
      <c r="AX589" s="47"/>
      <c r="AY589" s="33"/>
      <c r="AZ589" s="33"/>
      <c r="BA589" s="34"/>
      <c r="BB589" s="33"/>
      <c r="BC589" s="34"/>
      <c r="BD589" s="35"/>
      <c r="BE589" s="36"/>
      <c r="BF589" s="37"/>
      <c r="BG589" s="33"/>
      <c r="BH589" s="38"/>
      <c r="BI589" s="39"/>
      <c r="BJ589" s="40"/>
      <c r="BK589" s="48"/>
      <c r="BL589" s="49"/>
      <c r="BM589" s="41"/>
      <c r="BN589" s="47"/>
      <c r="BO589" s="33"/>
      <c r="BP589" s="33"/>
      <c r="BQ589" s="34"/>
      <c r="BR589" s="33"/>
      <c r="BS589" s="34"/>
      <c r="BT589" s="35"/>
      <c r="BU589" s="36"/>
      <c r="BV589" s="37"/>
      <c r="BW589" s="33"/>
      <c r="BX589" s="38"/>
      <c r="BY589" s="39"/>
      <c r="BZ589" s="40"/>
      <c r="CA589" s="48"/>
      <c r="CB589" s="49"/>
      <c r="CC589" s="41"/>
      <c r="CD589" s="47"/>
    </row>
    <row r="590" spans="1:82" s="32" customFormat="1" ht="90" customHeight="1" x14ac:dyDescent="0.25">
      <c r="A590" s="315">
        <f t="shared" si="29"/>
        <v>582</v>
      </c>
      <c r="B590" s="61" t="s">
        <v>67</v>
      </c>
      <c r="C590" s="61">
        <v>2024</v>
      </c>
      <c r="D590" s="61" t="s">
        <v>68</v>
      </c>
      <c r="E590" s="61"/>
      <c r="F590" s="61" t="s">
        <v>2409</v>
      </c>
      <c r="G590" s="62" t="s">
        <v>2410</v>
      </c>
      <c r="H590" s="310"/>
      <c r="I590" s="46" t="s">
        <v>2411</v>
      </c>
      <c r="J590" s="64" t="s">
        <v>2412</v>
      </c>
      <c r="K590" s="63" t="s">
        <v>73</v>
      </c>
      <c r="L590" s="87" t="s">
        <v>430</v>
      </c>
      <c r="M590" s="86" t="s">
        <v>1621</v>
      </c>
      <c r="N590" s="87" t="s">
        <v>402</v>
      </c>
      <c r="O590" s="87">
        <v>1</v>
      </c>
      <c r="P590" s="88">
        <v>46113</v>
      </c>
      <c r="Q590" s="88">
        <v>46387</v>
      </c>
      <c r="R590" s="89">
        <f t="shared" si="28"/>
        <v>40.5</v>
      </c>
      <c r="S590" s="87" t="s">
        <v>105</v>
      </c>
      <c r="T590" s="90"/>
      <c r="U590" s="105">
        <f>+IFERROR(VLOOKUP($L590,ACTIVIDADES!$B$9:$X$493,10,0),"")</f>
        <v>0</v>
      </c>
      <c r="V590" s="167" t="str">
        <f>+IFERROR(VLOOKUP($L590,ACTIVIDADES!$B$9:$X$493,11,0)," ")</f>
        <v xml:space="preserve">Se informa que esta en etapa de elaboración </v>
      </c>
      <c r="W590" s="227">
        <f>+IFERROR(VLOOKUP($L590,ACTIVIDADES!$B$9:$X$493,12,0),"")</f>
        <v>0</v>
      </c>
      <c r="X590" s="138">
        <f>+IFERROR(VLOOKUP($L590,ACTIVIDADES!$B$9:$X$493,13,0),"")</f>
        <v>46153</v>
      </c>
      <c r="Y590" s="164" t="str">
        <f>+IFERROR(VLOOKUP($L590,ACTIVIDADES!$B$9:$X$493,14,0),"")</f>
        <v>No ha dado inicio a la ejecución</v>
      </c>
      <c r="Z590" s="105">
        <f>+IFERROR(VLOOKUP($L590,ACTIVIDADES!$B$9:$X$493,15,0),"")</f>
        <v>0</v>
      </c>
      <c r="AA590" s="165" t="str">
        <f>+IFERROR(VLOOKUP($L590,ACTIVIDADES!$B$9:$X$493,16,0),"")</f>
        <v>EJECUCIÓN</v>
      </c>
      <c r="AB590" s="138">
        <v>46157</v>
      </c>
      <c r="AC590" s="105">
        <v>0</v>
      </c>
      <c r="AD590" s="105" t="s">
        <v>93</v>
      </c>
      <c r="AE590" s="170" t="s">
        <v>83</v>
      </c>
      <c r="AF590" s="105" t="s">
        <v>81</v>
      </c>
      <c r="AG590" s="105" t="s">
        <v>81</v>
      </c>
      <c r="AH590" s="105" t="s">
        <v>81</v>
      </c>
      <c r="AI590" s="33"/>
      <c r="AJ590" s="33"/>
      <c r="AK590" s="34"/>
      <c r="AL590" s="33"/>
      <c r="AM590" s="34"/>
      <c r="AN590" s="35"/>
      <c r="AO590" s="36"/>
      <c r="AP590" s="37"/>
      <c r="AQ590" s="33"/>
      <c r="AR590" s="38"/>
      <c r="AS590" s="39"/>
      <c r="AT590" s="40"/>
      <c r="AU590" s="48"/>
      <c r="AV590" s="49"/>
      <c r="AW590" s="41"/>
      <c r="AX590" s="47"/>
      <c r="AY590" s="33"/>
      <c r="AZ590" s="33"/>
      <c r="BA590" s="34"/>
      <c r="BB590" s="33"/>
      <c r="BC590" s="34"/>
      <c r="BD590" s="35"/>
      <c r="BE590" s="36"/>
      <c r="BF590" s="37"/>
      <c r="BG590" s="33"/>
      <c r="BH590" s="38"/>
      <c r="BI590" s="39"/>
      <c r="BJ590" s="40"/>
      <c r="BK590" s="48"/>
      <c r="BL590" s="49"/>
      <c r="BM590" s="41"/>
      <c r="BN590" s="47"/>
      <c r="BO590" s="33"/>
      <c r="BP590" s="33"/>
      <c r="BQ590" s="34"/>
      <c r="BR590" s="33"/>
      <c r="BS590" s="34"/>
      <c r="BT590" s="35"/>
      <c r="BU590" s="36"/>
      <c r="BV590" s="37"/>
      <c r="BW590" s="33"/>
      <c r="BX590" s="38"/>
      <c r="BY590" s="39"/>
      <c r="BZ590" s="40"/>
      <c r="CA590" s="48"/>
      <c r="CB590" s="49"/>
      <c r="CC590" s="41"/>
      <c r="CD590" s="47"/>
    </row>
    <row r="591" spans="1:82" s="32" customFormat="1" ht="90" customHeight="1" x14ac:dyDescent="0.25">
      <c r="A591" s="315">
        <f t="shared" si="29"/>
        <v>583</v>
      </c>
      <c r="B591" s="61" t="s">
        <v>67</v>
      </c>
      <c r="C591" s="61">
        <v>2024</v>
      </c>
      <c r="D591" s="61" t="s">
        <v>68</v>
      </c>
      <c r="E591" s="61"/>
      <c r="F591" s="61" t="s">
        <v>2413</v>
      </c>
      <c r="G591" s="62" t="s">
        <v>2414</v>
      </c>
      <c r="H591" s="310"/>
      <c r="I591" s="46" t="s">
        <v>2415</v>
      </c>
      <c r="J591" s="64" t="s">
        <v>2416</v>
      </c>
      <c r="K591" s="63" t="s">
        <v>73</v>
      </c>
      <c r="L591" s="87" t="s">
        <v>2417</v>
      </c>
      <c r="M591" s="86" t="s">
        <v>2418</v>
      </c>
      <c r="N591" s="87" t="s">
        <v>2374</v>
      </c>
      <c r="O591" s="87">
        <v>1</v>
      </c>
      <c r="P591" s="88">
        <v>45992</v>
      </c>
      <c r="Q591" s="88">
        <v>46081</v>
      </c>
      <c r="R591" s="89">
        <f t="shared" si="28"/>
        <v>13.05</v>
      </c>
      <c r="S591" s="87" t="s">
        <v>161</v>
      </c>
      <c r="T591" s="90"/>
      <c r="U591" s="105">
        <f>+IFERROR(VLOOKUP($L591,ACTIVIDADES!$B$9:$X$493,10,0),"")</f>
        <v>0</v>
      </c>
      <c r="V591" s="167">
        <f>+IFERROR(VLOOKUP($L591,ACTIVIDADES!$B$9:$X$493,11,0)," ")</f>
        <v>0</v>
      </c>
      <c r="W591" s="227">
        <f>+IFERROR(VLOOKUP($L591,ACTIVIDADES!$B$9:$X$493,12,0),"")</f>
        <v>0</v>
      </c>
      <c r="X591" s="138">
        <f>+IFERROR(VLOOKUP($L591,ACTIVIDADES!$B$9:$X$493,13,0),"")</f>
        <v>46153</v>
      </c>
      <c r="Y591" s="164" t="str">
        <f>+IFERROR(VLOOKUP($L591,ACTIVIDADES!$B$9:$X$493,14,0),"")</f>
        <v>No se evidencia seguimiento</v>
      </c>
      <c r="Z591" s="105">
        <f>+IFERROR(VLOOKUP($L591,ACTIVIDADES!$B$9:$X$493,15,0),"")</f>
        <v>0</v>
      </c>
      <c r="AA591" s="165" t="str">
        <f>+IFERROR(VLOOKUP($L591,ACTIVIDADES!$B$9:$X$493,16,0),"")</f>
        <v>VENCIDO</v>
      </c>
      <c r="AB591" s="138">
        <v>46157</v>
      </c>
      <c r="AC591" s="105">
        <v>0</v>
      </c>
      <c r="AD591" s="105" t="s">
        <v>93</v>
      </c>
      <c r="AE591" s="105" t="s">
        <v>118</v>
      </c>
      <c r="AF591" s="105" t="s">
        <v>81</v>
      </c>
      <c r="AG591" s="105" t="s">
        <v>81</v>
      </c>
      <c r="AH591" s="105" t="s">
        <v>81</v>
      </c>
      <c r="AI591" s="33"/>
      <c r="AJ591" s="33"/>
      <c r="AK591" s="34"/>
      <c r="AL591" s="33"/>
      <c r="AM591" s="34"/>
      <c r="AN591" s="35"/>
      <c r="AO591" s="36"/>
      <c r="AP591" s="37"/>
      <c r="AQ591" s="33"/>
      <c r="AR591" s="38"/>
      <c r="AS591" s="39"/>
      <c r="AT591" s="40"/>
      <c r="AU591" s="48"/>
      <c r="AV591" s="49"/>
      <c r="AW591" s="41"/>
      <c r="AX591" s="47"/>
      <c r="AY591" s="33"/>
      <c r="AZ591" s="33"/>
      <c r="BA591" s="34"/>
      <c r="BB591" s="33"/>
      <c r="BC591" s="34"/>
      <c r="BD591" s="35"/>
      <c r="BE591" s="36"/>
      <c r="BF591" s="37"/>
      <c r="BG591" s="33"/>
      <c r="BH591" s="38"/>
      <c r="BI591" s="39"/>
      <c r="BJ591" s="40"/>
      <c r="BK591" s="48"/>
      <c r="BL591" s="49"/>
      <c r="BM591" s="41"/>
      <c r="BN591" s="47"/>
      <c r="BO591" s="33"/>
      <c r="BP591" s="33"/>
      <c r="BQ591" s="34"/>
      <c r="BR591" s="33"/>
      <c r="BS591" s="34"/>
      <c r="BT591" s="35"/>
      <c r="BU591" s="36"/>
      <c r="BV591" s="37"/>
      <c r="BW591" s="33"/>
      <c r="BX591" s="38"/>
      <c r="BY591" s="39"/>
      <c r="BZ591" s="40"/>
      <c r="CA591" s="48"/>
      <c r="CB591" s="49"/>
      <c r="CC591" s="41"/>
      <c r="CD591" s="47"/>
    </row>
    <row r="592" spans="1:82" s="32" customFormat="1" ht="90" customHeight="1" x14ac:dyDescent="0.25">
      <c r="A592" s="315">
        <f t="shared" si="29"/>
        <v>584</v>
      </c>
      <c r="B592" s="61" t="s">
        <v>67</v>
      </c>
      <c r="C592" s="61">
        <v>2024</v>
      </c>
      <c r="D592" s="61" t="s">
        <v>68</v>
      </c>
      <c r="E592" s="61"/>
      <c r="F592" s="61" t="s">
        <v>2419</v>
      </c>
      <c r="G592" s="62" t="s">
        <v>2420</v>
      </c>
      <c r="H592" s="310"/>
      <c r="I592" s="46" t="s">
        <v>2421</v>
      </c>
      <c r="J592" s="64" t="s">
        <v>2416</v>
      </c>
      <c r="K592" s="63" t="s">
        <v>73</v>
      </c>
      <c r="L592" s="87" t="s">
        <v>2417</v>
      </c>
      <c r="M592" s="86" t="s">
        <v>2422</v>
      </c>
      <c r="N592" s="87" t="s">
        <v>2374</v>
      </c>
      <c r="O592" s="87">
        <v>1</v>
      </c>
      <c r="P592" s="88">
        <v>45992</v>
      </c>
      <c r="Q592" s="88">
        <v>46081</v>
      </c>
      <c r="R592" s="89">
        <f t="shared" si="28"/>
        <v>13.05</v>
      </c>
      <c r="S592" s="87" t="s">
        <v>161</v>
      </c>
      <c r="T592" s="90"/>
      <c r="U592" s="105">
        <f>+IFERROR(VLOOKUP($L592,ACTIVIDADES!$B$9:$X$493,10,0),"")</f>
        <v>0</v>
      </c>
      <c r="V592" s="167">
        <f>+IFERROR(VLOOKUP($L592,ACTIVIDADES!$B$9:$X$493,11,0)," ")</f>
        <v>0</v>
      </c>
      <c r="W592" s="227">
        <f>+IFERROR(VLOOKUP($L592,ACTIVIDADES!$B$9:$X$493,12,0),"")</f>
        <v>0</v>
      </c>
      <c r="X592" s="138">
        <f>+IFERROR(VLOOKUP($L592,ACTIVIDADES!$B$9:$X$493,13,0),"")</f>
        <v>46153</v>
      </c>
      <c r="Y592" s="164" t="str">
        <f>+IFERROR(VLOOKUP($L592,ACTIVIDADES!$B$9:$X$493,14,0),"")</f>
        <v>No se evidencia seguimiento</v>
      </c>
      <c r="Z592" s="105">
        <f>+IFERROR(VLOOKUP($L592,ACTIVIDADES!$B$9:$X$493,15,0),"")</f>
        <v>0</v>
      </c>
      <c r="AA592" s="165" t="str">
        <f>+IFERROR(VLOOKUP($L592,ACTIVIDADES!$B$9:$X$493,16,0),"")</f>
        <v>VENCIDO</v>
      </c>
      <c r="AB592" s="138">
        <v>46157</v>
      </c>
      <c r="AC592" s="105">
        <v>0</v>
      </c>
      <c r="AD592" s="105" t="s">
        <v>93</v>
      </c>
      <c r="AE592" s="105" t="s">
        <v>118</v>
      </c>
      <c r="AF592" s="105" t="s">
        <v>81</v>
      </c>
      <c r="AG592" s="105" t="s">
        <v>81</v>
      </c>
      <c r="AH592" s="105" t="s">
        <v>81</v>
      </c>
      <c r="AI592" s="33"/>
      <c r="AJ592" s="33"/>
      <c r="AK592" s="34"/>
      <c r="AL592" s="33"/>
      <c r="AM592" s="34"/>
      <c r="AN592" s="35"/>
      <c r="AO592" s="36"/>
      <c r="AP592" s="37"/>
      <c r="AQ592" s="33"/>
      <c r="AR592" s="38"/>
      <c r="AS592" s="39"/>
      <c r="AT592" s="40"/>
      <c r="AU592" s="48"/>
      <c r="AV592" s="49"/>
      <c r="AW592" s="41"/>
      <c r="AX592" s="47"/>
      <c r="AY592" s="33"/>
      <c r="AZ592" s="33"/>
      <c r="BA592" s="34"/>
      <c r="BB592" s="33"/>
      <c r="BC592" s="34"/>
      <c r="BD592" s="35"/>
      <c r="BE592" s="36"/>
      <c r="BF592" s="37"/>
      <c r="BG592" s="33"/>
      <c r="BH592" s="38"/>
      <c r="BI592" s="39"/>
      <c r="BJ592" s="40"/>
      <c r="BK592" s="48"/>
      <c r="BL592" s="49"/>
      <c r="BM592" s="41"/>
      <c r="BN592" s="47"/>
      <c r="BO592" s="33"/>
      <c r="BP592" s="33"/>
      <c r="BQ592" s="34"/>
      <c r="BR592" s="33"/>
      <c r="BS592" s="34"/>
      <c r="BT592" s="35"/>
      <c r="BU592" s="36"/>
      <c r="BV592" s="37"/>
      <c r="BW592" s="33"/>
      <c r="BX592" s="38"/>
      <c r="BY592" s="39"/>
      <c r="BZ592" s="40"/>
      <c r="CA592" s="48"/>
      <c r="CB592" s="49"/>
      <c r="CC592" s="41"/>
      <c r="CD592" s="47"/>
    </row>
    <row r="593" spans="1:82" s="32" customFormat="1" ht="90" customHeight="1" x14ac:dyDescent="0.25">
      <c r="A593" s="315">
        <f t="shared" si="29"/>
        <v>585</v>
      </c>
      <c r="B593" s="61" t="s">
        <v>67</v>
      </c>
      <c r="C593" s="61">
        <v>2024</v>
      </c>
      <c r="D593" s="61" t="s">
        <v>68</v>
      </c>
      <c r="E593" s="61"/>
      <c r="F593" s="61" t="s">
        <v>2419</v>
      </c>
      <c r="G593" s="62" t="s">
        <v>2420</v>
      </c>
      <c r="H593" s="310"/>
      <c r="I593" s="46" t="s">
        <v>2421</v>
      </c>
      <c r="J593" s="64" t="s">
        <v>2416</v>
      </c>
      <c r="K593" s="63" t="s">
        <v>73</v>
      </c>
      <c r="L593" s="87" t="s">
        <v>2423</v>
      </c>
      <c r="M593" s="86" t="s">
        <v>2424</v>
      </c>
      <c r="N593" s="87" t="s">
        <v>2425</v>
      </c>
      <c r="O593" s="87">
        <v>1</v>
      </c>
      <c r="P593" s="88">
        <v>45992</v>
      </c>
      <c r="Q593" s="88">
        <v>46022</v>
      </c>
      <c r="R593" s="89">
        <f t="shared" si="28"/>
        <v>4.5</v>
      </c>
      <c r="S593" s="87" t="s">
        <v>161</v>
      </c>
      <c r="T593" s="90"/>
      <c r="U593" s="105">
        <f>+IFERROR(VLOOKUP($L593,ACTIVIDADES!$B$9:$X$493,10,0),"")</f>
        <v>0</v>
      </c>
      <c r="V593" s="167">
        <f>+IFERROR(VLOOKUP($L593,ACTIVIDADES!$B$9:$X$493,11,0)," ")</f>
        <v>0</v>
      </c>
      <c r="W593" s="227">
        <f>+IFERROR(VLOOKUP($L593,ACTIVIDADES!$B$9:$X$493,12,0),"")</f>
        <v>0</v>
      </c>
      <c r="X593" s="138">
        <f>+IFERROR(VLOOKUP($L593,ACTIVIDADES!$B$9:$X$493,13,0),"")</f>
        <v>46153</v>
      </c>
      <c r="Y593" s="164" t="str">
        <f>+IFERROR(VLOOKUP($L593,ACTIVIDADES!$B$9:$X$493,14,0),"")</f>
        <v>No se evidencia seguimiento</v>
      </c>
      <c r="Z593" s="105">
        <f>+IFERROR(VLOOKUP($L593,ACTIVIDADES!$B$9:$X$493,15,0),"")</f>
        <v>0</v>
      </c>
      <c r="AA593" s="165" t="str">
        <f>+IFERROR(VLOOKUP($L593,ACTIVIDADES!$B$9:$X$493,16,0),"")</f>
        <v>VENCIDO</v>
      </c>
      <c r="AB593" s="138">
        <v>46157</v>
      </c>
      <c r="AC593" s="105">
        <v>0</v>
      </c>
      <c r="AD593" s="105" t="s">
        <v>93</v>
      </c>
      <c r="AE593" s="105" t="s">
        <v>118</v>
      </c>
      <c r="AF593" s="105" t="s">
        <v>81</v>
      </c>
      <c r="AG593" s="105" t="s">
        <v>81</v>
      </c>
      <c r="AH593" s="105" t="s">
        <v>81</v>
      </c>
      <c r="AI593" s="33"/>
      <c r="AJ593" s="33"/>
      <c r="AK593" s="34"/>
      <c r="AL593" s="33"/>
      <c r="AM593" s="34"/>
      <c r="AN593" s="35"/>
      <c r="AO593" s="36"/>
      <c r="AP593" s="37"/>
      <c r="AQ593" s="33"/>
      <c r="AR593" s="38"/>
      <c r="AS593" s="39"/>
      <c r="AT593" s="40"/>
      <c r="AU593" s="48"/>
      <c r="AV593" s="49"/>
      <c r="AW593" s="41"/>
      <c r="AX593" s="47"/>
      <c r="AY593" s="33"/>
      <c r="AZ593" s="33"/>
      <c r="BA593" s="34"/>
      <c r="BB593" s="33"/>
      <c r="BC593" s="34"/>
      <c r="BD593" s="35"/>
      <c r="BE593" s="36"/>
      <c r="BF593" s="37"/>
      <c r="BG593" s="33"/>
      <c r="BH593" s="38"/>
      <c r="BI593" s="39"/>
      <c r="BJ593" s="40"/>
      <c r="BK593" s="48"/>
      <c r="BL593" s="49"/>
      <c r="BM593" s="41"/>
      <c r="BN593" s="47"/>
      <c r="BO593" s="33"/>
      <c r="BP593" s="33"/>
      <c r="BQ593" s="34"/>
      <c r="BR593" s="33"/>
      <c r="BS593" s="34"/>
      <c r="BT593" s="35"/>
      <c r="BU593" s="36"/>
      <c r="BV593" s="37"/>
      <c r="BW593" s="33"/>
      <c r="BX593" s="38"/>
      <c r="BY593" s="39"/>
      <c r="BZ593" s="40"/>
      <c r="CA593" s="48"/>
      <c r="CB593" s="49"/>
      <c r="CC593" s="41"/>
      <c r="CD593" s="47"/>
    </row>
    <row r="594" spans="1:82" s="32" customFormat="1" ht="90" customHeight="1" x14ac:dyDescent="0.25">
      <c r="A594" s="315">
        <f t="shared" si="29"/>
        <v>586</v>
      </c>
      <c r="B594" s="61" t="s">
        <v>67</v>
      </c>
      <c r="C594" s="61">
        <v>2025</v>
      </c>
      <c r="D594" s="61" t="s">
        <v>163</v>
      </c>
      <c r="E594" s="61"/>
      <c r="F594" s="61" t="s">
        <v>2426</v>
      </c>
      <c r="G594" s="62" t="s">
        <v>2427</v>
      </c>
      <c r="H594" s="310" t="s">
        <v>164</v>
      </c>
      <c r="I594" s="46" t="s">
        <v>2428</v>
      </c>
      <c r="J594" s="64" t="s">
        <v>2429</v>
      </c>
      <c r="K594" s="63" t="s">
        <v>73</v>
      </c>
      <c r="L594" s="87" t="s">
        <v>2430</v>
      </c>
      <c r="M594" s="86" t="s">
        <v>2431</v>
      </c>
      <c r="N594" s="87" t="s">
        <v>2432</v>
      </c>
      <c r="O594" s="87">
        <v>3</v>
      </c>
      <c r="P594" s="88">
        <v>45981</v>
      </c>
      <c r="Q594" s="88">
        <v>46022</v>
      </c>
      <c r="R594" s="89">
        <f t="shared" si="28"/>
        <v>6.1499999999999995</v>
      </c>
      <c r="S594" s="87" t="s">
        <v>168</v>
      </c>
      <c r="T594" s="90"/>
      <c r="U594" s="105">
        <f>+IFERROR(VLOOKUP($L594,ACTIVIDADES!$B$9:$X$493,10,0),"")</f>
        <v>1</v>
      </c>
      <c r="V594" s="167" t="str">
        <f>+IFERROR(VLOOKUP($L594,ACTIVIDADES!$B$9:$X$493,11,0)," ")</f>
        <v>Se anexa los correos de convocatoria en los cuales se solicita que en caso de ausencia, se informe, esta actividad de reportar excusas por la ausencia depende única y exclusivamente de los miembros del comité.</v>
      </c>
      <c r="W594" s="227" t="str">
        <f>+IFERROR(VLOOKUP($L594,ACTIVIDADES!$B$9:$X$493,12,0),"")</f>
        <v>https://dnbcgovco-my.sharepoint.com/:f:/g/personal/planeacion_dnbc_gov_co/IgCBE5aHG9uFRabZ-tLSe3N-AVAL2iymqTlBxwA-RSGf40Q?e=dQSRak</v>
      </c>
      <c r="X594" s="138">
        <f>+IFERROR(VLOOKUP($L594,ACTIVIDADES!$B$9:$X$493,13,0),"")</f>
        <v>46153</v>
      </c>
      <c r="Y594" s="164" t="str">
        <f>+IFERROR(VLOOKUP($L594,ACTIVIDADES!$B$9:$X$493,14,0),"")</f>
        <v>Se realizará revisión de evidencias para validar linea con requerimientos de ley , y dar su respectivo cumplimiento.</v>
      </c>
      <c r="Z594" s="105">
        <f>+IFERROR(VLOOKUP($L594,ACTIVIDADES!$B$9:$X$493,15,0),"")</f>
        <v>1</v>
      </c>
      <c r="AA594" s="165" t="str">
        <f>+IFERROR(VLOOKUP($L594,ACTIVIDADES!$B$9:$X$493,16,0),"")</f>
        <v>CUMPLIDO</v>
      </c>
      <c r="AB594" s="138">
        <v>46157</v>
      </c>
      <c r="AC594" s="174">
        <v>1</v>
      </c>
      <c r="AD594" s="181" t="s">
        <v>2433</v>
      </c>
      <c r="AE594" s="105" t="s">
        <v>80</v>
      </c>
      <c r="AF594" s="105" t="s">
        <v>81</v>
      </c>
      <c r="AG594" s="105" t="s">
        <v>85</v>
      </c>
      <c r="AH594" s="105" t="s">
        <v>123</v>
      </c>
      <c r="AI594" s="33"/>
      <c r="AJ594" s="33"/>
      <c r="AK594" s="34"/>
      <c r="AL594" s="33"/>
      <c r="AM594" s="34"/>
      <c r="AN594" s="35"/>
      <c r="AO594" s="36"/>
      <c r="AP594" s="37"/>
      <c r="AQ594" s="33"/>
      <c r="AR594" s="38"/>
      <c r="AS594" s="39"/>
      <c r="AT594" s="40"/>
      <c r="AU594" s="48"/>
      <c r="AV594" s="49"/>
      <c r="AW594" s="41"/>
      <c r="AX594" s="47"/>
      <c r="AY594" s="33"/>
      <c r="AZ594" s="33"/>
      <c r="BA594" s="34"/>
      <c r="BB594" s="33"/>
      <c r="BC594" s="34"/>
      <c r="BD594" s="35"/>
      <c r="BE594" s="36"/>
      <c r="BF594" s="37"/>
      <c r="BG594" s="33"/>
      <c r="BH594" s="38"/>
      <c r="BI594" s="39"/>
      <c r="BJ594" s="40"/>
      <c r="BK594" s="48"/>
      <c r="BL594" s="49"/>
      <c r="BM594" s="41"/>
      <c r="BN594" s="47"/>
      <c r="BO594" s="33"/>
      <c r="BP594" s="33"/>
      <c r="BQ594" s="34"/>
      <c r="BR594" s="33"/>
      <c r="BS594" s="34"/>
      <c r="BT594" s="35"/>
      <c r="BU594" s="36"/>
      <c r="BV594" s="37"/>
      <c r="BW594" s="33"/>
      <c r="BX594" s="38"/>
      <c r="BY594" s="39"/>
      <c r="BZ594" s="40"/>
      <c r="CA594" s="48"/>
      <c r="CB594" s="49"/>
      <c r="CC594" s="41"/>
      <c r="CD594" s="47"/>
    </row>
    <row r="595" spans="1:82" s="32" customFormat="1" ht="90" customHeight="1" x14ac:dyDescent="0.25">
      <c r="A595" s="315">
        <f t="shared" si="29"/>
        <v>587</v>
      </c>
      <c r="B595" s="61" t="s">
        <v>67</v>
      </c>
      <c r="C595" s="61">
        <v>2025</v>
      </c>
      <c r="D595" s="61" t="s">
        <v>163</v>
      </c>
      <c r="E595" s="61"/>
      <c r="F595" s="61" t="s">
        <v>2434</v>
      </c>
      <c r="G595" s="62" t="s">
        <v>2435</v>
      </c>
      <c r="H595" s="310" t="s">
        <v>164</v>
      </c>
      <c r="I595" s="46" t="s">
        <v>2436</v>
      </c>
      <c r="J595" s="64" t="s">
        <v>2437</v>
      </c>
      <c r="K595" s="63" t="s">
        <v>73</v>
      </c>
      <c r="L595" s="87" t="s">
        <v>2438</v>
      </c>
      <c r="M595" s="86" t="s">
        <v>2439</v>
      </c>
      <c r="N595" s="87" t="s">
        <v>2440</v>
      </c>
      <c r="O595" s="87">
        <v>1</v>
      </c>
      <c r="P595" s="88">
        <v>45981</v>
      </c>
      <c r="Q595" s="88">
        <v>46022</v>
      </c>
      <c r="R595" s="89">
        <f t="shared" si="28"/>
        <v>6.1499999999999995</v>
      </c>
      <c r="S595" s="87" t="s">
        <v>168</v>
      </c>
      <c r="T595" s="90"/>
      <c r="U595" s="105">
        <f>+IFERROR(VLOOKUP($L595,ACTIVIDADES!$B$9:$X$493,10,0),"")</f>
        <v>1</v>
      </c>
      <c r="V595" s="167" t="str">
        <f>+IFERROR(VLOOKUP($L595,ACTIVIDADES!$B$9:$X$493,11,0)," ")</f>
        <v>Se anexa la certifiación proferida por la Secretaria Técnica del Comité de Conciliación, donde consta la decisión de NO CONCILIAR.</v>
      </c>
      <c r="W595" s="227" t="str">
        <f>+IFERROR(VLOOKUP($L595,ACTIVIDADES!$B$9:$X$493,12,0),"")</f>
        <v>https://dnbcgovco-my.sharepoint.com/:f:/g/personal/planeacion_dnbc_gov_co/IgCrnPRElaqjS4bFmXSVqtNvAfTT2iq8RGGdgk3Wq10jakc?e=sIBPOE</v>
      </c>
      <c r="X595" s="138">
        <f>+IFERROR(VLOOKUP($L595,ACTIVIDADES!$B$9:$X$493,13,0),"")</f>
        <v>46153</v>
      </c>
      <c r="Y595" s="164" t="str">
        <f>+IFERROR(VLOOKUP($L595,ACTIVIDADES!$B$9:$X$493,14,0),"")</f>
        <v xml:space="preserve">Se presentó evidencia de subsanación de la respectiva acta </v>
      </c>
      <c r="Z595" s="105">
        <f>+IFERROR(VLOOKUP($L595,ACTIVIDADES!$B$9:$X$493,15,0),"")</f>
        <v>1</v>
      </c>
      <c r="AA595" s="165" t="str">
        <f>+IFERROR(VLOOKUP($L595,ACTIVIDADES!$B$9:$X$493,16,0),"")</f>
        <v>CUMPLIDO</v>
      </c>
      <c r="AB595" s="138">
        <v>46157</v>
      </c>
      <c r="AC595" s="170">
        <v>1</v>
      </c>
      <c r="AD595" s="176" t="s">
        <v>2441</v>
      </c>
      <c r="AE595" s="105" t="s">
        <v>80</v>
      </c>
      <c r="AF595" s="105" t="s">
        <v>81</v>
      </c>
      <c r="AG595" s="105" t="s">
        <v>85</v>
      </c>
      <c r="AH595" s="105" t="s">
        <v>123</v>
      </c>
      <c r="AI595" s="33"/>
      <c r="AJ595" s="33"/>
      <c r="AK595" s="34"/>
      <c r="AL595" s="33"/>
      <c r="AM595" s="34"/>
      <c r="AN595" s="35"/>
      <c r="AO595" s="36"/>
      <c r="AP595" s="37"/>
      <c r="AQ595" s="33"/>
      <c r="AR595" s="38"/>
      <c r="AS595" s="39"/>
      <c r="AT595" s="40"/>
      <c r="AU595" s="48"/>
      <c r="AV595" s="49"/>
      <c r="AW595" s="41"/>
      <c r="AX595" s="47"/>
      <c r="AY595" s="33"/>
      <c r="AZ595" s="33"/>
      <c r="BA595" s="34"/>
      <c r="BB595" s="33"/>
      <c r="BC595" s="34"/>
      <c r="BD595" s="35"/>
      <c r="BE595" s="36"/>
      <c r="BF595" s="37"/>
      <c r="BG595" s="33"/>
      <c r="BH595" s="38"/>
      <c r="BI595" s="39"/>
      <c r="BJ595" s="40"/>
      <c r="BK595" s="48"/>
      <c r="BL595" s="49"/>
      <c r="BM595" s="41"/>
      <c r="BN595" s="47"/>
      <c r="BO595" s="33"/>
      <c r="BP595" s="33"/>
      <c r="BQ595" s="34"/>
      <c r="BR595" s="33"/>
      <c r="BS595" s="34"/>
      <c r="BT595" s="35"/>
      <c r="BU595" s="36"/>
      <c r="BV595" s="37"/>
      <c r="BW595" s="33"/>
      <c r="BX595" s="38"/>
      <c r="BY595" s="39"/>
      <c r="BZ595" s="40"/>
      <c r="CA595" s="48"/>
      <c r="CB595" s="49"/>
      <c r="CC595" s="41"/>
      <c r="CD595" s="47"/>
    </row>
    <row r="596" spans="1:82" s="32" customFormat="1" ht="90" customHeight="1" x14ac:dyDescent="0.25">
      <c r="A596" s="315">
        <f t="shared" si="29"/>
        <v>588</v>
      </c>
      <c r="B596" s="61" t="s">
        <v>67</v>
      </c>
      <c r="C596" s="61">
        <v>2025</v>
      </c>
      <c r="D596" s="61" t="s">
        <v>163</v>
      </c>
      <c r="E596" s="61"/>
      <c r="F596" s="61" t="s">
        <v>2434</v>
      </c>
      <c r="G596" s="62" t="s">
        <v>2435</v>
      </c>
      <c r="H596" s="310" t="s">
        <v>164</v>
      </c>
      <c r="I596" s="46" t="s">
        <v>2436</v>
      </c>
      <c r="J596" s="64" t="s">
        <v>2437</v>
      </c>
      <c r="K596" s="63" t="s">
        <v>73</v>
      </c>
      <c r="L596" s="87" t="s">
        <v>2442</v>
      </c>
      <c r="M596" s="86" t="s">
        <v>1492</v>
      </c>
      <c r="N596" s="87" t="s">
        <v>1493</v>
      </c>
      <c r="O596" s="87">
        <v>18</v>
      </c>
      <c r="P596" s="88">
        <v>46082</v>
      </c>
      <c r="Q596" s="88">
        <v>46387</v>
      </c>
      <c r="R596" s="89">
        <f t="shared" si="28"/>
        <v>45</v>
      </c>
      <c r="S596" s="87" t="s">
        <v>168</v>
      </c>
      <c r="T596" s="90"/>
      <c r="U596" s="105">
        <f>+IFERROR(VLOOKUP($L596,ACTIVIDADES!$B$9:$X$493,10,0),"")</f>
        <v>1</v>
      </c>
      <c r="V596" s="167" t="str">
        <f>+IFERROR(VLOOKUP($L596,ACTIVIDADES!$B$9:$X$493,11,0)," ")</f>
        <v>Se remiten las respectivas actas correspondientes al mes de marzo actas cinco y seis y la suscrita el mes de abril.</v>
      </c>
      <c r="W596" s="227" t="str">
        <f>+IFERROR(VLOOKUP($L596,ACTIVIDADES!$B$9:$X$493,12,0),"")</f>
        <v>https://dnbcgovco-my.sharepoint.com/:f:/g/personal/planeacion_dnbc_gov_co/IgBFH8o-Su4USqhQWjcOcrqmATUagG_3FOBB0vUGbenfSf0?e=7cpvWf</v>
      </c>
      <c r="X596" s="138">
        <f>+IFERROR(VLOOKUP($L596,ACTIVIDADES!$B$9:$X$493,13,0),"")</f>
        <v>46153</v>
      </c>
      <c r="Y596" s="164" t="str">
        <f>+IFERROR(VLOOKUP($L596,ACTIVIDADES!$B$9:$X$493,14,0),"")</f>
        <v>Se remite información de 3 actas</v>
      </c>
      <c r="Z596" s="105">
        <f>+IFERROR(VLOOKUP($L596,ACTIVIDADES!$B$9:$X$493,15,0),"")</f>
        <v>0.16666666666666666</v>
      </c>
      <c r="AA596" s="165" t="str">
        <f>+IFERROR(VLOOKUP($L596,ACTIVIDADES!$B$9:$X$493,16,0),"")</f>
        <v>EJECUCIÓN</v>
      </c>
      <c r="AB596" s="138">
        <v>46157</v>
      </c>
      <c r="AC596" s="170">
        <v>0.25</v>
      </c>
      <c r="AD596" s="208" t="s">
        <v>2443</v>
      </c>
      <c r="AE596" s="105" t="s">
        <v>108</v>
      </c>
      <c r="AF596" s="105" t="s">
        <v>81</v>
      </c>
      <c r="AG596" s="105" t="s">
        <v>81</v>
      </c>
      <c r="AH596" s="105" t="s">
        <v>81</v>
      </c>
      <c r="AI596" s="33"/>
      <c r="AJ596" s="33"/>
      <c r="AK596" s="34"/>
      <c r="AL596" s="33"/>
      <c r="AM596" s="34"/>
      <c r="AN596" s="35"/>
      <c r="AO596" s="36"/>
      <c r="AP596" s="37"/>
      <c r="AQ596" s="33"/>
      <c r="AR596" s="38"/>
      <c r="AS596" s="39"/>
      <c r="AT596" s="40"/>
      <c r="AU596" s="48"/>
      <c r="AV596" s="49"/>
      <c r="AW596" s="41"/>
      <c r="AX596" s="47"/>
      <c r="AY596" s="33"/>
      <c r="AZ596" s="33"/>
      <c r="BA596" s="34"/>
      <c r="BB596" s="33"/>
      <c r="BC596" s="34"/>
      <c r="BD596" s="35"/>
      <c r="BE596" s="36"/>
      <c r="BF596" s="37"/>
      <c r="BG596" s="33"/>
      <c r="BH596" s="38"/>
      <c r="BI596" s="39"/>
      <c r="BJ596" s="40"/>
      <c r="BK596" s="48"/>
      <c r="BL596" s="49"/>
      <c r="BM596" s="41"/>
      <c r="BN596" s="47"/>
      <c r="BO596" s="33"/>
      <c r="BP596" s="33"/>
      <c r="BQ596" s="34"/>
      <c r="BR596" s="33"/>
      <c r="BS596" s="34"/>
      <c r="BT596" s="35"/>
      <c r="BU596" s="36"/>
      <c r="BV596" s="37"/>
      <c r="BW596" s="33"/>
      <c r="BX596" s="38"/>
      <c r="BY596" s="39"/>
      <c r="BZ596" s="40"/>
      <c r="CA596" s="48"/>
      <c r="CB596" s="49"/>
      <c r="CC596" s="41"/>
      <c r="CD596" s="47"/>
    </row>
    <row r="597" spans="1:82" s="32" customFormat="1" ht="90" customHeight="1" x14ac:dyDescent="0.25">
      <c r="A597" s="315">
        <f t="shared" si="29"/>
        <v>589</v>
      </c>
      <c r="B597" s="61" t="s">
        <v>67</v>
      </c>
      <c r="C597" s="61">
        <v>2025</v>
      </c>
      <c r="D597" s="61" t="s">
        <v>163</v>
      </c>
      <c r="E597" s="61"/>
      <c r="F597" s="61" t="s">
        <v>2444</v>
      </c>
      <c r="G597" s="62" t="s">
        <v>2445</v>
      </c>
      <c r="H597" s="310"/>
      <c r="I597" s="46" t="s">
        <v>2446</v>
      </c>
      <c r="J597" s="64" t="s">
        <v>2447</v>
      </c>
      <c r="K597" s="63" t="s">
        <v>73</v>
      </c>
      <c r="L597" s="87" t="s">
        <v>2448</v>
      </c>
      <c r="M597" s="86" t="s">
        <v>2449</v>
      </c>
      <c r="N597" s="87" t="s">
        <v>2450</v>
      </c>
      <c r="O597" s="87">
        <v>2</v>
      </c>
      <c r="P597" s="88">
        <v>45981</v>
      </c>
      <c r="Q597" s="88">
        <v>46022</v>
      </c>
      <c r="R597" s="89">
        <f t="shared" si="28"/>
        <v>6.1499999999999995</v>
      </c>
      <c r="S597" s="87" t="s">
        <v>458</v>
      </c>
      <c r="T597" s="90"/>
      <c r="U597" s="105">
        <f>+IFERROR(VLOOKUP($L597,ACTIVIDADES!$B$9:$X$493,10,0),"")</f>
        <v>0</v>
      </c>
      <c r="V597" s="167">
        <f>+IFERROR(VLOOKUP($L597,ACTIVIDADES!$B$9:$X$493,11,0)," ")</f>
        <v>0</v>
      </c>
      <c r="W597" s="227">
        <f>+IFERROR(VLOOKUP($L597,ACTIVIDADES!$B$9:$X$493,12,0),"")</f>
        <v>0</v>
      </c>
      <c r="X597" s="138">
        <f>+IFERROR(VLOOKUP($L597,ACTIVIDADES!$B$9:$X$493,13,0),"")</f>
        <v>46153</v>
      </c>
      <c r="Y597" s="164" t="str">
        <f>+IFERROR(VLOOKUP($L597,ACTIVIDADES!$B$9:$X$493,14,0),"")</f>
        <v>No se realizó seguimiento</v>
      </c>
      <c r="Z597" s="105">
        <f>+IFERROR(VLOOKUP($L597,ACTIVIDADES!$B$9:$X$493,15,0),"")</f>
        <v>0</v>
      </c>
      <c r="AA597" s="165" t="str">
        <f>+IFERROR(VLOOKUP($L597,ACTIVIDADES!$B$9:$X$493,16,0),"")</f>
        <v>VENCIDO</v>
      </c>
      <c r="AB597" s="138">
        <v>46157</v>
      </c>
      <c r="AC597" s="105">
        <v>0</v>
      </c>
      <c r="AD597" s="105" t="s">
        <v>93</v>
      </c>
      <c r="AE597" s="105" t="s">
        <v>118</v>
      </c>
      <c r="AF597" s="105" t="s">
        <v>81</v>
      </c>
      <c r="AG597" s="105" t="s">
        <v>81</v>
      </c>
      <c r="AH597" s="105" t="s">
        <v>81</v>
      </c>
      <c r="AI597" s="33"/>
      <c r="AJ597" s="33"/>
      <c r="AK597" s="34"/>
      <c r="AL597" s="33"/>
      <c r="AM597" s="34"/>
      <c r="AN597" s="35"/>
      <c r="AO597" s="36"/>
      <c r="AP597" s="37"/>
      <c r="AQ597" s="33"/>
      <c r="AR597" s="38"/>
      <c r="AS597" s="39"/>
      <c r="AT597" s="40"/>
      <c r="AU597" s="48"/>
      <c r="AV597" s="49"/>
      <c r="AW597" s="41"/>
      <c r="AX597" s="47"/>
      <c r="AY597" s="33"/>
      <c r="AZ597" s="33"/>
      <c r="BA597" s="34"/>
      <c r="BB597" s="33"/>
      <c r="BC597" s="34"/>
      <c r="BD597" s="35"/>
      <c r="BE597" s="36"/>
      <c r="BF597" s="37"/>
      <c r="BG597" s="33"/>
      <c r="BH597" s="38"/>
      <c r="BI597" s="39"/>
      <c r="BJ597" s="40"/>
      <c r="BK597" s="48"/>
      <c r="BL597" s="49"/>
      <c r="BM597" s="41"/>
      <c r="BN597" s="47"/>
      <c r="BO597" s="33"/>
      <c r="BP597" s="33"/>
      <c r="BQ597" s="34"/>
      <c r="BR597" s="33"/>
      <c r="BS597" s="34"/>
      <c r="BT597" s="35"/>
      <c r="BU597" s="36"/>
      <c r="BV597" s="37"/>
      <c r="BW597" s="33"/>
      <c r="BX597" s="38"/>
      <c r="BY597" s="39"/>
      <c r="BZ597" s="40"/>
      <c r="CA597" s="48"/>
      <c r="CB597" s="49"/>
      <c r="CC597" s="41"/>
      <c r="CD597" s="47"/>
    </row>
    <row r="598" spans="1:82" s="32" customFormat="1" ht="90" customHeight="1" x14ac:dyDescent="0.25">
      <c r="A598" s="315">
        <f t="shared" si="29"/>
        <v>590</v>
      </c>
      <c r="B598" s="61" t="s">
        <v>67</v>
      </c>
      <c r="C598" s="61">
        <v>2025</v>
      </c>
      <c r="D598" s="61" t="s">
        <v>163</v>
      </c>
      <c r="E598" s="61"/>
      <c r="F598" s="61" t="s">
        <v>2451</v>
      </c>
      <c r="G598" s="62" t="s">
        <v>2452</v>
      </c>
      <c r="H598" s="310"/>
      <c r="I598" s="46" t="s">
        <v>2453</v>
      </c>
      <c r="J598" s="64" t="s">
        <v>2454</v>
      </c>
      <c r="K598" s="63" t="s">
        <v>73</v>
      </c>
      <c r="L598" s="87" t="s">
        <v>2455</v>
      </c>
      <c r="M598" s="86" t="s">
        <v>2456</v>
      </c>
      <c r="N598" s="87" t="s">
        <v>2457</v>
      </c>
      <c r="O598" s="87">
        <v>24</v>
      </c>
      <c r="P598" s="88">
        <v>46023</v>
      </c>
      <c r="Q598" s="88">
        <v>46387</v>
      </c>
      <c r="R598" s="89">
        <f t="shared" si="28"/>
        <v>54</v>
      </c>
      <c r="S598" s="87" t="s">
        <v>458</v>
      </c>
      <c r="T598" s="90"/>
      <c r="U598" s="105">
        <f>+IFERROR(VLOOKUP($L598,ACTIVIDADES!$B$9:$X$493,10,0),"")</f>
        <v>0</v>
      </c>
      <c r="V598" s="167">
        <f>+IFERROR(VLOOKUP($L598,ACTIVIDADES!$B$9:$X$493,11,0)," ")</f>
        <v>0</v>
      </c>
      <c r="W598" s="227">
        <f>+IFERROR(VLOOKUP($L598,ACTIVIDADES!$B$9:$X$493,12,0),"")</f>
        <v>0</v>
      </c>
      <c r="X598" s="138">
        <f>+IFERROR(VLOOKUP($L598,ACTIVIDADES!$B$9:$X$493,13,0),"")</f>
        <v>46153</v>
      </c>
      <c r="Y598" s="164" t="str">
        <f>+IFERROR(VLOOKUP($L598,ACTIVIDADES!$B$9:$X$493,14,0),"")</f>
        <v>No se realizó seguimiento</v>
      </c>
      <c r="Z598" s="105">
        <f>+IFERROR(VLOOKUP($L598,ACTIVIDADES!$B$9:$X$493,15,0),"")</f>
        <v>0</v>
      </c>
      <c r="AA598" s="165" t="str">
        <f>+IFERROR(VLOOKUP($L598,ACTIVIDADES!$B$9:$X$493,16,0),"")</f>
        <v>EJECUCIÓN</v>
      </c>
      <c r="AB598" s="138">
        <v>46157</v>
      </c>
      <c r="AC598" s="105">
        <v>0</v>
      </c>
      <c r="AD598" s="105" t="s">
        <v>93</v>
      </c>
      <c r="AE598" s="170" t="s">
        <v>83</v>
      </c>
      <c r="AF598" s="105" t="s">
        <v>81</v>
      </c>
      <c r="AG598" s="105" t="s">
        <v>81</v>
      </c>
      <c r="AH598" s="105" t="s">
        <v>81</v>
      </c>
      <c r="AI598" s="33"/>
      <c r="AJ598" s="33"/>
      <c r="AK598" s="34"/>
      <c r="AL598" s="33"/>
      <c r="AM598" s="34"/>
      <c r="AN598" s="35"/>
      <c r="AO598" s="36"/>
      <c r="AP598" s="37"/>
      <c r="AQ598" s="33"/>
      <c r="AR598" s="38"/>
      <c r="AS598" s="39"/>
      <c r="AT598" s="40"/>
      <c r="AU598" s="48"/>
      <c r="AV598" s="49"/>
      <c r="AW598" s="41"/>
      <c r="AX598" s="47"/>
      <c r="AY598" s="33"/>
      <c r="AZ598" s="33"/>
      <c r="BA598" s="34"/>
      <c r="BB598" s="33"/>
      <c r="BC598" s="34"/>
      <c r="BD598" s="35"/>
      <c r="BE598" s="36"/>
      <c r="BF598" s="37"/>
      <c r="BG598" s="33"/>
      <c r="BH598" s="38"/>
      <c r="BI598" s="39"/>
      <c r="BJ598" s="40"/>
      <c r="BK598" s="48"/>
      <c r="BL598" s="49"/>
      <c r="BM598" s="41"/>
      <c r="BN598" s="47"/>
      <c r="BO598" s="33"/>
      <c r="BP598" s="33"/>
      <c r="BQ598" s="34"/>
      <c r="BR598" s="33"/>
      <c r="BS598" s="34"/>
      <c r="BT598" s="35"/>
      <c r="BU598" s="36"/>
      <c r="BV598" s="37"/>
      <c r="BW598" s="33"/>
      <c r="BX598" s="38"/>
      <c r="BY598" s="39"/>
      <c r="BZ598" s="40"/>
      <c r="CA598" s="48"/>
      <c r="CB598" s="49"/>
      <c r="CC598" s="41"/>
      <c r="CD598" s="47"/>
    </row>
    <row r="599" spans="1:82" s="32" customFormat="1" ht="90" customHeight="1" x14ac:dyDescent="0.25">
      <c r="A599" s="315">
        <f t="shared" si="29"/>
        <v>591</v>
      </c>
      <c r="B599" s="61" t="s">
        <v>67</v>
      </c>
      <c r="C599" s="61">
        <v>2025</v>
      </c>
      <c r="D599" s="61" t="s">
        <v>163</v>
      </c>
      <c r="E599" s="61"/>
      <c r="F599" s="61" t="s">
        <v>2458</v>
      </c>
      <c r="G599" s="62" t="s">
        <v>2459</v>
      </c>
      <c r="H599" s="310" t="s">
        <v>164</v>
      </c>
      <c r="I599" s="46" t="s">
        <v>2460</v>
      </c>
      <c r="J599" s="64" t="s">
        <v>2461</v>
      </c>
      <c r="K599" s="63" t="s">
        <v>73</v>
      </c>
      <c r="L599" s="87" t="s">
        <v>2462</v>
      </c>
      <c r="M599" s="86" t="s">
        <v>2463</v>
      </c>
      <c r="N599" s="87" t="s">
        <v>2464</v>
      </c>
      <c r="O599" s="87">
        <v>1</v>
      </c>
      <c r="P599" s="88">
        <v>45981</v>
      </c>
      <c r="Q599" s="88">
        <v>46022</v>
      </c>
      <c r="R599" s="89">
        <f t="shared" si="28"/>
        <v>6.1499999999999995</v>
      </c>
      <c r="S599" s="87" t="s">
        <v>168</v>
      </c>
      <c r="T599" s="90"/>
      <c r="U599" s="105">
        <f>+IFERROR(VLOOKUP($L599,ACTIVIDADES!$B$9:$X$493,10,0),"")</f>
        <v>1</v>
      </c>
      <c r="V599" s="167" t="str">
        <f>+IFERROR(VLOOKUP($L599,ACTIVIDADES!$B$9:$X$493,11,0)," ")</f>
        <v>Mediante Resolución 363 de 2025. se actualizó la resolución 199 de 2024 y se incluyó lo solicitado por control interno. Se anexa la resolción.</v>
      </c>
      <c r="W599" s="227" t="str">
        <f>+IFERROR(VLOOKUP($L599,ACTIVIDADES!$B$9:$X$493,12,0),"")</f>
        <v>https://dnbcgovco-my.sharepoint.com/:f:/g/personal/planeacion_dnbc_gov_co/IgCWMU3_E-UpTLfbQMbAUzJWAbf6VNNUAktPLT5yhv1d360?e=TAwypS</v>
      </c>
      <c r="X599" s="138">
        <f>+IFERROR(VLOOKUP($L599,ACTIVIDADES!$B$9:$X$493,13,0),"")</f>
        <v>46153</v>
      </c>
      <c r="Y599" s="164" t="str">
        <f>+IFERROR(VLOOKUP($L599,ACTIVIDADES!$B$9:$X$493,14,0),"")</f>
        <v>Se adjunta evidencia de incorporación de  requerimientos establecidos en la actividad</v>
      </c>
      <c r="Z599" s="105">
        <f>+IFERROR(VLOOKUP($L599,ACTIVIDADES!$B$9:$X$493,15,0),"")</f>
        <v>1</v>
      </c>
      <c r="AA599" s="165" t="str">
        <f>+IFERROR(VLOOKUP($L599,ACTIVIDADES!$B$9:$X$493,16,0),"")</f>
        <v>CUMPLIDO</v>
      </c>
      <c r="AB599" s="138">
        <v>46157</v>
      </c>
      <c r="AC599" s="170">
        <v>1</v>
      </c>
      <c r="AD599" s="176" t="s">
        <v>2465</v>
      </c>
      <c r="AE599" s="105" t="s">
        <v>80</v>
      </c>
      <c r="AF599" s="105" t="s">
        <v>81</v>
      </c>
      <c r="AG599" s="105" t="s">
        <v>85</v>
      </c>
      <c r="AH599" s="105" t="s">
        <v>123</v>
      </c>
      <c r="AI599" s="33"/>
      <c r="AJ599" s="33"/>
      <c r="AK599" s="34"/>
      <c r="AL599" s="33"/>
      <c r="AM599" s="34"/>
      <c r="AN599" s="35"/>
      <c r="AO599" s="36"/>
      <c r="AP599" s="37"/>
      <c r="AQ599" s="33"/>
      <c r="AR599" s="38"/>
      <c r="AS599" s="39"/>
      <c r="AT599" s="40"/>
      <c r="AU599" s="48"/>
      <c r="AV599" s="49"/>
      <c r="AW599" s="41"/>
      <c r="AX599" s="47"/>
      <c r="AY599" s="33"/>
      <c r="AZ599" s="33"/>
      <c r="BA599" s="34"/>
      <c r="BB599" s="33"/>
      <c r="BC599" s="34"/>
      <c r="BD599" s="35"/>
      <c r="BE599" s="36"/>
      <c r="BF599" s="37"/>
      <c r="BG599" s="33"/>
      <c r="BH599" s="38"/>
      <c r="BI599" s="39"/>
      <c r="BJ599" s="40"/>
      <c r="BK599" s="48"/>
      <c r="BL599" s="49"/>
      <c r="BM599" s="41"/>
      <c r="BN599" s="47"/>
      <c r="BO599" s="33"/>
      <c r="BP599" s="33"/>
      <c r="BQ599" s="34"/>
      <c r="BR599" s="33"/>
      <c r="BS599" s="34"/>
      <c r="BT599" s="35"/>
      <c r="BU599" s="36"/>
      <c r="BV599" s="37"/>
      <c r="BW599" s="33"/>
      <c r="BX599" s="38"/>
      <c r="BY599" s="39"/>
      <c r="BZ599" s="40"/>
      <c r="CA599" s="48"/>
      <c r="CB599" s="49"/>
      <c r="CC599" s="41"/>
      <c r="CD599" s="47"/>
    </row>
    <row r="600" spans="1:82" s="32" customFormat="1" ht="90" customHeight="1" x14ac:dyDescent="0.25">
      <c r="A600" s="315">
        <f t="shared" si="29"/>
        <v>592</v>
      </c>
      <c r="B600" s="61" t="s">
        <v>67</v>
      </c>
      <c r="C600" s="61">
        <v>2025</v>
      </c>
      <c r="D600" s="61" t="s">
        <v>163</v>
      </c>
      <c r="E600" s="61"/>
      <c r="F600" s="61" t="s">
        <v>2466</v>
      </c>
      <c r="G600" s="62" t="s">
        <v>2467</v>
      </c>
      <c r="H600" s="310" t="s">
        <v>164</v>
      </c>
      <c r="I600" s="46" t="s">
        <v>2468</v>
      </c>
      <c r="J600" s="64" t="s">
        <v>2469</v>
      </c>
      <c r="K600" s="63" t="s">
        <v>73</v>
      </c>
      <c r="L600" s="87" t="s">
        <v>2470</v>
      </c>
      <c r="M600" s="86" t="s">
        <v>2471</v>
      </c>
      <c r="N600" s="87" t="s">
        <v>2472</v>
      </c>
      <c r="O600" s="87">
        <v>100</v>
      </c>
      <c r="P600" s="88">
        <v>45981</v>
      </c>
      <c r="Q600" s="88">
        <v>46022</v>
      </c>
      <c r="R600" s="89">
        <f t="shared" si="28"/>
        <v>6.1499999999999995</v>
      </c>
      <c r="S600" s="87" t="s">
        <v>168</v>
      </c>
      <c r="T600" s="90"/>
      <c r="U600" s="105">
        <f>+IFERROR(VLOOKUP($L600,ACTIVIDADES!$B$9:$X$493,10,0),"")</f>
        <v>1</v>
      </c>
      <c r="V600" s="167" t="str">
        <f>+IFERROR(VLOOKUP($L600,ACTIVIDADES!$B$9:$X$493,11,0)," ")</f>
        <v>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v>
      </c>
      <c r="W600" s="227">
        <f>+IFERROR(VLOOKUP($L600,ACTIVIDADES!$B$9:$X$493,12,0),"")</f>
        <v>0</v>
      </c>
      <c r="X600" s="138">
        <f>+IFERROR(VLOOKUP($L600,ACTIVIDADES!$B$9:$X$493,13,0),"")</f>
        <v>46153</v>
      </c>
      <c r="Y600" s="164" t="str">
        <f>+IFERROR(VLOOKUP($L600,ACTIVIDADES!$B$9:$X$493,14,0),"")</f>
        <v>Se debe revisar la responsabilidad de la actividad</v>
      </c>
      <c r="Z600" s="105">
        <f>+IFERROR(VLOOKUP($L600,ACTIVIDADES!$B$9:$X$493,15,0),"")</f>
        <v>0</v>
      </c>
      <c r="AA600" s="165" t="str">
        <f>+IFERROR(VLOOKUP($L600,ACTIVIDADES!$B$9:$X$493,16,0),"")</f>
        <v>EJECUCIÓN</v>
      </c>
      <c r="AB600" s="138">
        <v>46157</v>
      </c>
      <c r="AC600" s="105">
        <v>0</v>
      </c>
      <c r="AD600" s="105" t="s">
        <v>93</v>
      </c>
      <c r="AE600" s="105" t="s">
        <v>118</v>
      </c>
      <c r="AF600" s="105" t="s">
        <v>81</v>
      </c>
      <c r="AG600" s="105" t="s">
        <v>81</v>
      </c>
      <c r="AH600" s="105" t="s">
        <v>81</v>
      </c>
      <c r="AI600" s="33"/>
      <c r="AJ600" s="33"/>
      <c r="AK600" s="34"/>
      <c r="AL600" s="33"/>
      <c r="AM600" s="34"/>
      <c r="AN600" s="35"/>
      <c r="AO600" s="36"/>
      <c r="AP600" s="37"/>
      <c r="AQ600" s="33"/>
      <c r="AR600" s="38"/>
      <c r="AS600" s="39"/>
      <c r="AT600" s="40"/>
      <c r="AU600" s="48"/>
      <c r="AV600" s="49"/>
      <c r="AW600" s="41"/>
      <c r="AX600" s="47"/>
      <c r="AY600" s="33"/>
      <c r="AZ600" s="33"/>
      <c r="BA600" s="34"/>
      <c r="BB600" s="33"/>
      <c r="BC600" s="34"/>
      <c r="BD600" s="35"/>
      <c r="BE600" s="36"/>
      <c r="BF600" s="37"/>
      <c r="BG600" s="33"/>
      <c r="BH600" s="38"/>
      <c r="BI600" s="39"/>
      <c r="BJ600" s="40"/>
      <c r="BK600" s="48"/>
      <c r="BL600" s="49"/>
      <c r="BM600" s="41"/>
      <c r="BN600" s="47"/>
      <c r="BO600" s="33"/>
      <c r="BP600" s="33"/>
      <c r="BQ600" s="34"/>
      <c r="BR600" s="33"/>
      <c r="BS600" s="34"/>
      <c r="BT600" s="35"/>
      <c r="BU600" s="36"/>
      <c r="BV600" s="37"/>
      <c r="BW600" s="33"/>
      <c r="BX600" s="38"/>
      <c r="BY600" s="39"/>
      <c r="BZ600" s="40"/>
      <c r="CA600" s="48"/>
      <c r="CB600" s="49"/>
      <c r="CC600" s="41"/>
      <c r="CD600" s="47"/>
    </row>
    <row r="601" spans="1:82" s="32" customFormat="1" ht="90" customHeight="1" x14ac:dyDescent="0.25">
      <c r="A601" s="315">
        <f t="shared" si="29"/>
        <v>593</v>
      </c>
      <c r="B601" s="61" t="s">
        <v>67</v>
      </c>
      <c r="C601" s="61">
        <v>2025</v>
      </c>
      <c r="D601" s="61" t="s">
        <v>163</v>
      </c>
      <c r="E601" s="61"/>
      <c r="F601" s="61" t="s">
        <v>2473</v>
      </c>
      <c r="G601" s="62" t="s">
        <v>2474</v>
      </c>
      <c r="H601" s="310" t="s">
        <v>164</v>
      </c>
      <c r="I601" s="46" t="s">
        <v>2475</v>
      </c>
      <c r="J601" s="64" t="s">
        <v>2476</v>
      </c>
      <c r="K601" s="63" t="s">
        <v>73</v>
      </c>
      <c r="L601" s="87" t="s">
        <v>2477</v>
      </c>
      <c r="M601" s="86" t="s">
        <v>2478</v>
      </c>
      <c r="N601" s="87" t="s">
        <v>2464</v>
      </c>
      <c r="O601" s="87">
        <v>1</v>
      </c>
      <c r="P601" s="88">
        <v>45981</v>
      </c>
      <c r="Q601" s="88">
        <v>46022</v>
      </c>
      <c r="R601" s="89">
        <f t="shared" si="28"/>
        <v>6.1499999999999995</v>
      </c>
      <c r="S601" s="87" t="s">
        <v>168</v>
      </c>
      <c r="T601" s="90"/>
      <c r="U601" s="105">
        <f>+IFERROR(VLOOKUP($L601,ACTIVIDADES!$B$9:$X$493,10,0),"")</f>
        <v>1</v>
      </c>
      <c r="V601" s="167" t="str">
        <f>+IFERROR(VLOOKUP($L601,ACTIVIDADES!$B$9:$X$493,11,0)," ")</f>
        <v>Mediante Resolución 363 de 2025, se actualizó la resolución 199 de 2024. Se anexa la resolción.</v>
      </c>
      <c r="W601" s="227" t="str">
        <f>+IFERROR(VLOOKUP($L601,ACTIVIDADES!$B$9:$X$493,12,0),"")</f>
        <v>https://dnbcgovco-my.sharepoint.com/:f:/g/personal/planeacion_dnbc_gov_co/IgC7tp_fdzBkTbS6uCHe_s4EAcZfd2NOrO8efEfcT_pvH7I?e=zpGc7M</v>
      </c>
      <c r="X601" s="138">
        <f>+IFERROR(VLOOKUP($L601,ACTIVIDADES!$B$9:$X$493,13,0),"")</f>
        <v>46153</v>
      </c>
      <c r="Y601" s="164" t="str">
        <f>+IFERROR(VLOOKUP($L601,ACTIVIDADES!$B$9:$X$493,14,0),"")</f>
        <v>Resolución se encuentra actualizada y aprobada</v>
      </c>
      <c r="Z601" s="105">
        <f>+IFERROR(VLOOKUP($L601,ACTIVIDADES!$B$9:$X$493,15,0),"")</f>
        <v>1</v>
      </c>
      <c r="AA601" s="165" t="str">
        <f>+IFERROR(VLOOKUP($L601,ACTIVIDADES!$B$9:$X$493,16,0),"")</f>
        <v>CUMPLIDO</v>
      </c>
      <c r="AB601" s="138">
        <v>46157</v>
      </c>
      <c r="AC601" s="170">
        <v>1</v>
      </c>
      <c r="AD601" s="176" t="s">
        <v>2465</v>
      </c>
      <c r="AE601" s="105" t="s">
        <v>80</v>
      </c>
      <c r="AF601" s="105" t="s">
        <v>81</v>
      </c>
      <c r="AG601" s="105" t="s">
        <v>85</v>
      </c>
      <c r="AH601" s="105" t="s">
        <v>123</v>
      </c>
      <c r="AI601" s="33"/>
      <c r="AJ601" s="33"/>
      <c r="AK601" s="34"/>
      <c r="AL601" s="33"/>
      <c r="AM601" s="34"/>
      <c r="AN601" s="35"/>
      <c r="AO601" s="36"/>
      <c r="AP601" s="37"/>
      <c r="AQ601" s="33"/>
      <c r="AR601" s="38"/>
      <c r="AS601" s="39"/>
      <c r="AT601" s="40"/>
      <c r="AU601" s="48"/>
      <c r="AV601" s="49"/>
      <c r="AW601" s="41"/>
      <c r="AX601" s="47"/>
      <c r="AY601" s="33"/>
      <c r="AZ601" s="33"/>
      <c r="BA601" s="34"/>
      <c r="BB601" s="33"/>
      <c r="BC601" s="34"/>
      <c r="BD601" s="35"/>
      <c r="BE601" s="36"/>
      <c r="BF601" s="37"/>
      <c r="BG601" s="33"/>
      <c r="BH601" s="38"/>
      <c r="BI601" s="39"/>
      <c r="BJ601" s="40"/>
      <c r="BK601" s="48"/>
      <c r="BL601" s="49"/>
      <c r="BM601" s="41"/>
      <c r="BN601" s="47"/>
      <c r="BO601" s="33"/>
      <c r="BP601" s="33"/>
      <c r="BQ601" s="34"/>
      <c r="BR601" s="33"/>
      <c r="BS601" s="34"/>
      <c r="BT601" s="35"/>
      <c r="BU601" s="36"/>
      <c r="BV601" s="37"/>
      <c r="BW601" s="33"/>
      <c r="BX601" s="38"/>
      <c r="BY601" s="39"/>
      <c r="BZ601" s="40"/>
      <c r="CA601" s="48"/>
      <c r="CB601" s="49"/>
      <c r="CC601" s="41"/>
      <c r="CD601" s="47"/>
    </row>
    <row r="602" spans="1:82" s="32" customFormat="1" ht="90" customHeight="1" x14ac:dyDescent="0.25">
      <c r="A602" s="315">
        <f t="shared" si="29"/>
        <v>594</v>
      </c>
      <c r="B602" s="61" t="s">
        <v>2479</v>
      </c>
      <c r="C602" s="61">
        <v>2021</v>
      </c>
      <c r="D602" s="61" t="s">
        <v>68</v>
      </c>
      <c r="E602" s="61"/>
      <c r="F602" s="61" t="s">
        <v>2480</v>
      </c>
      <c r="G602" s="62" t="s">
        <v>2481</v>
      </c>
      <c r="H602" s="310"/>
      <c r="I602" s="46" t="s">
        <v>2482</v>
      </c>
      <c r="J602" s="64" t="s">
        <v>2482</v>
      </c>
      <c r="K602" s="63" t="s">
        <v>73</v>
      </c>
      <c r="L602" s="87" t="s">
        <v>2483</v>
      </c>
      <c r="M602" s="86" t="s">
        <v>2484</v>
      </c>
      <c r="N602" s="87" t="s">
        <v>2485</v>
      </c>
      <c r="O602" s="87">
        <v>1</v>
      </c>
      <c r="P602" s="88">
        <v>44666</v>
      </c>
      <c r="Q602" s="88">
        <v>44926</v>
      </c>
      <c r="R602" s="89">
        <f t="shared" si="28"/>
        <v>38.4</v>
      </c>
      <c r="S602" s="87" t="s">
        <v>131</v>
      </c>
      <c r="T602" s="90" t="s">
        <v>1188</v>
      </c>
      <c r="U602" s="105">
        <f>+IFERROR(VLOOKUP($L602,ACTIVIDADES!$B$9:$X$493,10,0),"")</f>
        <v>1</v>
      </c>
      <c r="V602" s="167" t="str">
        <f>+IFERROR(VLOOKUP($L602,ACTIVIDADES!$B$9:$X$493,11,0)," ")</f>
        <v>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v>
      </c>
      <c r="W602" s="227" t="str">
        <f>+IFERROR(VLOOKUP($L602,ACTIVIDADES!$B$9:$X$493,12,0),"")</f>
        <v>https://dnbcgovco-my.sharepoint.com/:f:/g/personal/planeacion_dnbc_gov_co/IgBUD3iZOs8QQ6Rh_frPPKN-AbRW1E18fTjsmz3oSEmWYBU?e=RBKLAu</v>
      </c>
      <c r="X602" s="138">
        <f>+IFERROR(VLOOKUP($L602,ACTIVIDADES!$B$9:$X$493,13,0),"")</f>
        <v>46153</v>
      </c>
      <c r="Y602" s="164" t="str">
        <f>+IFERROR(VLOOKUP($L602,ACTIVIDADES!$B$9:$X$493,14,0),"")</f>
        <v>Se evidencia soportes de ajustes en ORFEO y manual</v>
      </c>
      <c r="Z602" s="105">
        <f>+IFERROR(VLOOKUP($L602,ACTIVIDADES!$B$9:$X$493,15,0),"")</f>
        <v>1</v>
      </c>
      <c r="AA602" s="165" t="str">
        <f>+IFERROR(VLOOKUP($L602,ACTIVIDADES!$B$9:$X$493,16,0),"")</f>
        <v>CUMPLIDO</v>
      </c>
      <c r="AB602" s="171">
        <v>46181</v>
      </c>
      <c r="AC602" s="105">
        <v>1</v>
      </c>
      <c r="AD602" s="105" t="s">
        <v>2486</v>
      </c>
      <c r="AE602" s="105" t="s">
        <v>80</v>
      </c>
      <c r="AF602" s="105" t="s">
        <v>81</v>
      </c>
      <c r="AG602" s="105" t="s">
        <v>85</v>
      </c>
      <c r="AH602" s="105" t="s">
        <v>123</v>
      </c>
      <c r="AI602" s="33"/>
      <c r="AJ602" s="33"/>
      <c r="AK602" s="34"/>
      <c r="AL602" s="33"/>
      <c r="AM602" s="34"/>
      <c r="AN602" s="35"/>
      <c r="AO602" s="36"/>
      <c r="AP602" s="37"/>
      <c r="AQ602" s="33"/>
      <c r="AR602" s="38"/>
      <c r="AS602" s="39"/>
      <c r="AT602" s="40"/>
      <c r="AU602" s="48"/>
      <c r="AV602" s="49"/>
      <c r="AW602" s="41"/>
      <c r="AX602" s="47"/>
      <c r="AY602" s="33"/>
      <c r="AZ602" s="33"/>
      <c r="BA602" s="34"/>
      <c r="BB602" s="33"/>
      <c r="BC602" s="34"/>
      <c r="BD602" s="35"/>
      <c r="BE602" s="36"/>
      <c r="BF602" s="37"/>
      <c r="BG602" s="33"/>
      <c r="BH602" s="38"/>
      <c r="BI602" s="39"/>
      <c r="BJ602" s="40"/>
      <c r="BK602" s="48"/>
      <c r="BL602" s="49"/>
      <c r="BM602" s="41"/>
      <c r="BN602" s="47"/>
      <c r="BO602" s="33"/>
      <c r="BP602" s="33"/>
      <c r="BQ602" s="34"/>
      <c r="BR602" s="33"/>
      <c r="BS602" s="34"/>
      <c r="BT602" s="35"/>
      <c r="BU602" s="36"/>
      <c r="BV602" s="37"/>
      <c r="BW602" s="33"/>
      <c r="BX602" s="38"/>
      <c r="BY602" s="39"/>
      <c r="BZ602" s="40"/>
      <c r="CA602" s="48"/>
      <c r="CB602" s="49"/>
      <c r="CC602" s="41"/>
      <c r="CD602" s="47"/>
    </row>
    <row r="603" spans="1:82" s="32" customFormat="1" ht="90" customHeight="1" x14ac:dyDescent="0.25">
      <c r="A603" s="315">
        <f t="shared" si="29"/>
        <v>595</v>
      </c>
      <c r="B603" s="61" t="s">
        <v>2479</v>
      </c>
      <c r="C603" s="61">
        <v>2021</v>
      </c>
      <c r="D603" s="61" t="s">
        <v>68</v>
      </c>
      <c r="E603" s="61"/>
      <c r="F603" s="61" t="s">
        <v>2487</v>
      </c>
      <c r="G603" s="62" t="s">
        <v>2481</v>
      </c>
      <c r="H603" s="310"/>
      <c r="I603" s="46" t="s">
        <v>2482</v>
      </c>
      <c r="J603" s="64" t="s">
        <v>2482</v>
      </c>
      <c r="K603" s="63" t="s">
        <v>73</v>
      </c>
      <c r="L603" s="87" t="s">
        <v>2488</v>
      </c>
      <c r="M603" s="86" t="s">
        <v>2489</v>
      </c>
      <c r="N603" s="87" t="s">
        <v>2490</v>
      </c>
      <c r="O603" s="87">
        <v>1</v>
      </c>
      <c r="P603" s="88">
        <v>44666</v>
      </c>
      <c r="Q603" s="88">
        <v>44926</v>
      </c>
      <c r="R603" s="89">
        <f t="shared" si="28"/>
        <v>38.4</v>
      </c>
      <c r="S603" s="87" t="s">
        <v>131</v>
      </c>
      <c r="T603" s="90" t="s">
        <v>1188</v>
      </c>
      <c r="U603" s="105">
        <f>+IFERROR(VLOOKUP($L603,ACTIVIDADES!$B$9:$X$493,10,0),"")</f>
        <v>1</v>
      </c>
      <c r="V603" s="167" t="str">
        <f>+IFERROR(VLOOKUP($L603,ACTIVIDADES!$B$9:$X$493,11,0)," ")</f>
        <v>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v>
      </c>
      <c r="W603" s="227" t="str">
        <f>+IFERROR(VLOOKUP($L603,ACTIVIDADES!$B$9:$X$493,12,0),"")</f>
        <v>https://dnbcgovco-my.sharepoint.com/:f:/g/personal/planeacion_dnbc_gov_co/IgBOQpmYaQLLT4uY4rpPU70wAVfZbqgROgbCgr-Ejp6Bm-E?e=hc0q2y</v>
      </c>
      <c r="X603" s="138">
        <f>+IFERROR(VLOOKUP($L603,ACTIVIDADES!$B$9:$X$493,13,0),"")</f>
        <v>46153</v>
      </c>
      <c r="Y603" s="164" t="str">
        <f>+IFERROR(VLOOKUP($L603,ACTIVIDADES!$B$9:$X$493,14,0),"")</f>
        <v>Se remite una imagen de Backup, más no se da información sobre politica de manejo</v>
      </c>
      <c r="Z603" s="105">
        <f>+IFERROR(VLOOKUP($L603,ACTIVIDADES!$B$9:$X$493,15,0),"")</f>
        <v>0</v>
      </c>
      <c r="AA603" s="165" t="str">
        <f>+IFERROR(VLOOKUP($L603,ACTIVIDADES!$B$9:$X$493,16,0),"")</f>
        <v>VENCIDO</v>
      </c>
      <c r="AB603" s="171">
        <v>46181</v>
      </c>
      <c r="AC603" s="105">
        <v>0</v>
      </c>
      <c r="AD603" s="174" t="s">
        <v>2491</v>
      </c>
      <c r="AE603" s="105" t="s">
        <v>118</v>
      </c>
      <c r="AF603" s="105" t="s">
        <v>81</v>
      </c>
      <c r="AG603" s="105" t="s">
        <v>81</v>
      </c>
      <c r="AH603" s="105" t="s">
        <v>81</v>
      </c>
      <c r="AI603" s="33"/>
      <c r="AJ603" s="33"/>
      <c r="AK603" s="34"/>
      <c r="AL603" s="33"/>
      <c r="AM603" s="34"/>
      <c r="AN603" s="35"/>
      <c r="AO603" s="36"/>
      <c r="AP603" s="37"/>
      <c r="AQ603" s="33"/>
      <c r="AR603" s="38"/>
      <c r="AS603" s="39"/>
      <c r="AT603" s="40"/>
      <c r="AU603" s="48"/>
      <c r="AV603" s="49"/>
      <c r="AW603" s="41"/>
      <c r="AX603" s="47"/>
      <c r="AY603" s="33"/>
      <c r="AZ603" s="33"/>
      <c r="BA603" s="34"/>
      <c r="BB603" s="33"/>
      <c r="BC603" s="34"/>
      <c r="BD603" s="35"/>
      <c r="BE603" s="36"/>
      <c r="BF603" s="37"/>
      <c r="BG603" s="33"/>
      <c r="BH603" s="38"/>
      <c r="BI603" s="39"/>
      <c r="BJ603" s="40"/>
      <c r="BK603" s="48"/>
      <c r="BL603" s="49"/>
      <c r="BM603" s="41"/>
      <c r="BN603" s="47"/>
      <c r="BO603" s="33"/>
      <c r="BP603" s="33"/>
      <c r="BQ603" s="34"/>
      <c r="BR603" s="33"/>
      <c r="BS603" s="34"/>
      <c r="BT603" s="35"/>
      <c r="BU603" s="36"/>
      <c r="BV603" s="37"/>
      <c r="BW603" s="33"/>
      <c r="BX603" s="38"/>
      <c r="BY603" s="39"/>
      <c r="BZ603" s="40"/>
      <c r="CA603" s="48"/>
      <c r="CB603" s="49"/>
      <c r="CC603" s="41"/>
      <c r="CD603" s="47"/>
    </row>
    <row r="604" spans="1:82" s="32" customFormat="1" ht="90" customHeight="1" x14ac:dyDescent="0.25">
      <c r="A604" s="315">
        <f t="shared" si="29"/>
        <v>596</v>
      </c>
      <c r="B604" s="61" t="s">
        <v>2479</v>
      </c>
      <c r="C604" s="61">
        <v>2021</v>
      </c>
      <c r="D604" s="61" t="s">
        <v>68</v>
      </c>
      <c r="E604" s="61"/>
      <c r="F604" s="61" t="s">
        <v>2492</v>
      </c>
      <c r="G604" s="62" t="s">
        <v>2493</v>
      </c>
      <c r="H604" s="310"/>
      <c r="I604" s="46" t="s">
        <v>2494</v>
      </c>
      <c r="J604" s="64" t="s">
        <v>2494</v>
      </c>
      <c r="K604" s="63" t="s">
        <v>73</v>
      </c>
      <c r="L604" s="87" t="s">
        <v>2495</v>
      </c>
      <c r="M604" s="86" t="s">
        <v>2496</v>
      </c>
      <c r="N604" s="87" t="s">
        <v>2497</v>
      </c>
      <c r="O604" s="87">
        <v>4</v>
      </c>
      <c r="P604" s="88">
        <v>44835</v>
      </c>
      <c r="Q604" s="88">
        <v>45200</v>
      </c>
      <c r="R604" s="89">
        <f t="shared" si="28"/>
        <v>54</v>
      </c>
      <c r="S604" s="87" t="s">
        <v>131</v>
      </c>
      <c r="T604" s="90" t="s">
        <v>1188</v>
      </c>
      <c r="U604" s="105">
        <f>+IFERROR(VLOOKUP($L604,ACTIVIDADES!$B$9:$X$493,10,0),"")</f>
        <v>0.1</v>
      </c>
      <c r="V604" s="167" t="str">
        <f>+IFERROR(VLOOKUP($L604,ACTIVIDADES!$B$9:$X$493,11,0)," ")</f>
        <v>A la fecha no existe proceso formal de implementación de IPv6; se identifica la necesidad dentro del PETI 2026 para definir hoja de ruta y acciones de cumplimiento.</v>
      </c>
      <c r="W604" s="227">
        <f>+IFERROR(VLOOKUP($L604,ACTIVIDADES!$B$9:$X$493,12,0),"")</f>
        <v>0</v>
      </c>
      <c r="X604" s="138">
        <f>+IFERROR(VLOOKUP($L604,ACTIVIDADES!$B$9:$X$493,13,0),"")</f>
        <v>46153</v>
      </c>
      <c r="Y604" s="164" t="str">
        <f>+IFERROR(VLOOKUP($L604,ACTIVIDADES!$B$9:$X$493,14,0),"")</f>
        <v>No se evidencia realización de acciones</v>
      </c>
      <c r="Z604" s="105">
        <f>+IFERROR(VLOOKUP($L604,ACTIVIDADES!$B$9:$X$493,15,0),"")</f>
        <v>0</v>
      </c>
      <c r="AA604" s="165" t="str">
        <f>+IFERROR(VLOOKUP($L604,ACTIVIDADES!$B$9:$X$493,16,0),"")</f>
        <v>VENCIDO</v>
      </c>
      <c r="AB604" s="171">
        <v>46181</v>
      </c>
      <c r="AC604" s="105">
        <v>0</v>
      </c>
      <c r="AD604" s="181" t="s">
        <v>93</v>
      </c>
      <c r="AE604" s="105" t="s">
        <v>118</v>
      </c>
      <c r="AF604" s="105" t="s">
        <v>81</v>
      </c>
      <c r="AG604" s="105" t="s">
        <v>81</v>
      </c>
      <c r="AH604" s="105" t="s">
        <v>81</v>
      </c>
      <c r="AI604" s="33"/>
      <c r="AJ604" s="33"/>
      <c r="AK604" s="34"/>
      <c r="AL604" s="33"/>
      <c r="AM604" s="34"/>
      <c r="AN604" s="35"/>
      <c r="AO604" s="36"/>
      <c r="AP604" s="37"/>
      <c r="AQ604" s="33"/>
      <c r="AR604" s="38"/>
      <c r="AS604" s="39"/>
      <c r="AT604" s="40"/>
      <c r="AU604" s="48"/>
      <c r="AV604" s="49"/>
      <c r="AW604" s="41"/>
      <c r="AX604" s="47"/>
      <c r="AY604" s="33"/>
      <c r="AZ604" s="33"/>
      <c r="BA604" s="34"/>
      <c r="BB604" s="33"/>
      <c r="BC604" s="34"/>
      <c r="BD604" s="35"/>
      <c r="BE604" s="36"/>
      <c r="BF604" s="37"/>
      <c r="BG604" s="33"/>
      <c r="BH604" s="38"/>
      <c r="BI604" s="39"/>
      <c r="BJ604" s="40"/>
      <c r="BK604" s="48"/>
      <c r="BL604" s="49"/>
      <c r="BM604" s="41"/>
      <c r="BN604" s="47"/>
      <c r="BO604" s="33"/>
      <c r="BP604" s="33"/>
      <c r="BQ604" s="34"/>
      <c r="BR604" s="33"/>
      <c r="BS604" s="34"/>
      <c r="BT604" s="35"/>
      <c r="BU604" s="36"/>
      <c r="BV604" s="37"/>
      <c r="BW604" s="33"/>
      <c r="BX604" s="38"/>
      <c r="BY604" s="39"/>
      <c r="BZ604" s="40"/>
      <c r="CA604" s="48"/>
      <c r="CB604" s="49"/>
      <c r="CC604" s="41"/>
      <c r="CD604" s="47"/>
    </row>
    <row r="605" spans="1:82" s="32" customFormat="1" ht="90" customHeight="1" x14ac:dyDescent="0.25">
      <c r="A605" s="315">
        <f t="shared" si="29"/>
        <v>597</v>
      </c>
      <c r="B605" s="61" t="s">
        <v>2479</v>
      </c>
      <c r="C605" s="61">
        <v>2021</v>
      </c>
      <c r="D605" s="61" t="s">
        <v>68</v>
      </c>
      <c r="E605" s="61"/>
      <c r="F605" s="61" t="s">
        <v>2498</v>
      </c>
      <c r="G605" s="62" t="s">
        <v>2499</v>
      </c>
      <c r="H605" s="310"/>
      <c r="I605" s="46" t="s">
        <v>2500</v>
      </c>
      <c r="J605" s="64" t="s">
        <v>2500</v>
      </c>
      <c r="K605" s="63" t="s">
        <v>73</v>
      </c>
      <c r="L605" s="87" t="s">
        <v>2501</v>
      </c>
      <c r="M605" s="86" t="s">
        <v>2502</v>
      </c>
      <c r="N605" s="87" t="s">
        <v>2503</v>
      </c>
      <c r="O605" s="87">
        <v>13</v>
      </c>
      <c r="P605" s="88">
        <v>44897</v>
      </c>
      <c r="Q605" s="88">
        <v>45381</v>
      </c>
      <c r="R605" s="89">
        <f t="shared" si="28"/>
        <v>71.7</v>
      </c>
      <c r="S605" s="87" t="s">
        <v>92</v>
      </c>
      <c r="T605" s="90" t="s">
        <v>1188</v>
      </c>
      <c r="U605" s="105">
        <f>+IFERROR(VLOOKUP($L605,ACTIVIDADES!$B$9:$X$493,10,0),"")</f>
        <v>1</v>
      </c>
      <c r="V605" s="167" t="str">
        <f>+IFERROR(VLOOKUP($L605,ACTIVIDADES!$B$9:$X$493,11,0)," ")</f>
        <v>El proceso de Gestión Financiera esta llevando acabo esta conciliación ellos mismos</v>
      </c>
      <c r="W605" s="227" t="str">
        <f>+IFERROR(VLOOKUP($L605,ACTIVIDADES!$B$9:$X$493,12,0),"")</f>
        <v>https://dnbcgovco-my.sharepoint.com/:f:/g/personal/planeacion_dnbc_gov_co/IgCM5qJ0bsM8RJ_qnntl3xweAaLWlXH7pwhJ81sMneZ2ado?e=wdo1XG</v>
      </c>
      <c r="X605" s="138">
        <f>+IFERROR(VLOOKUP($L605,ACTIVIDADES!$B$9:$X$493,13,0),"")</f>
        <v>46153</v>
      </c>
      <c r="Y605" s="164" t="str">
        <f>+IFERROR(VLOOKUP($L605,ACTIVIDADES!$B$9:$X$493,14,0),"")</f>
        <v>No se evidencia avance para el periodo</v>
      </c>
      <c r="Z605" s="105">
        <f>+IFERROR(VLOOKUP($L605,ACTIVIDADES!$B$9:$X$493,15,0),"")</f>
        <v>0</v>
      </c>
      <c r="AA605" s="165" t="str">
        <f>+IFERROR(VLOOKUP($L605,ACTIVIDADES!$B$9:$X$493,16,0),"")</f>
        <v>EJECUCIÓN</v>
      </c>
      <c r="AB605" s="171">
        <v>46181</v>
      </c>
      <c r="AC605" s="105">
        <v>0</v>
      </c>
      <c r="AD605" s="105" t="s">
        <v>93</v>
      </c>
      <c r="AE605" s="105" t="s">
        <v>118</v>
      </c>
      <c r="AF605" s="105" t="s">
        <v>81</v>
      </c>
      <c r="AG605" s="105" t="s">
        <v>81</v>
      </c>
      <c r="AH605" s="105" t="s">
        <v>81</v>
      </c>
      <c r="AI605" s="33"/>
      <c r="AJ605" s="33"/>
      <c r="AK605" s="34"/>
      <c r="AL605" s="33"/>
      <c r="AM605" s="34"/>
      <c r="AN605" s="35"/>
      <c r="AO605" s="36"/>
      <c r="AP605" s="37"/>
      <c r="AQ605" s="33"/>
      <c r="AR605" s="38"/>
      <c r="AS605" s="39"/>
      <c r="AT605" s="40"/>
      <c r="AU605" s="48"/>
      <c r="AV605" s="49"/>
      <c r="AW605" s="41"/>
      <c r="AX605" s="47"/>
      <c r="AY605" s="33"/>
      <c r="AZ605" s="33"/>
      <c r="BA605" s="34"/>
      <c r="BB605" s="33"/>
      <c r="BC605" s="34"/>
      <c r="BD605" s="35"/>
      <c r="BE605" s="36"/>
      <c r="BF605" s="37"/>
      <c r="BG605" s="33"/>
      <c r="BH605" s="38"/>
      <c r="BI605" s="39"/>
      <c r="BJ605" s="40"/>
      <c r="BK605" s="48"/>
      <c r="BL605" s="49"/>
      <c r="BM605" s="41"/>
      <c r="BN605" s="47"/>
      <c r="BO605" s="33"/>
      <c r="BP605" s="33"/>
      <c r="BQ605" s="34"/>
      <c r="BR605" s="33"/>
      <c r="BS605" s="34"/>
      <c r="BT605" s="35"/>
      <c r="BU605" s="36"/>
      <c r="BV605" s="37"/>
      <c r="BW605" s="33"/>
      <c r="BX605" s="38"/>
      <c r="BY605" s="39"/>
      <c r="BZ605" s="40"/>
      <c r="CA605" s="48"/>
      <c r="CB605" s="49"/>
      <c r="CC605" s="41"/>
      <c r="CD605" s="47"/>
    </row>
    <row r="606" spans="1:82" s="32" customFormat="1" ht="90" customHeight="1" x14ac:dyDescent="0.25">
      <c r="A606" s="315">
        <f t="shared" si="29"/>
        <v>598</v>
      </c>
      <c r="B606" s="61" t="s">
        <v>2479</v>
      </c>
      <c r="C606" s="61">
        <v>2021</v>
      </c>
      <c r="D606" s="61" t="s">
        <v>68</v>
      </c>
      <c r="E606" s="61"/>
      <c r="F606" s="61" t="s">
        <v>2504</v>
      </c>
      <c r="G606" s="62" t="s">
        <v>2499</v>
      </c>
      <c r="H606" s="310"/>
      <c r="I606" s="46" t="s">
        <v>2500</v>
      </c>
      <c r="J606" s="64" t="s">
        <v>2500</v>
      </c>
      <c r="K606" s="63" t="s">
        <v>73</v>
      </c>
      <c r="L606" s="87" t="s">
        <v>2505</v>
      </c>
      <c r="M606" s="86" t="s">
        <v>2506</v>
      </c>
      <c r="N606" s="87" t="s">
        <v>2507</v>
      </c>
      <c r="O606" s="87">
        <v>13</v>
      </c>
      <c r="P606" s="88">
        <v>44897</v>
      </c>
      <c r="Q606" s="88">
        <v>45381</v>
      </c>
      <c r="R606" s="89">
        <f t="shared" si="28"/>
        <v>71.7</v>
      </c>
      <c r="S606" s="87" t="s">
        <v>77</v>
      </c>
      <c r="T606" s="90" t="s">
        <v>1188</v>
      </c>
      <c r="U606" s="105">
        <f>+IFERROR(VLOOKUP($L606,ACTIVIDADES!$B$9:$X$493,10,0),"")</f>
        <v>1</v>
      </c>
      <c r="V606" s="167" t="str">
        <f>+IFERROR(VLOOKUP($L606,ACTIVIDADES!$B$9:$X$493,11,0)," ")</f>
        <v>El proceso de Gestión Financiera esta llevando acabo esta conciliación ellos mismos</v>
      </c>
      <c r="W606" s="227" t="str">
        <f>+IFERROR(VLOOKUP($L606,ACTIVIDADES!$B$9:$X$493,12,0),"")</f>
        <v>https://dnbcgovco-my.sharepoint.com/:f:/g/personal/planeacion_dnbc_gov_co/IgASk-2lo5S_QYe-MSjFU4oYAVfu4DbM7kDmMwPE3Hc1KI4?e=PmTEkr</v>
      </c>
      <c r="X606" s="138">
        <f>+IFERROR(VLOOKUP($L606,ACTIVIDADES!$B$9:$X$493,13,0),"")</f>
        <v>46153</v>
      </c>
      <c r="Y606" s="164" t="str">
        <f>+IFERROR(VLOOKUP($L606,ACTIVIDADES!$B$9:$X$493,14,0),"")</f>
        <v>Se evidencian conciliaciones del primer trimestre de la vigencia 2026</v>
      </c>
      <c r="Z606" s="105">
        <f>+IFERROR(VLOOKUP($L606,ACTIVIDADES!$B$9:$X$493,15,0),"")</f>
        <v>1</v>
      </c>
      <c r="AA606" s="165" t="str">
        <f>+IFERROR(VLOOKUP($L606,ACTIVIDADES!$B$9:$X$493,16,0),"")</f>
        <v>CUMPLIDO</v>
      </c>
      <c r="AB606" s="138">
        <v>46171</v>
      </c>
      <c r="AC606" s="105">
        <v>1</v>
      </c>
      <c r="AD606" s="181" t="s">
        <v>2508</v>
      </c>
      <c r="AE606" s="105" t="s">
        <v>80</v>
      </c>
      <c r="AF606" s="105" t="s">
        <v>81</v>
      </c>
      <c r="AG606" s="105" t="s">
        <v>85</v>
      </c>
      <c r="AH606" s="105" t="s">
        <v>123</v>
      </c>
      <c r="AI606" s="33"/>
      <c r="AJ606" s="33"/>
      <c r="AK606" s="34"/>
      <c r="AL606" s="33"/>
      <c r="AM606" s="34"/>
      <c r="AN606" s="35"/>
      <c r="AO606" s="36"/>
      <c r="AP606" s="37"/>
      <c r="AQ606" s="33"/>
      <c r="AR606" s="38"/>
      <c r="AS606" s="39"/>
      <c r="AT606" s="40"/>
      <c r="AU606" s="48"/>
      <c r="AV606" s="49"/>
      <c r="AW606" s="41"/>
      <c r="AX606" s="47"/>
      <c r="AY606" s="33"/>
      <c r="AZ606" s="33"/>
      <c r="BA606" s="34"/>
      <c r="BB606" s="33"/>
      <c r="BC606" s="34"/>
      <c r="BD606" s="35"/>
      <c r="BE606" s="36"/>
      <c r="BF606" s="37"/>
      <c r="BG606" s="33"/>
      <c r="BH606" s="38"/>
      <c r="BI606" s="39"/>
      <c r="BJ606" s="40"/>
      <c r="BK606" s="48"/>
      <c r="BL606" s="49"/>
      <c r="BM606" s="41"/>
      <c r="BN606" s="47"/>
      <c r="BO606" s="33"/>
      <c r="BP606" s="33"/>
      <c r="BQ606" s="34"/>
      <c r="BR606" s="33"/>
      <c r="BS606" s="34"/>
      <c r="BT606" s="35"/>
      <c r="BU606" s="36"/>
      <c r="BV606" s="37"/>
      <c r="BW606" s="33"/>
      <c r="BX606" s="38"/>
      <c r="BY606" s="39"/>
      <c r="BZ606" s="40"/>
      <c r="CA606" s="48"/>
      <c r="CB606" s="49"/>
      <c r="CC606" s="41"/>
      <c r="CD606" s="47"/>
    </row>
    <row r="607" spans="1:82" s="32" customFormat="1" ht="90" customHeight="1" x14ac:dyDescent="0.25">
      <c r="A607" s="315">
        <f t="shared" si="29"/>
        <v>599</v>
      </c>
      <c r="B607" s="61" t="s">
        <v>2479</v>
      </c>
      <c r="C607" s="61">
        <v>2021</v>
      </c>
      <c r="D607" s="61" t="s">
        <v>68</v>
      </c>
      <c r="E607" s="61"/>
      <c r="F607" s="61" t="s">
        <v>2509</v>
      </c>
      <c r="G607" s="62" t="s">
        <v>2499</v>
      </c>
      <c r="H607" s="310"/>
      <c r="I607" s="46" t="s">
        <v>2500</v>
      </c>
      <c r="J607" s="64" t="s">
        <v>2500</v>
      </c>
      <c r="K607" s="63" t="s">
        <v>73</v>
      </c>
      <c r="L607" s="87" t="s">
        <v>2510</v>
      </c>
      <c r="M607" s="86" t="s">
        <v>2511</v>
      </c>
      <c r="N607" s="87" t="s">
        <v>2512</v>
      </c>
      <c r="O607" s="87">
        <v>1</v>
      </c>
      <c r="P607" s="88">
        <v>44897</v>
      </c>
      <c r="Q607" s="88">
        <v>45382</v>
      </c>
      <c r="R607" s="89">
        <f t="shared" si="28"/>
        <v>71.849999999999994</v>
      </c>
      <c r="S607" s="87" t="s">
        <v>92</v>
      </c>
      <c r="T607" s="90" t="s">
        <v>1188</v>
      </c>
      <c r="U607" s="105">
        <f>+IFERROR(VLOOKUP($L607,ACTIVIDADES!$B$9:$X$493,10,0),"")</f>
        <v>1</v>
      </c>
      <c r="V607" s="167" t="str">
        <f>+IFERROR(VLOOKUP($L607,ACTIVIDADES!$B$9:$X$493,11,0)," ")</f>
        <v>Se esta manejando una prueba piloto SIIF NACIÓN</v>
      </c>
      <c r="W607" s="227" t="str">
        <f>+IFERROR(VLOOKUP($L607,ACTIVIDADES!$B$9:$X$493,12,0),"")</f>
        <v>https://dnbcgovco-my.sharepoint.com/:f:/g/personal/planeacion_dnbc_gov_co/IgCcYy7R4GIpQKHbSajm8tQ-ASBGDiBe0_D-Lp-PHmw8NTU?e=Swcatt</v>
      </c>
      <c r="X607" s="138">
        <f>+IFERROR(VLOOKUP($L607,ACTIVIDADES!$B$9:$X$493,13,0),"")</f>
        <v>46153</v>
      </c>
      <c r="Y607" s="164" t="str">
        <f>+IFERROR(VLOOKUP($L607,ACTIVIDADES!$B$9:$X$493,14,0),"")</f>
        <v>Se evidencia respuesta de MinHacienda para uso piloto de sistema Siif Nación - Modulo Recursos Fisicos</v>
      </c>
      <c r="Z607" s="105">
        <f>+IFERROR(VLOOKUP($L607,ACTIVIDADES!$B$9:$X$493,15,0),"")</f>
        <v>0.1</v>
      </c>
      <c r="AA607" s="165" t="str">
        <f>+IFERROR(VLOOKUP($L607,ACTIVIDADES!$B$9:$X$493,16,0),"")</f>
        <v>EJECUCIÓN</v>
      </c>
      <c r="AB607" s="138">
        <v>46171</v>
      </c>
      <c r="AC607" s="105">
        <v>0.1</v>
      </c>
      <c r="AD607" s="105" t="s">
        <v>1786</v>
      </c>
      <c r="AE607" s="105" t="s">
        <v>118</v>
      </c>
      <c r="AF607" s="105" t="s">
        <v>81</v>
      </c>
      <c r="AG607" s="105" t="s">
        <v>81</v>
      </c>
      <c r="AH607" s="105" t="s">
        <v>81</v>
      </c>
      <c r="AI607" s="33"/>
      <c r="AJ607" s="33"/>
      <c r="AK607" s="34"/>
      <c r="AL607" s="33"/>
      <c r="AM607" s="34"/>
      <c r="AN607" s="35"/>
      <c r="AO607" s="36"/>
      <c r="AP607" s="37"/>
      <c r="AQ607" s="33"/>
      <c r="AR607" s="38"/>
      <c r="AS607" s="39"/>
      <c r="AT607" s="40"/>
      <c r="AU607" s="48"/>
      <c r="AV607" s="49"/>
      <c r="AW607" s="41"/>
      <c r="AX607" s="47"/>
      <c r="AY607" s="33"/>
      <c r="AZ607" s="33"/>
      <c r="BA607" s="34"/>
      <c r="BB607" s="33"/>
      <c r="BC607" s="34"/>
      <c r="BD607" s="35"/>
      <c r="BE607" s="36"/>
      <c r="BF607" s="37"/>
      <c r="BG607" s="33"/>
      <c r="BH607" s="38"/>
      <c r="BI607" s="39"/>
      <c r="BJ607" s="40"/>
      <c r="BK607" s="48"/>
      <c r="BL607" s="49"/>
      <c r="BM607" s="41"/>
      <c r="BN607" s="47"/>
      <c r="BO607" s="33"/>
      <c r="BP607" s="33"/>
      <c r="BQ607" s="34"/>
      <c r="BR607" s="33"/>
      <c r="BS607" s="34"/>
      <c r="BT607" s="35"/>
      <c r="BU607" s="36"/>
      <c r="BV607" s="37"/>
      <c r="BW607" s="33"/>
      <c r="BX607" s="38"/>
      <c r="BY607" s="39"/>
      <c r="BZ607" s="40"/>
      <c r="CA607" s="48"/>
      <c r="CB607" s="49"/>
      <c r="CC607" s="41"/>
      <c r="CD607" s="47"/>
    </row>
    <row r="608" spans="1:82" s="32" customFormat="1" ht="90" customHeight="1" x14ac:dyDescent="0.25">
      <c r="A608" s="315">
        <f t="shared" si="29"/>
        <v>600</v>
      </c>
      <c r="B608" s="61" t="s">
        <v>2479</v>
      </c>
      <c r="C608" s="61">
        <v>2021</v>
      </c>
      <c r="D608" s="61" t="s">
        <v>163</v>
      </c>
      <c r="E608" s="61"/>
      <c r="F608" s="61" t="s">
        <v>2513</v>
      </c>
      <c r="G608" s="62" t="s">
        <v>2499</v>
      </c>
      <c r="H608" s="310" t="s">
        <v>164</v>
      </c>
      <c r="I608" s="46" t="s">
        <v>2500</v>
      </c>
      <c r="J608" s="64" t="s">
        <v>2500</v>
      </c>
      <c r="K608" s="63" t="s">
        <v>73</v>
      </c>
      <c r="L608" s="87" t="s">
        <v>2514</v>
      </c>
      <c r="M608" s="86" t="s">
        <v>2515</v>
      </c>
      <c r="N608" s="87" t="s">
        <v>2516</v>
      </c>
      <c r="O608" s="87">
        <v>1</v>
      </c>
      <c r="P608" s="88">
        <v>44927</v>
      </c>
      <c r="Q608" s="88">
        <v>45290</v>
      </c>
      <c r="R608" s="89">
        <f t="shared" si="28"/>
        <v>53.85</v>
      </c>
      <c r="S608" s="87" t="s">
        <v>168</v>
      </c>
      <c r="T608" s="90" t="s">
        <v>1188</v>
      </c>
      <c r="U608" s="105">
        <f>+IFERROR(VLOOKUP($L608,ACTIVIDADES!$B$9:$X$493,10,0),"")</f>
        <v>1</v>
      </c>
      <c r="V608" s="167" t="str">
        <f>+IFERROR(VLOOKUP($L608,ACTIVIDADES!$B$9:$X$493,11,0)," ")</f>
        <v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v>
      </c>
      <c r="W608" s="227" t="str">
        <f>+IFERROR(VLOOKUP($L608,ACTIVIDADES!$B$9:$X$493,12,0),"")</f>
        <v>https://dnbcgovco-my.sharepoint.com/:f:/g/personal/planeacion_dnbc_gov_co/IgBF8OFTwAGoSKg7QLN_1GR5AVlDQoydI8ipVM7pzpP-XMg?e=edeTL7</v>
      </c>
      <c r="X608" s="138">
        <f>+IFERROR(VLOOKUP($L608,ACTIVIDADES!$B$9:$X$493,13,0),"")</f>
        <v>46153</v>
      </c>
      <c r="Y608" s="164" t="str">
        <f>+IFERROR(VLOOKUP($L608,ACTIVIDADES!$B$9:$X$493,14,0),"")</f>
        <v>Cumplida en seguimiento diciembre 2025</v>
      </c>
      <c r="Z608" s="105">
        <f>+IFERROR(VLOOKUP($L608,ACTIVIDADES!$B$9:$X$493,15,0),"")</f>
        <v>1</v>
      </c>
      <c r="AA608" s="165" t="str">
        <f>+IFERROR(VLOOKUP($L608,ACTIVIDADES!$B$9:$X$493,16,0),"")</f>
        <v>CUMPLIDO</v>
      </c>
      <c r="AB608" s="138">
        <v>46170</v>
      </c>
      <c r="AC608" s="105">
        <v>1</v>
      </c>
      <c r="AD608" s="181" t="s">
        <v>2517</v>
      </c>
      <c r="AE608" s="105" t="s">
        <v>80</v>
      </c>
      <c r="AF608" s="105" t="s">
        <v>81</v>
      </c>
      <c r="AG608" s="105" t="s">
        <v>85</v>
      </c>
      <c r="AH608" s="105" t="s">
        <v>123</v>
      </c>
      <c r="AI608" s="33"/>
      <c r="AJ608" s="33"/>
      <c r="AK608" s="34"/>
      <c r="AL608" s="33"/>
      <c r="AM608" s="34"/>
      <c r="AN608" s="35"/>
      <c r="AO608" s="36"/>
      <c r="AP608" s="37"/>
      <c r="AQ608" s="33"/>
      <c r="AR608" s="38"/>
      <c r="AS608" s="39"/>
      <c r="AT608" s="40"/>
      <c r="AU608" s="48"/>
      <c r="AV608" s="49"/>
      <c r="AW608" s="41"/>
      <c r="AX608" s="47"/>
      <c r="AY608" s="33"/>
      <c r="AZ608" s="33"/>
      <c r="BA608" s="34"/>
      <c r="BB608" s="33"/>
      <c r="BC608" s="34"/>
      <c r="BD608" s="35"/>
      <c r="BE608" s="36"/>
      <c r="BF608" s="37"/>
      <c r="BG608" s="33"/>
      <c r="BH608" s="38"/>
      <c r="BI608" s="39"/>
      <c r="BJ608" s="40"/>
      <c r="BK608" s="48"/>
      <c r="BL608" s="49"/>
      <c r="BM608" s="41"/>
      <c r="BN608" s="47"/>
      <c r="BO608" s="33"/>
      <c r="BP608" s="33"/>
      <c r="BQ608" s="34"/>
      <c r="BR608" s="33"/>
      <c r="BS608" s="34"/>
      <c r="BT608" s="35"/>
      <c r="BU608" s="36"/>
      <c r="BV608" s="37"/>
      <c r="BW608" s="33"/>
      <c r="BX608" s="38"/>
      <c r="BY608" s="39"/>
      <c r="BZ608" s="40"/>
      <c r="CA608" s="48"/>
      <c r="CB608" s="49"/>
      <c r="CC608" s="41"/>
      <c r="CD608" s="47"/>
    </row>
    <row r="609" spans="1:82" s="32" customFormat="1" ht="90" customHeight="1" x14ac:dyDescent="0.25">
      <c r="A609" s="315">
        <f t="shared" si="29"/>
        <v>601</v>
      </c>
      <c r="B609" s="61" t="s">
        <v>2479</v>
      </c>
      <c r="C609" s="61">
        <v>2021</v>
      </c>
      <c r="D609" s="61" t="s">
        <v>68</v>
      </c>
      <c r="E609" s="61"/>
      <c r="F609" s="61" t="s">
        <v>2518</v>
      </c>
      <c r="G609" s="62" t="s">
        <v>2519</v>
      </c>
      <c r="H609" s="310"/>
      <c r="I609" s="46" t="s">
        <v>2500</v>
      </c>
      <c r="J609" s="64" t="s">
        <v>2500</v>
      </c>
      <c r="K609" s="63" t="s">
        <v>73</v>
      </c>
      <c r="L609" s="87" t="s">
        <v>2520</v>
      </c>
      <c r="M609" s="86" t="s">
        <v>2521</v>
      </c>
      <c r="N609" s="87" t="s">
        <v>2522</v>
      </c>
      <c r="O609" s="87">
        <v>5</v>
      </c>
      <c r="P609" s="88">
        <v>44897</v>
      </c>
      <c r="Q609" s="88">
        <v>45381</v>
      </c>
      <c r="R609" s="89">
        <f t="shared" si="28"/>
        <v>71.7</v>
      </c>
      <c r="S609" s="87" t="s">
        <v>293</v>
      </c>
      <c r="T609" s="90" t="s">
        <v>1188</v>
      </c>
      <c r="U609" s="105">
        <f>+IFERROR(VLOOKUP($L609,ACTIVIDADES!$B$9:$X$493,10,0),"")</f>
        <v>1</v>
      </c>
      <c r="V609" s="167" t="str">
        <f>+IFERROR(VLOOKUP($L609,ACTIVIDADES!$B$9:$X$493,11,0)," ")</f>
        <v>Acción establecida en el Plan de Mejoramiento suscrito el 26 de Diciembre de 2022,  como resultado de la Auditoría Financiera realizada por la CGR a la vigencia 2021 
La acción de mejora finalizó el 30 de marzo de 2024
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No se cumplió con el plazo establecido en la acción de mejora, quedando  cumplida extemporaneamente.</v>
      </c>
      <c r="W609" s="227" t="str">
        <f>+IFERROR(VLOOKUP($L609,ACTIVIDADES!$B$9:$X$493,12,0),"")</f>
        <v>https://dnbcgovco-my.sharepoint.com/:f:/g/personal/planeacion_dnbc_gov_co/IgAKPZEalRp3T7O44VwZjBLlARF86VpmllJA36VR9-2qDG8?e=W6XaGX</v>
      </c>
      <c r="X609" s="138">
        <f>+IFERROR(VLOOKUP($L609,ACTIVIDADES!$B$9:$X$493,13,0),"")</f>
        <v>46153</v>
      </c>
      <c r="Y609" s="164" t="str">
        <f>+IFERROR(VLOOKUP($L609,ACTIVIDADES!$B$9:$X$493,14,0),"")</f>
        <v>Cumplida en seguimiento diciembre 2025</v>
      </c>
      <c r="Z609" s="105">
        <f>+IFERROR(VLOOKUP($L609,ACTIVIDADES!$B$9:$X$493,15,0),"")</f>
        <v>1</v>
      </c>
      <c r="AA609" s="165" t="str">
        <f>+IFERROR(VLOOKUP($L609,ACTIVIDADES!$B$9:$X$493,16,0),"")</f>
        <v>CUMPLIDO</v>
      </c>
      <c r="AB609" s="138">
        <v>46157</v>
      </c>
      <c r="AC609" s="105">
        <v>1</v>
      </c>
      <c r="AD609" s="181" t="s">
        <v>2517</v>
      </c>
      <c r="AE609" s="105" t="s">
        <v>80</v>
      </c>
      <c r="AF609" s="105" t="s">
        <v>81</v>
      </c>
      <c r="AG609" s="105" t="s">
        <v>85</v>
      </c>
      <c r="AH609" s="105" t="s">
        <v>123</v>
      </c>
      <c r="AI609" s="33"/>
      <c r="AJ609" s="33"/>
      <c r="AK609" s="34"/>
      <c r="AL609" s="33"/>
      <c r="AM609" s="34"/>
      <c r="AN609" s="35"/>
      <c r="AO609" s="36"/>
      <c r="AP609" s="37"/>
      <c r="AQ609" s="33"/>
      <c r="AR609" s="38"/>
      <c r="AS609" s="39"/>
      <c r="AT609" s="40"/>
      <c r="AU609" s="48"/>
      <c r="AV609" s="49"/>
      <c r="AW609" s="41"/>
      <c r="AX609" s="47"/>
      <c r="AY609" s="33"/>
      <c r="AZ609" s="33"/>
      <c r="BA609" s="34"/>
      <c r="BB609" s="33"/>
      <c r="BC609" s="34"/>
      <c r="BD609" s="35"/>
      <c r="BE609" s="36"/>
      <c r="BF609" s="37"/>
      <c r="BG609" s="33"/>
      <c r="BH609" s="38"/>
      <c r="BI609" s="39"/>
      <c r="BJ609" s="40"/>
      <c r="BK609" s="48"/>
      <c r="BL609" s="49"/>
      <c r="BM609" s="41"/>
      <c r="BN609" s="47"/>
      <c r="BO609" s="33"/>
      <c r="BP609" s="33"/>
      <c r="BQ609" s="34"/>
      <c r="BR609" s="33"/>
      <c r="BS609" s="34"/>
      <c r="BT609" s="35"/>
      <c r="BU609" s="36"/>
      <c r="BV609" s="37"/>
      <c r="BW609" s="33"/>
      <c r="BX609" s="38"/>
      <c r="BY609" s="39"/>
      <c r="BZ609" s="40"/>
      <c r="CA609" s="48"/>
      <c r="CB609" s="49"/>
      <c r="CC609" s="41"/>
      <c r="CD609" s="47"/>
    </row>
    <row r="610" spans="1:82" s="32" customFormat="1" ht="90" customHeight="1" x14ac:dyDescent="0.25">
      <c r="A610" s="315">
        <f t="shared" si="29"/>
        <v>602</v>
      </c>
      <c r="B610" s="61" t="s">
        <v>2479</v>
      </c>
      <c r="C610" s="61">
        <v>2021</v>
      </c>
      <c r="D610" s="61" t="s">
        <v>68</v>
      </c>
      <c r="E610" s="61"/>
      <c r="F610" s="61" t="s">
        <v>2523</v>
      </c>
      <c r="G610" s="62" t="s">
        <v>2524</v>
      </c>
      <c r="H610" s="310"/>
      <c r="I610" s="46" t="s">
        <v>2525</v>
      </c>
      <c r="J610" s="64" t="s">
        <v>2525</v>
      </c>
      <c r="K610" s="63" t="s">
        <v>73</v>
      </c>
      <c r="L610" s="87" t="s">
        <v>2526</v>
      </c>
      <c r="M610" s="86" t="s">
        <v>2527</v>
      </c>
      <c r="N610" s="87" t="s">
        <v>2528</v>
      </c>
      <c r="O610" s="87">
        <v>12</v>
      </c>
      <c r="P610" s="88">
        <v>44927</v>
      </c>
      <c r="Q610" s="88">
        <v>45291</v>
      </c>
      <c r="R610" s="89">
        <f t="shared" si="28"/>
        <v>54</v>
      </c>
      <c r="S610" s="87" t="s">
        <v>105</v>
      </c>
      <c r="T610" s="90" t="s">
        <v>1188</v>
      </c>
      <c r="U610" s="105">
        <f>+IFERROR(VLOOKUP($L610,ACTIVIDADES!$B$9:$X$493,10,0),"")</f>
        <v>0.5</v>
      </c>
      <c r="V610" s="167" t="str">
        <f>+IFERROR(VLOOKUP($L610,ACTIVIDADES!$B$9:$X$493,11,0)," ")</f>
        <v>Acción establecida en el Plan de Mejoramiento suscrito el 26 de Diciembre de 2022,  como resultado de la Auditoría Financiera realizada por la CGR a la vigencia 2021 
La acción de mejora finaliza el 31 de diciembre de 2023
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No se cumplió con el plazo establecido en la acción de mejora, quedando VENCIDA.</v>
      </c>
      <c r="W610" s="227">
        <f>+IFERROR(VLOOKUP($L610,ACTIVIDADES!$B$9:$X$493,12,0),"")</f>
        <v>0</v>
      </c>
      <c r="X610" s="138">
        <f>+IFERROR(VLOOKUP($L610,ACTIVIDADES!$B$9:$X$493,13,0),"")</f>
        <v>46153</v>
      </c>
      <c r="Y610" s="164" t="str">
        <f>+IFERROR(VLOOKUP($L610,ACTIVIDADES!$B$9:$X$493,14,0),"")</f>
        <v>No se evidencian soportes de la actividad</v>
      </c>
      <c r="Z610" s="105">
        <f>+IFERROR(VLOOKUP($L610,ACTIVIDADES!$B$9:$X$493,15,0),"")</f>
        <v>0</v>
      </c>
      <c r="AA610" s="165" t="str">
        <f>+IFERROR(VLOOKUP($L610,ACTIVIDADES!$B$9:$X$493,16,0),"")</f>
        <v>VENCIDO</v>
      </c>
      <c r="AB610" s="138">
        <v>46171</v>
      </c>
      <c r="AC610" s="174">
        <v>0</v>
      </c>
      <c r="AD610" s="181" t="s">
        <v>93</v>
      </c>
      <c r="AE610" s="105" t="s">
        <v>118</v>
      </c>
      <c r="AF610" s="105" t="s">
        <v>81</v>
      </c>
      <c r="AG610" s="105" t="s">
        <v>81</v>
      </c>
      <c r="AH610" s="105" t="s">
        <v>81</v>
      </c>
      <c r="AI610" s="33"/>
      <c r="AJ610" s="33"/>
      <c r="AK610" s="34"/>
      <c r="AL610" s="33"/>
      <c r="AM610" s="34"/>
      <c r="AN610" s="35"/>
      <c r="AO610" s="36"/>
      <c r="AP610" s="37"/>
      <c r="AQ610" s="33"/>
      <c r="AR610" s="38"/>
      <c r="AS610" s="39"/>
      <c r="AT610" s="40"/>
      <c r="AU610" s="48"/>
      <c r="AV610" s="49"/>
      <c r="AW610" s="41"/>
      <c r="AX610" s="47"/>
      <c r="AY610" s="33"/>
      <c r="AZ610" s="33"/>
      <c r="BA610" s="34"/>
      <c r="BB610" s="33"/>
      <c r="BC610" s="34"/>
      <c r="BD610" s="35"/>
      <c r="BE610" s="36"/>
      <c r="BF610" s="37"/>
      <c r="BG610" s="33"/>
      <c r="BH610" s="38"/>
      <c r="BI610" s="39"/>
      <c r="BJ610" s="40"/>
      <c r="BK610" s="48"/>
      <c r="BL610" s="49"/>
      <c r="BM610" s="41"/>
      <c r="BN610" s="47"/>
      <c r="BO610" s="33"/>
      <c r="BP610" s="33"/>
      <c r="BQ610" s="34"/>
      <c r="BR610" s="33"/>
      <c r="BS610" s="34"/>
      <c r="BT610" s="35"/>
      <c r="BU610" s="36"/>
      <c r="BV610" s="37"/>
      <c r="BW610" s="33"/>
      <c r="BX610" s="38"/>
      <c r="BY610" s="39"/>
      <c r="BZ610" s="40"/>
      <c r="CA610" s="48"/>
      <c r="CB610" s="49"/>
      <c r="CC610" s="41"/>
      <c r="CD610" s="47"/>
    </row>
    <row r="611" spans="1:82" s="32" customFormat="1" ht="90" customHeight="1" x14ac:dyDescent="0.25">
      <c r="A611" s="315">
        <f t="shared" si="29"/>
        <v>603</v>
      </c>
      <c r="B611" s="61" t="s">
        <v>2479</v>
      </c>
      <c r="C611" s="61">
        <v>2021</v>
      </c>
      <c r="D611" s="61" t="s">
        <v>163</v>
      </c>
      <c r="E611" s="61"/>
      <c r="F611" s="61" t="s">
        <v>2529</v>
      </c>
      <c r="G611" s="62" t="s">
        <v>2524</v>
      </c>
      <c r="H611" s="310" t="s">
        <v>164</v>
      </c>
      <c r="I611" s="46" t="s">
        <v>2525</v>
      </c>
      <c r="J611" s="64" t="s">
        <v>2525</v>
      </c>
      <c r="K611" s="63" t="s">
        <v>73</v>
      </c>
      <c r="L611" s="87" t="s">
        <v>2530</v>
      </c>
      <c r="M611" s="86" t="s">
        <v>2515</v>
      </c>
      <c r="N611" s="87" t="s">
        <v>2516</v>
      </c>
      <c r="O611" s="87">
        <v>1</v>
      </c>
      <c r="P611" s="88">
        <v>44927</v>
      </c>
      <c r="Q611" s="88">
        <v>45290</v>
      </c>
      <c r="R611" s="89">
        <f t="shared" si="28"/>
        <v>53.85</v>
      </c>
      <c r="S611" s="87" t="s">
        <v>168</v>
      </c>
      <c r="T611" s="90" t="s">
        <v>1188</v>
      </c>
      <c r="U611" s="105">
        <f>+IFERROR(VLOOKUP($L611,ACTIVIDADES!$B$9:$X$493,10,0),"")</f>
        <v>1</v>
      </c>
      <c r="V611" s="167" t="str">
        <f>+IFERROR(VLOOKUP($L611,ACTIVIDADES!$B$9:$X$493,11,0)," ")</f>
        <v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v>
      </c>
      <c r="W611" s="227" t="str">
        <f>+IFERROR(VLOOKUP($L611,ACTIVIDADES!$B$9:$X$493,12,0),"")</f>
        <v>https://dnbcgovco-my.sharepoint.com/:f:/g/personal/planeacion_dnbc_gov_co/IgD7PueQbTmwSbrESEYbw7kQASzYS1d0cG4xT3umrYDPA_s?e=pphhsp</v>
      </c>
      <c r="X611" s="138">
        <f>+IFERROR(VLOOKUP($L611,ACTIVIDADES!$B$9:$X$493,13,0),"")</f>
        <v>46153</v>
      </c>
      <c r="Y611" s="164" t="str">
        <f>+IFERROR(VLOOKUP($L611,ACTIVIDADES!$B$9:$X$493,14,0),"")</f>
        <v>Cumplida en seguimiento diciembre 2025</v>
      </c>
      <c r="Z611" s="105">
        <f>+IFERROR(VLOOKUP($L611,ACTIVIDADES!$B$9:$X$493,15,0),"")</f>
        <v>1</v>
      </c>
      <c r="AA611" s="165" t="str">
        <f>+IFERROR(VLOOKUP($L611,ACTIVIDADES!$B$9:$X$493,16,0),"")</f>
        <v>CUMPLIDO</v>
      </c>
      <c r="AB611" s="138">
        <v>46157</v>
      </c>
      <c r="AC611" s="105">
        <v>1</v>
      </c>
      <c r="AD611" s="181" t="s">
        <v>2517</v>
      </c>
      <c r="AE611" s="105" t="s">
        <v>80</v>
      </c>
      <c r="AF611" s="105" t="s">
        <v>81</v>
      </c>
      <c r="AG611" s="105" t="s">
        <v>85</v>
      </c>
      <c r="AH611" s="105" t="s">
        <v>123</v>
      </c>
      <c r="AI611" s="33"/>
      <c r="AJ611" s="33"/>
      <c r="AK611" s="34"/>
      <c r="AL611" s="33"/>
      <c r="AM611" s="34"/>
      <c r="AN611" s="35"/>
      <c r="AO611" s="36"/>
      <c r="AP611" s="37"/>
      <c r="AQ611" s="33"/>
      <c r="AR611" s="38"/>
      <c r="AS611" s="39"/>
      <c r="AT611" s="40"/>
      <c r="AU611" s="48"/>
      <c r="AV611" s="49"/>
      <c r="AW611" s="41"/>
      <c r="AX611" s="47"/>
      <c r="AY611" s="33"/>
      <c r="AZ611" s="33"/>
      <c r="BA611" s="34"/>
      <c r="BB611" s="33"/>
      <c r="BC611" s="34"/>
      <c r="BD611" s="35"/>
      <c r="BE611" s="36"/>
      <c r="BF611" s="37"/>
      <c r="BG611" s="33"/>
      <c r="BH611" s="38"/>
      <c r="BI611" s="39"/>
      <c r="BJ611" s="40"/>
      <c r="BK611" s="48"/>
      <c r="BL611" s="49"/>
      <c r="BM611" s="41"/>
      <c r="BN611" s="47"/>
      <c r="BO611" s="33"/>
      <c r="BP611" s="33"/>
      <c r="BQ611" s="34"/>
      <c r="BR611" s="33"/>
      <c r="BS611" s="34"/>
      <c r="BT611" s="35"/>
      <c r="BU611" s="36"/>
      <c r="BV611" s="37"/>
      <c r="BW611" s="33"/>
      <c r="BX611" s="38"/>
      <c r="BY611" s="39"/>
      <c r="BZ611" s="40"/>
      <c r="CA611" s="48"/>
      <c r="CB611" s="49"/>
      <c r="CC611" s="41"/>
      <c r="CD611" s="47"/>
    </row>
    <row r="612" spans="1:82" s="32" customFormat="1" ht="90" customHeight="1" x14ac:dyDescent="0.25">
      <c r="A612" s="315">
        <f t="shared" si="29"/>
        <v>604</v>
      </c>
      <c r="B612" s="61" t="s">
        <v>2479</v>
      </c>
      <c r="C612" s="61">
        <v>2021</v>
      </c>
      <c r="D612" s="61" t="s">
        <v>68</v>
      </c>
      <c r="E612" s="61"/>
      <c r="F612" s="61" t="s">
        <v>2531</v>
      </c>
      <c r="G612" s="62" t="s">
        <v>2532</v>
      </c>
      <c r="H612" s="310"/>
      <c r="I612" s="46" t="s">
        <v>2533</v>
      </c>
      <c r="J612" s="64" t="s">
        <v>2533</v>
      </c>
      <c r="K612" s="63" t="s">
        <v>73</v>
      </c>
      <c r="L612" s="87" t="s">
        <v>2534</v>
      </c>
      <c r="M612" s="86" t="s">
        <v>2535</v>
      </c>
      <c r="N612" s="87" t="s">
        <v>2536</v>
      </c>
      <c r="O612" s="87">
        <v>1</v>
      </c>
      <c r="P612" s="88">
        <v>44897</v>
      </c>
      <c r="Q612" s="88">
        <v>45381</v>
      </c>
      <c r="R612" s="89">
        <f t="shared" si="28"/>
        <v>71.7</v>
      </c>
      <c r="S612" s="87" t="s">
        <v>92</v>
      </c>
      <c r="T612" s="90" t="s">
        <v>1188</v>
      </c>
      <c r="U612" s="105">
        <f>+IFERROR(VLOOKUP($L612,ACTIVIDADES!$B$9:$X$493,10,0),"")</f>
        <v>1</v>
      </c>
      <c r="V612" s="167" t="str">
        <f>+IFERROR(VLOOKUP($L612,ACTIVIDADES!$B$9:$X$493,11,0)," ")</f>
        <v xml:space="preserve">
En el FO-AD-MV-02-01-V2 Planilla Desplazamiento se justifica la utilización de los vehículos fines de semana o festivos </v>
      </c>
      <c r="W612" s="227" t="str">
        <f>+IFERROR(VLOOKUP($L612,ACTIVIDADES!$B$9:$X$493,12,0),"")</f>
        <v>https://dnbcgovco-my.sharepoint.com/:f:/g/personal/planeacion_dnbc_gov_co/IgD5Q5izdja1TKzbVmyCzw6WAanV5tKZoXseQyEN6m82w7c?e=uylGBT</v>
      </c>
      <c r="X612" s="138">
        <f>+IFERROR(VLOOKUP($L612,ACTIVIDADES!$B$9:$X$493,13,0),"")</f>
        <v>46153</v>
      </c>
      <c r="Y612" s="164" t="str">
        <f>+IFERROR(VLOOKUP($L612,ACTIVIDADES!$B$9:$X$493,14,0),"")</f>
        <v>EL formato de desplazamiento se encuentra actualizado desde 2023</v>
      </c>
      <c r="Z612" s="105">
        <f>+IFERROR(VLOOKUP($L612,ACTIVIDADES!$B$9:$X$493,15,0),"")</f>
        <v>1</v>
      </c>
      <c r="AA612" s="165" t="str">
        <f>+IFERROR(VLOOKUP($L612,ACTIVIDADES!$B$9:$X$493,16,0),"")</f>
        <v>CUMPLIDO</v>
      </c>
      <c r="AB612" s="138">
        <v>46157</v>
      </c>
      <c r="AC612" s="105">
        <v>0.5</v>
      </c>
      <c r="AD612" s="181" t="s">
        <v>2537</v>
      </c>
      <c r="AE612" s="105" t="s">
        <v>118</v>
      </c>
      <c r="AF612" s="105" t="s">
        <v>81</v>
      </c>
      <c r="AG612" s="105" t="s">
        <v>81</v>
      </c>
      <c r="AH612" s="105" t="s">
        <v>81</v>
      </c>
      <c r="AI612" s="33"/>
      <c r="AJ612" s="33"/>
      <c r="AK612" s="34"/>
      <c r="AL612" s="33"/>
      <c r="AM612" s="34"/>
      <c r="AN612" s="35"/>
      <c r="AO612" s="36"/>
      <c r="AP612" s="37"/>
      <c r="AQ612" s="33"/>
      <c r="AR612" s="38"/>
      <c r="AS612" s="39"/>
      <c r="AT612" s="40"/>
      <c r="AU612" s="48"/>
      <c r="AV612" s="49"/>
      <c r="AW612" s="41"/>
      <c r="AX612" s="47"/>
      <c r="AY612" s="33"/>
      <c r="AZ612" s="33"/>
      <c r="BA612" s="34"/>
      <c r="BB612" s="33"/>
      <c r="BC612" s="34"/>
      <c r="BD612" s="35"/>
      <c r="BE612" s="36"/>
      <c r="BF612" s="37"/>
      <c r="BG612" s="33"/>
      <c r="BH612" s="38"/>
      <c r="BI612" s="39"/>
      <c r="BJ612" s="40"/>
      <c r="BK612" s="48"/>
      <c r="BL612" s="49"/>
      <c r="BM612" s="41"/>
      <c r="BN612" s="47"/>
      <c r="BO612" s="33"/>
      <c r="BP612" s="33"/>
      <c r="BQ612" s="34"/>
      <c r="BR612" s="33"/>
      <c r="BS612" s="34"/>
      <c r="BT612" s="35"/>
      <c r="BU612" s="36"/>
      <c r="BV612" s="37"/>
      <c r="BW612" s="33"/>
      <c r="BX612" s="38"/>
      <c r="BY612" s="39"/>
      <c r="BZ612" s="40"/>
      <c r="CA612" s="48"/>
      <c r="CB612" s="49"/>
      <c r="CC612" s="41"/>
      <c r="CD612" s="47"/>
    </row>
    <row r="613" spans="1:82" s="32" customFormat="1" ht="90" customHeight="1" x14ac:dyDescent="0.25">
      <c r="A613" s="315">
        <f t="shared" si="29"/>
        <v>605</v>
      </c>
      <c r="B613" s="61" t="s">
        <v>2479</v>
      </c>
      <c r="C613" s="61">
        <v>2021</v>
      </c>
      <c r="D613" s="61" t="s">
        <v>68</v>
      </c>
      <c r="E613" s="61"/>
      <c r="F613" s="61" t="s">
        <v>2538</v>
      </c>
      <c r="G613" s="62" t="s">
        <v>2532</v>
      </c>
      <c r="H613" s="310"/>
      <c r="I613" s="46" t="s">
        <v>2533</v>
      </c>
      <c r="J613" s="64" t="s">
        <v>2533</v>
      </c>
      <c r="K613" s="63" t="s">
        <v>73</v>
      </c>
      <c r="L613" s="87" t="s">
        <v>2539</v>
      </c>
      <c r="M613" s="86" t="s">
        <v>2540</v>
      </c>
      <c r="N613" s="87" t="s">
        <v>2541</v>
      </c>
      <c r="O613" s="87">
        <v>1</v>
      </c>
      <c r="P613" s="88">
        <v>44927</v>
      </c>
      <c r="Q613" s="88">
        <v>45291</v>
      </c>
      <c r="R613" s="89">
        <f t="shared" si="28"/>
        <v>54</v>
      </c>
      <c r="S613" s="87" t="s">
        <v>105</v>
      </c>
      <c r="T613" s="90" t="s">
        <v>1188</v>
      </c>
      <c r="U613" s="105">
        <f>+IFERROR(VLOOKUP($L613,ACTIVIDADES!$B$9:$X$493,10,0),"")</f>
        <v>0</v>
      </c>
      <c r="V613" s="167" t="str">
        <f>+IFERROR(VLOOKUP($L613,ACTIVIDADES!$B$9:$X$493,11,0)," ")</f>
        <v>Acción establecida en el Plan de Mejoramiento suscrito el 26 de Diciembre de 2022,  como resultado de la Auditoría Financiera realizada por la CGR a la vigencia 2021 
La acción de mejora finaliza el 31 de Diciembre de 2023
Se evidencia, la relación de contratos para la vigencia 2025  los cuales se ejecutaron por rubros diferentes al de eventos.
No se cumplió con el plazo establecido en la acción de mejora, quedando VENCIDA.</v>
      </c>
      <c r="W613" s="227">
        <f>+IFERROR(VLOOKUP($L613,ACTIVIDADES!$B$9:$X$493,12,0),"")</f>
        <v>0</v>
      </c>
      <c r="X613" s="138">
        <f>+IFERROR(VLOOKUP($L613,ACTIVIDADES!$B$9:$X$493,13,0),"")</f>
        <v>46153</v>
      </c>
      <c r="Y613" s="164" t="str">
        <f>+IFERROR(VLOOKUP($L613,ACTIVIDADES!$B$9:$X$493,14,0),"")</f>
        <v>No se evidencian soportes de la actividad</v>
      </c>
      <c r="Z613" s="105">
        <f>+IFERROR(VLOOKUP($L613,ACTIVIDADES!$B$9:$X$493,15,0),"")</f>
        <v>0</v>
      </c>
      <c r="AA613" s="165" t="str">
        <f>+IFERROR(VLOOKUP($L613,ACTIVIDADES!$B$9:$X$493,16,0),"")</f>
        <v>VENCIDO</v>
      </c>
      <c r="AB613" s="138">
        <v>46171</v>
      </c>
      <c r="AC613" s="174">
        <v>0</v>
      </c>
      <c r="AD613" s="181" t="s">
        <v>93</v>
      </c>
      <c r="AE613" s="105" t="s">
        <v>118</v>
      </c>
      <c r="AF613" s="105" t="s">
        <v>81</v>
      </c>
      <c r="AG613" s="105" t="s">
        <v>81</v>
      </c>
      <c r="AH613" s="105" t="s">
        <v>81</v>
      </c>
      <c r="AI613" s="33"/>
      <c r="AJ613" s="33"/>
      <c r="AK613" s="34"/>
      <c r="AL613" s="33"/>
      <c r="AM613" s="34"/>
      <c r="AN613" s="35"/>
      <c r="AO613" s="36"/>
      <c r="AP613" s="37"/>
      <c r="AQ613" s="33"/>
      <c r="AR613" s="38"/>
      <c r="AS613" s="39"/>
      <c r="AT613" s="40"/>
      <c r="AU613" s="48"/>
      <c r="AV613" s="49"/>
      <c r="AW613" s="41"/>
      <c r="AX613" s="47"/>
      <c r="AY613" s="33"/>
      <c r="AZ613" s="33"/>
      <c r="BA613" s="34"/>
      <c r="BB613" s="33"/>
      <c r="BC613" s="34"/>
      <c r="BD613" s="35"/>
      <c r="BE613" s="36"/>
      <c r="BF613" s="37"/>
      <c r="BG613" s="33"/>
      <c r="BH613" s="38"/>
      <c r="BI613" s="39"/>
      <c r="BJ613" s="40"/>
      <c r="BK613" s="48"/>
      <c r="BL613" s="49"/>
      <c r="BM613" s="41"/>
      <c r="BN613" s="47"/>
      <c r="BO613" s="33"/>
      <c r="BP613" s="33"/>
      <c r="BQ613" s="34"/>
      <c r="BR613" s="33"/>
      <c r="BS613" s="34"/>
      <c r="BT613" s="35"/>
      <c r="BU613" s="36"/>
      <c r="BV613" s="37"/>
      <c r="BW613" s="33"/>
      <c r="BX613" s="38"/>
      <c r="BY613" s="39"/>
      <c r="BZ613" s="40"/>
      <c r="CA613" s="48"/>
      <c r="CB613" s="49"/>
      <c r="CC613" s="41"/>
      <c r="CD613" s="47"/>
    </row>
    <row r="614" spans="1:82" s="32" customFormat="1" ht="90" customHeight="1" x14ac:dyDescent="0.25">
      <c r="A614" s="315">
        <f t="shared" si="29"/>
        <v>606</v>
      </c>
      <c r="B614" s="61" t="s">
        <v>2479</v>
      </c>
      <c r="C614" s="61">
        <v>2021</v>
      </c>
      <c r="D614" s="61" t="s">
        <v>163</v>
      </c>
      <c r="E614" s="61"/>
      <c r="F614" s="61" t="s">
        <v>2542</v>
      </c>
      <c r="G614" s="62" t="s">
        <v>2532</v>
      </c>
      <c r="H614" s="310" t="s">
        <v>164</v>
      </c>
      <c r="I614" s="46" t="s">
        <v>2533</v>
      </c>
      <c r="J614" s="64" t="s">
        <v>2533</v>
      </c>
      <c r="K614" s="63" t="s">
        <v>73</v>
      </c>
      <c r="L614" s="87" t="s">
        <v>2543</v>
      </c>
      <c r="M614" s="86" t="s">
        <v>2515</v>
      </c>
      <c r="N614" s="87" t="s">
        <v>2516</v>
      </c>
      <c r="O614" s="87">
        <v>1</v>
      </c>
      <c r="P614" s="88">
        <v>44927</v>
      </c>
      <c r="Q614" s="88">
        <v>45290</v>
      </c>
      <c r="R614" s="89">
        <f t="shared" ref="R614:R677" si="30">DAYS360(P614,Q614)/360*54</f>
        <v>53.85</v>
      </c>
      <c r="S614" s="87" t="s">
        <v>168</v>
      </c>
      <c r="T614" s="90" t="s">
        <v>1188</v>
      </c>
      <c r="U614" s="105">
        <f>+IFERROR(VLOOKUP($L614,ACTIVIDADES!$B$9:$X$493,10,0),"")</f>
        <v>1</v>
      </c>
      <c r="V614" s="167" t="str">
        <f>+IFERROR(VLOOKUP($L614,ACTIVIDADES!$B$9:$X$493,11,0)," ")</f>
        <v xml:space="preserve">Acción establecida en el Plan de Mejoramiento suscrito el 26 de Diciembre de 2022,  como resultado de la Auditoría Financiera realizada por la CGR a la vigencia 2021.
La acción de mejora finaliza el 30 de Diciembre  de 2023
Se cargaron evidencia sobre la presunta accion disciplinaria No IP-019-2024 de 02 de agosto de 2024, considerandose finalmente en la misma, el archivo de la indagacion.
Por lo tanto, la acción de mejora establecida se encuentra cumplida 
</v>
      </c>
      <c r="W614" s="227" t="str">
        <f>+IFERROR(VLOOKUP($L614,ACTIVIDADES!$B$9:$X$493,12,0),"")</f>
        <v>https://dnbcgovco-my.sharepoint.com/:f:/g/personal/planeacion_dnbc_gov_co/IgCIX0NWav5DRLouA1nGTGOIAblLOIgYbbk_L9nrR1q5FMM?e=v7f5hr</v>
      </c>
      <c r="X614" s="138">
        <f>+IFERROR(VLOOKUP($L614,ACTIVIDADES!$B$9:$X$493,13,0),"")</f>
        <v>46153</v>
      </c>
      <c r="Y614" s="164" t="str">
        <f>+IFERROR(VLOOKUP($L614,ACTIVIDADES!$B$9:$X$493,14,0),"")</f>
        <v>Cumplida en seguimiento diciembre 2025</v>
      </c>
      <c r="Z614" s="105">
        <f>+IFERROR(VLOOKUP($L614,ACTIVIDADES!$B$9:$X$493,15,0),"")</f>
        <v>1</v>
      </c>
      <c r="AA614" s="165" t="str">
        <f>+IFERROR(VLOOKUP($L614,ACTIVIDADES!$B$9:$X$493,16,0),"")</f>
        <v>CUMPLIDO</v>
      </c>
      <c r="AB614" s="138">
        <v>46157</v>
      </c>
      <c r="AC614" s="105">
        <v>1</v>
      </c>
      <c r="AD614" s="181" t="s">
        <v>2517</v>
      </c>
      <c r="AE614" s="105" t="s">
        <v>80</v>
      </c>
      <c r="AF614" s="105" t="s">
        <v>81</v>
      </c>
      <c r="AG614" s="105" t="s">
        <v>85</v>
      </c>
      <c r="AH614" s="105" t="s">
        <v>123</v>
      </c>
      <c r="AI614" s="33"/>
      <c r="AJ614" s="33"/>
      <c r="AK614" s="34"/>
      <c r="AL614" s="33"/>
      <c r="AM614" s="34"/>
      <c r="AN614" s="35"/>
      <c r="AO614" s="36"/>
      <c r="AP614" s="37"/>
      <c r="AQ614" s="33"/>
      <c r="AR614" s="38"/>
      <c r="AS614" s="39"/>
      <c r="AT614" s="40"/>
      <c r="AU614" s="48"/>
      <c r="AV614" s="49"/>
      <c r="AW614" s="41"/>
      <c r="AX614" s="47"/>
      <c r="AY614" s="33"/>
      <c r="AZ614" s="33"/>
      <c r="BA614" s="34"/>
      <c r="BB614" s="33"/>
      <c r="BC614" s="34"/>
      <c r="BD614" s="35"/>
      <c r="BE614" s="36"/>
      <c r="BF614" s="37"/>
      <c r="BG614" s="33"/>
      <c r="BH614" s="38"/>
      <c r="BI614" s="39"/>
      <c r="BJ614" s="40"/>
      <c r="BK614" s="48"/>
      <c r="BL614" s="49"/>
      <c r="BM614" s="41"/>
      <c r="BN614" s="47"/>
      <c r="BO614" s="33"/>
      <c r="BP614" s="33"/>
      <c r="BQ614" s="34"/>
      <c r="BR614" s="33"/>
      <c r="BS614" s="34"/>
      <c r="BT614" s="35"/>
      <c r="BU614" s="36"/>
      <c r="BV614" s="37"/>
      <c r="BW614" s="33"/>
      <c r="BX614" s="38"/>
      <c r="BY614" s="39"/>
      <c r="BZ614" s="40"/>
      <c r="CA614" s="48"/>
      <c r="CB614" s="49"/>
      <c r="CC614" s="41"/>
      <c r="CD614" s="47"/>
    </row>
    <row r="615" spans="1:82" s="32" customFormat="1" ht="90" customHeight="1" x14ac:dyDescent="0.25">
      <c r="A615" s="315">
        <f t="shared" si="29"/>
        <v>607</v>
      </c>
      <c r="B615" s="61" t="s">
        <v>2479</v>
      </c>
      <c r="C615" s="61">
        <v>2018</v>
      </c>
      <c r="D615" s="61" t="s">
        <v>1248</v>
      </c>
      <c r="E615" s="61"/>
      <c r="F615" s="61" t="s">
        <v>2544</v>
      </c>
      <c r="G615" s="62" t="s">
        <v>2545</v>
      </c>
      <c r="H615" s="310" t="s">
        <v>1251</v>
      </c>
      <c r="I615" s="46" t="s">
        <v>2546</v>
      </c>
      <c r="J615" s="46" t="s">
        <v>2546</v>
      </c>
      <c r="K615" s="63" t="s">
        <v>73</v>
      </c>
      <c r="L615" s="87" t="s">
        <v>2547</v>
      </c>
      <c r="M615" s="86" t="s">
        <v>2548</v>
      </c>
      <c r="N615" s="87" t="s">
        <v>2549</v>
      </c>
      <c r="O615" s="87">
        <v>1</v>
      </c>
      <c r="P615" s="88">
        <v>44927</v>
      </c>
      <c r="Q615" s="88">
        <v>45291</v>
      </c>
      <c r="R615" s="89">
        <f t="shared" si="30"/>
        <v>54</v>
      </c>
      <c r="S615" s="87" t="s">
        <v>1016</v>
      </c>
      <c r="T615" s="90" t="s">
        <v>1017</v>
      </c>
      <c r="U615" s="105">
        <f>+IFERROR(VLOOKUP($L615,ACTIVIDADES!$B$9:$X$493,10,0),"")</f>
        <v>1</v>
      </c>
      <c r="V615" s="167" t="str">
        <f>+IFERROR(VLOOKUP($L615,ACTIVIDADES!$B$9:$X$493,11,0)," ")</f>
        <v>No se adjuntan soportes relacionados con la designación de supervisión de los contratos de comodato durante el primer trimestre 2026, al no realizarse contratos de comodatos, por lo tanto no se configura la acción.</v>
      </c>
      <c r="W615" s="227">
        <f>+IFERROR(VLOOKUP($L615,ACTIVIDADES!$B$9:$X$493,12,0),"")</f>
        <v>0</v>
      </c>
      <c r="X615" s="138">
        <f>+IFERROR(VLOOKUP($L615,ACTIVIDADES!$B$9:$X$493,13,0),"")</f>
        <v>46153</v>
      </c>
      <c r="Y615" s="164" t="str">
        <f>+IFERROR(VLOOKUP($L615,ACTIVIDADES!$B$9:$X$493,14,0),"")</f>
        <v>La acción es de 2023, motivo por el cual deben incluir la información de la supervisión de los contratos vigentes</v>
      </c>
      <c r="Z615" s="105">
        <f>+IFERROR(VLOOKUP($L615,ACTIVIDADES!$B$9:$X$493,15,0),"")</f>
        <v>0</v>
      </c>
      <c r="AA615" s="165" t="str">
        <f>+IFERROR(VLOOKUP($L615,ACTIVIDADES!$B$9:$X$493,16,0),"")</f>
        <v>VENCIDO</v>
      </c>
      <c r="AB615" s="138">
        <v>46157</v>
      </c>
      <c r="AC615" s="174">
        <v>0</v>
      </c>
      <c r="AD615" s="181" t="s">
        <v>93</v>
      </c>
      <c r="AE615" s="105" t="s">
        <v>118</v>
      </c>
      <c r="AF615" s="105" t="s">
        <v>81</v>
      </c>
      <c r="AG615" s="105" t="s">
        <v>81</v>
      </c>
      <c r="AH615" s="105" t="s">
        <v>81</v>
      </c>
      <c r="AI615" s="33"/>
      <c r="AJ615" s="33"/>
      <c r="AK615" s="34"/>
      <c r="AL615" s="33"/>
      <c r="AM615" s="34"/>
      <c r="AN615" s="35"/>
      <c r="AO615" s="36"/>
      <c r="AP615" s="37"/>
      <c r="AQ615" s="33"/>
      <c r="AR615" s="38"/>
      <c r="AS615" s="39"/>
      <c r="AT615" s="40"/>
      <c r="AU615" s="48"/>
      <c r="AV615" s="49"/>
      <c r="AW615" s="41"/>
      <c r="AX615" s="47"/>
      <c r="AY615" s="33"/>
      <c r="AZ615" s="33"/>
      <c r="BA615" s="34"/>
      <c r="BB615" s="33"/>
      <c r="BC615" s="34"/>
      <c r="BD615" s="35"/>
      <c r="BE615" s="36"/>
      <c r="BF615" s="37"/>
      <c r="BG615" s="33"/>
      <c r="BH615" s="38"/>
      <c r="BI615" s="39"/>
      <c r="BJ615" s="40"/>
      <c r="BK615" s="48"/>
      <c r="BL615" s="49"/>
      <c r="BM615" s="41"/>
      <c r="BN615" s="47"/>
      <c r="BO615" s="33"/>
      <c r="BP615" s="33"/>
      <c r="BQ615" s="34"/>
      <c r="BR615" s="33"/>
      <c r="BS615" s="34"/>
      <c r="BT615" s="35"/>
      <c r="BU615" s="36"/>
      <c r="BV615" s="37"/>
      <c r="BW615" s="33"/>
      <c r="BX615" s="38"/>
      <c r="BY615" s="39"/>
      <c r="BZ615" s="40"/>
      <c r="CA615" s="48"/>
      <c r="CB615" s="49"/>
      <c r="CC615" s="41"/>
      <c r="CD615" s="47"/>
    </row>
    <row r="616" spans="1:82" s="32" customFormat="1" ht="90" customHeight="1" x14ac:dyDescent="0.25">
      <c r="A616" s="315">
        <f t="shared" si="29"/>
        <v>608</v>
      </c>
      <c r="B616" s="61" t="s">
        <v>2479</v>
      </c>
      <c r="C616" s="61">
        <v>2018</v>
      </c>
      <c r="D616" s="61" t="s">
        <v>1248</v>
      </c>
      <c r="E616" s="61"/>
      <c r="F616" s="61" t="s">
        <v>2550</v>
      </c>
      <c r="G616" s="62" t="s">
        <v>2545</v>
      </c>
      <c r="H616" s="310" t="s">
        <v>1251</v>
      </c>
      <c r="I616" s="46" t="s">
        <v>2546</v>
      </c>
      <c r="J616" s="46" t="s">
        <v>2546</v>
      </c>
      <c r="K616" s="63" t="s">
        <v>73</v>
      </c>
      <c r="L616" s="87" t="s">
        <v>1013</v>
      </c>
      <c r="M616" s="86" t="s">
        <v>1014</v>
      </c>
      <c r="N616" s="87" t="s">
        <v>1015</v>
      </c>
      <c r="O616" s="87">
        <v>1</v>
      </c>
      <c r="P616" s="88">
        <v>44927</v>
      </c>
      <c r="Q616" s="88">
        <v>45291</v>
      </c>
      <c r="R616" s="89">
        <f t="shared" si="30"/>
        <v>54</v>
      </c>
      <c r="S616" s="87" t="s">
        <v>1016</v>
      </c>
      <c r="T616" s="90" t="s">
        <v>1188</v>
      </c>
      <c r="U616" s="105">
        <f>+IFERROR(VLOOKUP($L616,ACTIVIDADES!$B$9:$X$493,10,0),"")</f>
        <v>0.5</v>
      </c>
      <c r="V616" s="167" t="str">
        <f>+IFERROR(VLOOKUP($L616,ACTIVIDADES!$B$9:$X$493,11,0)," ")</f>
        <v>En cumplimiento de las actividades de seguimiento y control de bienes en comodato, se informa que el día 18 de marzo se realizó el envío del correo electrónico correspondiente a la reiteración de informe de comodatos, dirigida a los Cuerpos de Bomberos con bienes asignados.</v>
      </c>
      <c r="W616" s="227" t="str">
        <f>+IFERROR(VLOOKUP($L616,ACTIVIDADES!$B$9:$X$493,12,0),"")</f>
        <v>https://dnbcgovco-my.sharepoint.com/:f:/g/personal/planeacion_dnbc_gov_co/IgDXNHpy7oLsTo_k1pBYTEA_AXkQuekeDuYRfMOd3hOKrho?e=FZVMrN</v>
      </c>
      <c r="X616" s="138">
        <f>+IFERROR(VLOOKUP($L616,ACTIVIDADES!$B$9:$X$493,13,0),"")</f>
        <v>46153</v>
      </c>
      <c r="Y616" s="164" t="str">
        <f>+IFERROR(VLOOKUP($L616,ACTIVIDADES!$B$9:$X$493,14,0),"")</f>
        <v xml:space="preserve">Se genera evidencia del primer trimestre sobre información de comodatos. </v>
      </c>
      <c r="Z616" s="105">
        <f>+IFERROR(VLOOKUP($L616,ACTIVIDADES!$B$9:$X$493,15,0),"")</f>
        <v>0.5</v>
      </c>
      <c r="AA616" s="165" t="str">
        <f>+IFERROR(VLOOKUP($L616,ACTIVIDADES!$B$9:$X$493,16,0),"")</f>
        <v>EJECUCIÓN</v>
      </c>
      <c r="AB616" s="138">
        <v>46157</v>
      </c>
      <c r="AC616" s="170">
        <v>0.5</v>
      </c>
      <c r="AD616" s="222" t="s">
        <v>1018</v>
      </c>
      <c r="AE616" s="105" t="s">
        <v>108</v>
      </c>
      <c r="AF616" s="105" t="s">
        <v>81</v>
      </c>
      <c r="AG616" s="105" t="s">
        <v>81</v>
      </c>
      <c r="AH616" s="105" t="s">
        <v>81</v>
      </c>
      <c r="AI616" s="33"/>
      <c r="AJ616" s="33"/>
      <c r="AK616" s="34"/>
      <c r="AL616" s="33"/>
      <c r="AM616" s="34"/>
      <c r="AN616" s="35"/>
      <c r="AO616" s="36"/>
      <c r="AP616" s="37"/>
      <c r="AQ616" s="33"/>
      <c r="AR616" s="38"/>
      <c r="AS616" s="39"/>
      <c r="AT616" s="40"/>
      <c r="AU616" s="48"/>
      <c r="AV616" s="49"/>
      <c r="AW616" s="41"/>
      <c r="AX616" s="47"/>
      <c r="AY616" s="33"/>
      <c r="AZ616" s="33"/>
      <c r="BA616" s="34"/>
      <c r="BB616" s="33"/>
      <c r="BC616" s="34"/>
      <c r="BD616" s="35"/>
      <c r="BE616" s="36"/>
      <c r="BF616" s="37"/>
      <c r="BG616" s="33"/>
      <c r="BH616" s="38"/>
      <c r="BI616" s="39"/>
      <c r="BJ616" s="40"/>
      <c r="BK616" s="48"/>
      <c r="BL616" s="49"/>
      <c r="BM616" s="41"/>
      <c r="BN616" s="47"/>
      <c r="BO616" s="33"/>
      <c r="BP616" s="33"/>
      <c r="BQ616" s="34"/>
      <c r="BR616" s="33"/>
      <c r="BS616" s="34"/>
      <c r="BT616" s="35"/>
      <c r="BU616" s="36"/>
      <c r="BV616" s="37"/>
      <c r="BW616" s="33"/>
      <c r="BX616" s="38"/>
      <c r="BY616" s="39"/>
      <c r="BZ616" s="40"/>
      <c r="CA616" s="48"/>
      <c r="CB616" s="49"/>
      <c r="CC616" s="41"/>
      <c r="CD616" s="47"/>
    </row>
    <row r="617" spans="1:82" s="32" customFormat="1" ht="90" customHeight="1" x14ac:dyDescent="0.25">
      <c r="A617" s="315">
        <f t="shared" si="29"/>
        <v>609</v>
      </c>
      <c r="B617" s="61" t="s">
        <v>2479</v>
      </c>
      <c r="C617" s="61">
        <v>2018</v>
      </c>
      <c r="D617" s="61" t="s">
        <v>1248</v>
      </c>
      <c r="E617" s="61"/>
      <c r="F617" s="61" t="s">
        <v>2551</v>
      </c>
      <c r="G617" s="62" t="s">
        <v>2545</v>
      </c>
      <c r="H617" s="310" t="s">
        <v>1251</v>
      </c>
      <c r="I617" s="46" t="s">
        <v>2546</v>
      </c>
      <c r="J617" s="46" t="s">
        <v>2546</v>
      </c>
      <c r="K617" s="63" t="s">
        <v>73</v>
      </c>
      <c r="L617" s="87" t="s">
        <v>1019</v>
      </c>
      <c r="M617" s="86" t="s">
        <v>1020</v>
      </c>
      <c r="N617" s="87" t="s">
        <v>1015</v>
      </c>
      <c r="O617" s="87">
        <v>1</v>
      </c>
      <c r="P617" s="88">
        <v>44927</v>
      </c>
      <c r="Q617" s="88">
        <v>45291</v>
      </c>
      <c r="R617" s="89">
        <f t="shared" si="30"/>
        <v>54</v>
      </c>
      <c r="S617" s="87" t="s">
        <v>1016</v>
      </c>
      <c r="T617" s="90" t="s">
        <v>1188</v>
      </c>
      <c r="U617" s="105">
        <f>+IFERROR(VLOOKUP($L617,ACTIVIDADES!$B$9:$X$493,10,0),"")</f>
        <v>0.5</v>
      </c>
      <c r="V617" s="167" t="str">
        <f>+IFERROR(VLOOKUP($L617,ACTIVIDADES!$B$9:$X$493,11,0)," ")</f>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v>
      </c>
      <c r="W617" s="227" t="str">
        <f>+IFERROR(VLOOKUP($L617,ACTIVIDADES!$B$9:$X$493,12,0),"")</f>
        <v>https://dnbcgovco-my.sharepoint.com/:f:/g/personal/planeacion_dnbc_gov_co/IgDXNHpy7oLsTo_k1pBYTEA_AXkQuekeDuYRfMOd3hOKrho?e=FZVMrN</v>
      </c>
      <c r="X617" s="138">
        <f>+IFERROR(VLOOKUP($L617,ACTIVIDADES!$B$9:$X$493,13,0),"")</f>
        <v>46153</v>
      </c>
      <c r="Y617" s="164" t="str">
        <f>+IFERROR(VLOOKUP($L617,ACTIVIDADES!$B$9:$X$493,14,0),"")</f>
        <v xml:space="preserve">Se genera evidencia del primer trimestre sobre información de comodatos. </v>
      </c>
      <c r="Z617" s="105">
        <f>+IFERROR(VLOOKUP($L617,ACTIVIDADES!$B$9:$X$493,15,0),"")</f>
        <v>0.5</v>
      </c>
      <c r="AA617" s="165" t="str">
        <f>+IFERROR(VLOOKUP($L617,ACTIVIDADES!$B$9:$X$493,16,0),"")</f>
        <v>EJECUCIÓN</v>
      </c>
      <c r="AB617" s="138">
        <v>46157</v>
      </c>
      <c r="AC617" s="170">
        <v>0.5</v>
      </c>
      <c r="AD617" s="176" t="s">
        <v>1021</v>
      </c>
      <c r="AE617" s="105" t="s">
        <v>108</v>
      </c>
      <c r="AF617" s="105" t="s">
        <v>81</v>
      </c>
      <c r="AG617" s="105" t="s">
        <v>81</v>
      </c>
      <c r="AH617" s="105" t="s">
        <v>81</v>
      </c>
      <c r="AI617" s="33"/>
      <c r="AJ617" s="33"/>
      <c r="AK617" s="34"/>
      <c r="AL617" s="33"/>
      <c r="AM617" s="34"/>
      <c r="AN617" s="35"/>
      <c r="AO617" s="36"/>
      <c r="AP617" s="37"/>
      <c r="AQ617" s="33"/>
      <c r="AR617" s="38"/>
      <c r="AS617" s="39"/>
      <c r="AT617" s="40"/>
      <c r="AU617" s="48"/>
      <c r="AV617" s="49"/>
      <c r="AW617" s="41"/>
      <c r="AX617" s="47"/>
      <c r="AY617" s="33"/>
      <c r="AZ617" s="33"/>
      <c r="BA617" s="34"/>
      <c r="BB617" s="33"/>
      <c r="BC617" s="34"/>
      <c r="BD617" s="35"/>
      <c r="BE617" s="36"/>
      <c r="BF617" s="37"/>
      <c r="BG617" s="33"/>
      <c r="BH617" s="38"/>
      <c r="BI617" s="39"/>
      <c r="BJ617" s="40"/>
      <c r="BK617" s="48"/>
      <c r="BL617" s="49"/>
      <c r="BM617" s="41"/>
      <c r="BN617" s="47"/>
      <c r="BO617" s="33"/>
      <c r="BP617" s="33"/>
      <c r="BQ617" s="34"/>
      <c r="BR617" s="33"/>
      <c r="BS617" s="34"/>
      <c r="BT617" s="35"/>
      <c r="BU617" s="36"/>
      <c r="BV617" s="37"/>
      <c r="BW617" s="33"/>
      <c r="BX617" s="38"/>
      <c r="BY617" s="39"/>
      <c r="BZ617" s="40"/>
      <c r="CA617" s="48"/>
      <c r="CB617" s="49"/>
      <c r="CC617" s="41"/>
      <c r="CD617" s="47"/>
    </row>
    <row r="618" spans="1:82" s="32" customFormat="1" ht="90" customHeight="1" x14ac:dyDescent="0.25">
      <c r="A618" s="315">
        <f t="shared" si="29"/>
        <v>610</v>
      </c>
      <c r="B618" s="61" t="s">
        <v>2479</v>
      </c>
      <c r="C618" s="61">
        <v>2018</v>
      </c>
      <c r="D618" s="61" t="s">
        <v>1248</v>
      </c>
      <c r="E618" s="61"/>
      <c r="F618" s="61" t="s">
        <v>2552</v>
      </c>
      <c r="G618" s="62" t="s">
        <v>2545</v>
      </c>
      <c r="H618" s="310" t="s">
        <v>1251</v>
      </c>
      <c r="I618" s="46" t="s">
        <v>2546</v>
      </c>
      <c r="J618" s="46" t="s">
        <v>2546</v>
      </c>
      <c r="K618" s="63" t="s">
        <v>73</v>
      </c>
      <c r="L618" s="87" t="s">
        <v>1022</v>
      </c>
      <c r="M618" s="86" t="s">
        <v>1023</v>
      </c>
      <c r="N618" s="87" t="s">
        <v>1024</v>
      </c>
      <c r="O618" s="87">
        <v>4</v>
      </c>
      <c r="P618" s="88">
        <v>44927</v>
      </c>
      <c r="Q618" s="88">
        <v>45291</v>
      </c>
      <c r="R618" s="89">
        <f t="shared" si="30"/>
        <v>54</v>
      </c>
      <c r="S618" s="87" t="s">
        <v>1016</v>
      </c>
      <c r="T618" s="90" t="s">
        <v>1188</v>
      </c>
      <c r="U618" s="105">
        <f>+IFERROR(VLOOKUP($L618,ACTIVIDADES!$B$9:$X$493,10,0),"")</f>
        <v>0.5</v>
      </c>
      <c r="V618" s="167" t="str">
        <f>+IFERROR(VLOOKUP($L618,ACTIVIDADES!$B$9:$X$493,11,0)," ")</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W618" s="227" t="str">
        <f>+IFERROR(VLOOKUP($L618,ACTIVIDADES!$B$9:$X$493,12,0),"")</f>
        <v>https://dnbcgovco-my.sharepoint.com/:f:/g/personal/planeacion_dnbc_gov_co/IgDXNHpy7oLsTo_k1pBYTEA_AXkQuekeDuYRfMOd3hOKrho?e=FZVMrN</v>
      </c>
      <c r="X618" s="138">
        <f>+IFERROR(VLOOKUP($L618,ACTIVIDADES!$B$9:$X$493,13,0),"")</f>
        <v>46153</v>
      </c>
      <c r="Y618" s="164" t="str">
        <f>+IFERROR(VLOOKUP($L618,ACTIVIDADES!$B$9:$X$493,14,0),"")</f>
        <v>Se evidencia matriz diligenciada. Se sugiere dejar evidencia de socialización con lider de proceso</v>
      </c>
      <c r="Z618" s="105">
        <f>+IFERROR(VLOOKUP($L618,ACTIVIDADES!$B$9:$X$493,15,0),"")</f>
        <v>0.25</v>
      </c>
      <c r="AA618" s="165" t="str">
        <f>+IFERROR(VLOOKUP($L618,ACTIVIDADES!$B$9:$X$493,16,0),"")</f>
        <v>EJECUCIÓN</v>
      </c>
      <c r="AB618" s="138">
        <v>46157</v>
      </c>
      <c r="AC618" s="170">
        <v>0.25</v>
      </c>
      <c r="AD618" s="176" t="s">
        <v>1025</v>
      </c>
      <c r="AE618" s="105" t="s">
        <v>108</v>
      </c>
      <c r="AF618" s="105" t="s">
        <v>81</v>
      </c>
      <c r="AG618" s="105" t="s">
        <v>81</v>
      </c>
      <c r="AH618" s="105" t="s">
        <v>81</v>
      </c>
      <c r="AI618" s="33"/>
      <c r="AJ618" s="33"/>
      <c r="AK618" s="34"/>
      <c r="AL618" s="33"/>
      <c r="AM618" s="34"/>
      <c r="AN618" s="35"/>
      <c r="AO618" s="36"/>
      <c r="AP618" s="37"/>
      <c r="AQ618" s="33"/>
      <c r="AR618" s="38"/>
      <c r="AS618" s="39"/>
      <c r="AT618" s="40"/>
      <c r="AU618" s="48"/>
      <c r="AV618" s="49"/>
      <c r="AW618" s="41"/>
      <c r="AX618" s="47"/>
      <c r="AY618" s="33"/>
      <c r="AZ618" s="33"/>
      <c r="BA618" s="34"/>
      <c r="BB618" s="33"/>
      <c r="BC618" s="34"/>
      <c r="BD618" s="35"/>
      <c r="BE618" s="36"/>
      <c r="BF618" s="37"/>
      <c r="BG618" s="33"/>
      <c r="BH618" s="38"/>
      <c r="BI618" s="39"/>
      <c r="BJ618" s="40"/>
      <c r="BK618" s="48"/>
      <c r="BL618" s="49"/>
      <c r="BM618" s="41"/>
      <c r="BN618" s="47"/>
      <c r="BO618" s="33"/>
      <c r="BP618" s="33"/>
      <c r="BQ618" s="34"/>
      <c r="BR618" s="33"/>
      <c r="BS618" s="34"/>
      <c r="BT618" s="35"/>
      <c r="BU618" s="36"/>
      <c r="BV618" s="37"/>
      <c r="BW618" s="33"/>
      <c r="BX618" s="38"/>
      <c r="BY618" s="39"/>
      <c r="BZ618" s="40"/>
      <c r="CA618" s="48"/>
      <c r="CB618" s="49"/>
      <c r="CC618" s="41"/>
      <c r="CD618" s="47"/>
    </row>
    <row r="619" spans="1:82" s="32" customFormat="1" ht="90" customHeight="1" x14ac:dyDescent="0.25">
      <c r="A619" s="315">
        <f t="shared" si="29"/>
        <v>611</v>
      </c>
      <c r="B619" s="61" t="s">
        <v>2479</v>
      </c>
      <c r="C619" s="61">
        <v>2018</v>
      </c>
      <c r="D619" s="61" t="s">
        <v>68</v>
      </c>
      <c r="E619" s="61"/>
      <c r="F619" s="61" t="s">
        <v>2553</v>
      </c>
      <c r="G619" s="62" t="s">
        <v>2545</v>
      </c>
      <c r="H619" s="310"/>
      <c r="I619" s="46" t="s">
        <v>2546</v>
      </c>
      <c r="J619" s="64" t="s">
        <v>2546</v>
      </c>
      <c r="K619" s="63" t="s">
        <v>73</v>
      </c>
      <c r="L619" s="87" t="s">
        <v>2554</v>
      </c>
      <c r="M619" s="86" t="s">
        <v>2555</v>
      </c>
      <c r="N619" s="87" t="s">
        <v>2556</v>
      </c>
      <c r="O619" s="87">
        <v>1</v>
      </c>
      <c r="P619" s="88">
        <v>44927</v>
      </c>
      <c r="Q619" s="88">
        <v>45291</v>
      </c>
      <c r="R619" s="89">
        <f t="shared" si="30"/>
        <v>54</v>
      </c>
      <c r="S619" s="87" t="s">
        <v>2557</v>
      </c>
      <c r="T619" s="90" t="s">
        <v>1188</v>
      </c>
      <c r="U619" s="105">
        <f>+IFERROR(VLOOKUP($L619,ACTIVIDADES!$B$9:$X$493,10,0),"")</f>
        <v>1</v>
      </c>
      <c r="V619" s="167" t="str">
        <f>+IFERROR(VLOOKUP($L619,ACTIVIDADES!$B$9:$X$493,11,0)," ")</f>
        <v xml:space="preserve">Se estan realizando las actas de salida de almacén de cada uno de los bienes entregados teniendo así salidas en el mes de Febrero y Marzo </v>
      </c>
      <c r="W619" s="227" t="str">
        <f>+IFERROR(VLOOKUP($L619,ACTIVIDADES!$B$9:$X$493,12,0),"")</f>
        <v>https://dnbcgovco-my.sharepoint.com/:f:/g/personal/planeacion_dnbc_gov_co/IgDcN4m-CRspQ6coLbhb637MAcqIoQ2fbpGXE2VgGXYCtlY?e=c6rzrW</v>
      </c>
      <c r="X619" s="138">
        <f>+IFERROR(VLOOKUP($L619,ACTIVIDADES!$B$9:$X$493,13,0),"")</f>
        <v>46153</v>
      </c>
      <c r="Y619" s="164" t="str">
        <f>+IFERROR(VLOOKUP($L619,ACTIVIDADES!$B$9:$X$493,14,0),"")</f>
        <v>Se adjuntan actas de salida de los meses de febrero y marzo</v>
      </c>
      <c r="Z619" s="105">
        <f>+IFERROR(VLOOKUP($L619,ACTIVIDADES!$B$9:$X$493,15,0),"")</f>
        <v>1</v>
      </c>
      <c r="AA619" s="165" t="str">
        <f>+IFERROR(VLOOKUP($L619,ACTIVIDADES!$B$9:$X$493,16,0),"")</f>
        <v>CUMPLIDO</v>
      </c>
      <c r="AB619" s="138">
        <v>46157</v>
      </c>
      <c r="AC619" s="174">
        <v>0.25</v>
      </c>
      <c r="AD619" s="176" t="s">
        <v>2558</v>
      </c>
      <c r="AE619" s="105" t="s">
        <v>80</v>
      </c>
      <c r="AF619" s="105" t="s">
        <v>81</v>
      </c>
      <c r="AG619" s="105" t="s">
        <v>81</v>
      </c>
      <c r="AH619" s="105" t="s">
        <v>81</v>
      </c>
      <c r="AI619" s="33"/>
      <c r="AJ619" s="33"/>
      <c r="AK619" s="34"/>
      <c r="AL619" s="33"/>
      <c r="AM619" s="34"/>
      <c r="AN619" s="35"/>
      <c r="AO619" s="36"/>
      <c r="AP619" s="37"/>
      <c r="AQ619" s="33"/>
      <c r="AR619" s="38"/>
      <c r="AS619" s="39"/>
      <c r="AT619" s="40"/>
      <c r="AU619" s="48"/>
      <c r="AV619" s="49"/>
      <c r="AW619" s="41"/>
      <c r="AX619" s="47"/>
      <c r="AY619" s="33"/>
      <c r="AZ619" s="33"/>
      <c r="BA619" s="34"/>
      <c r="BB619" s="33"/>
      <c r="BC619" s="34"/>
      <c r="BD619" s="35"/>
      <c r="BE619" s="36"/>
      <c r="BF619" s="37"/>
      <c r="BG619" s="33"/>
      <c r="BH619" s="38"/>
      <c r="BI619" s="39"/>
      <c r="BJ619" s="40"/>
      <c r="BK619" s="48"/>
      <c r="BL619" s="49"/>
      <c r="BM619" s="41"/>
      <c r="BN619" s="47"/>
      <c r="BO619" s="33"/>
      <c r="BP619" s="33"/>
      <c r="BQ619" s="34"/>
      <c r="BR619" s="33"/>
      <c r="BS619" s="34"/>
      <c r="BT619" s="35"/>
      <c r="BU619" s="36"/>
      <c r="BV619" s="37"/>
      <c r="BW619" s="33"/>
      <c r="BX619" s="38"/>
      <c r="BY619" s="39"/>
      <c r="BZ619" s="40"/>
      <c r="CA619" s="48"/>
      <c r="CB619" s="49"/>
      <c r="CC619" s="41"/>
      <c r="CD619" s="47"/>
    </row>
    <row r="620" spans="1:82" s="32" customFormat="1" ht="90" customHeight="1" x14ac:dyDescent="0.25">
      <c r="A620" s="315">
        <f t="shared" si="29"/>
        <v>612</v>
      </c>
      <c r="B620" s="61" t="s">
        <v>2479</v>
      </c>
      <c r="C620" s="61">
        <v>2018</v>
      </c>
      <c r="D620" s="61" t="s">
        <v>68</v>
      </c>
      <c r="E620" s="61"/>
      <c r="F620" s="61" t="s">
        <v>2559</v>
      </c>
      <c r="G620" s="62" t="s">
        <v>2545</v>
      </c>
      <c r="H620" s="310"/>
      <c r="I620" s="46" t="s">
        <v>2546</v>
      </c>
      <c r="J620" s="64" t="s">
        <v>2546</v>
      </c>
      <c r="K620" s="63" t="s">
        <v>73</v>
      </c>
      <c r="L620" s="87" t="s">
        <v>2560</v>
      </c>
      <c r="M620" s="86" t="s">
        <v>2561</v>
      </c>
      <c r="N620" s="87" t="s">
        <v>2562</v>
      </c>
      <c r="O620" s="87">
        <v>1</v>
      </c>
      <c r="P620" s="88">
        <v>44927</v>
      </c>
      <c r="Q620" s="88">
        <v>45291</v>
      </c>
      <c r="R620" s="89">
        <f t="shared" si="30"/>
        <v>54</v>
      </c>
      <c r="S620" s="87" t="s">
        <v>2557</v>
      </c>
      <c r="T620" s="90" t="s">
        <v>1188</v>
      </c>
      <c r="U620" s="105">
        <f>+IFERROR(VLOOKUP($L620,ACTIVIDADES!$B$9:$X$493,10,0),"")</f>
        <v>1</v>
      </c>
      <c r="V620" s="167" t="str">
        <f>+IFERROR(VLOOKUP($L620,ACTIVIDADES!$B$9:$X$493,11,0)," ")</f>
        <v xml:space="preserve">Se generaron las actas de entrada de almacén con las facturas de los proveedores teniendo entradas en el mes de Abril </v>
      </c>
      <c r="W620" s="227" t="str">
        <f>+IFERROR(VLOOKUP($L620,ACTIVIDADES!$B$9:$X$493,12,0),"")</f>
        <v>https://dnbcgovco-my.sharepoint.com/:f:/g/personal/planeacion_dnbc_gov_co/IgAon2OWoyMPS6C-viXLOv3qAW_jPQ_SHklbTuv3BA_mqyk?e=zos6EK</v>
      </c>
      <c r="X620" s="138">
        <f>+IFERROR(VLOOKUP($L620,ACTIVIDADES!$B$9:$X$493,13,0),"")</f>
        <v>46153</v>
      </c>
      <c r="Y620" s="164" t="str">
        <f>+IFERROR(VLOOKUP($L620,ACTIVIDADES!$B$9:$X$493,14,0),"")</f>
        <v>Se adjuntan 4 actas de entrega de bienes identificados para posterior entrega a los cuerpos de bomberos</v>
      </c>
      <c r="Z620" s="105">
        <f>+IFERROR(VLOOKUP($L620,ACTIVIDADES!$B$9:$X$493,15,0),"")</f>
        <v>1</v>
      </c>
      <c r="AA620" s="165" t="str">
        <f>+IFERROR(VLOOKUP($L620,ACTIVIDADES!$B$9:$X$493,16,0),"")</f>
        <v>CUMPLIDO</v>
      </c>
      <c r="AB620" s="138">
        <v>46171</v>
      </c>
      <c r="AC620" s="175">
        <v>1</v>
      </c>
      <c r="AD620" s="168"/>
      <c r="AE620" s="105" t="s">
        <v>80</v>
      </c>
      <c r="AF620" s="105" t="s">
        <v>81</v>
      </c>
      <c r="AG620" s="105" t="s">
        <v>85</v>
      </c>
      <c r="AH620" s="105" t="s">
        <v>123</v>
      </c>
      <c r="AI620" s="33"/>
      <c r="AJ620" s="33"/>
      <c r="AK620" s="34"/>
      <c r="AL620" s="33"/>
      <c r="AM620" s="34"/>
      <c r="AN620" s="35"/>
      <c r="AO620" s="36"/>
      <c r="AP620" s="37"/>
      <c r="AQ620" s="33"/>
      <c r="AR620" s="38"/>
      <c r="AS620" s="39"/>
      <c r="AT620" s="40"/>
      <c r="AU620" s="48"/>
      <c r="AV620" s="49"/>
      <c r="AW620" s="41"/>
      <c r="AX620" s="47"/>
      <c r="AY620" s="33"/>
      <c r="AZ620" s="33"/>
      <c r="BA620" s="34"/>
      <c r="BB620" s="33"/>
      <c r="BC620" s="34"/>
      <c r="BD620" s="35"/>
      <c r="BE620" s="36"/>
      <c r="BF620" s="37"/>
      <c r="BG620" s="33"/>
      <c r="BH620" s="38"/>
      <c r="BI620" s="39"/>
      <c r="BJ620" s="40"/>
      <c r="BK620" s="48"/>
      <c r="BL620" s="49"/>
      <c r="BM620" s="41"/>
      <c r="BN620" s="47"/>
      <c r="BO620" s="33"/>
      <c r="BP620" s="33"/>
      <c r="BQ620" s="34"/>
      <c r="BR620" s="33"/>
      <c r="BS620" s="34"/>
      <c r="BT620" s="35"/>
      <c r="BU620" s="36"/>
      <c r="BV620" s="37"/>
      <c r="BW620" s="33"/>
      <c r="BX620" s="38"/>
      <c r="BY620" s="39"/>
      <c r="BZ620" s="40"/>
      <c r="CA620" s="48"/>
      <c r="CB620" s="49"/>
      <c r="CC620" s="41"/>
      <c r="CD620" s="47"/>
    </row>
    <row r="621" spans="1:82" s="32" customFormat="1" ht="109.5" customHeight="1" x14ac:dyDescent="0.25">
      <c r="A621" s="315">
        <f t="shared" si="29"/>
        <v>613</v>
      </c>
      <c r="B621" s="61" t="s">
        <v>2479</v>
      </c>
      <c r="C621" s="61">
        <v>2018</v>
      </c>
      <c r="D621" s="61" t="s">
        <v>68</v>
      </c>
      <c r="E621" s="61"/>
      <c r="F621" s="61" t="s">
        <v>2563</v>
      </c>
      <c r="G621" s="228" t="s">
        <v>2564</v>
      </c>
      <c r="H621" s="310"/>
      <c r="I621" s="46" t="s">
        <v>2546</v>
      </c>
      <c r="J621" s="64" t="s">
        <v>2546</v>
      </c>
      <c r="K621" s="63" t="s">
        <v>73</v>
      </c>
      <c r="L621" s="87" t="s">
        <v>2565</v>
      </c>
      <c r="M621" s="86" t="s">
        <v>2566</v>
      </c>
      <c r="N621" s="87" t="s">
        <v>2567</v>
      </c>
      <c r="O621" s="87">
        <v>12</v>
      </c>
      <c r="P621" s="88">
        <v>44927</v>
      </c>
      <c r="Q621" s="88">
        <v>45291</v>
      </c>
      <c r="R621" s="89">
        <f t="shared" si="30"/>
        <v>54</v>
      </c>
      <c r="S621" s="87" t="s">
        <v>92</v>
      </c>
      <c r="T621" s="90" t="s">
        <v>1188</v>
      </c>
      <c r="U621" s="105">
        <f>+IFERROR(VLOOKUP($L621,ACTIVIDADES!$B$9:$X$493,10,0),"")</f>
        <v>1</v>
      </c>
      <c r="V621" s="167" t="str">
        <f>+IFERROR(VLOOKUP($L621,ACTIVIDADES!$B$9:$X$493,11,0)," ")</f>
        <v>Los SOAT se encuentran vigentes por tanto no se han realizado  seguimiento de correos para soat vencidos</v>
      </c>
      <c r="W621" s="227" t="str">
        <f>+IFERROR(VLOOKUP($L621,ACTIVIDADES!$B$9:$X$493,12,0),"")</f>
        <v>https://dnbcgovco-my.sharepoint.com/:f:/g/personal/planeacion_dnbc_gov_co/IgDMimyWvtAXQL6Sk3sPQ2mJAaaHhuPms--lAEigD9dNY4A?e=URBEjk</v>
      </c>
      <c r="X621" s="138">
        <f>+IFERROR(VLOOKUP($L621,ACTIVIDADES!$B$9:$X$493,13,0),"")</f>
        <v>46153</v>
      </c>
      <c r="Y621" s="164" t="str">
        <f>+IFERROR(VLOOKUP($L621,ACTIVIDADES!$B$9:$X$493,14,0),"")</f>
        <v>Aunque se encuentra la base, se sugiere su socialización al lider de proceso para evidenciar su seguimiento</v>
      </c>
      <c r="Z621" s="105">
        <f>+IFERROR(VLOOKUP($L621,ACTIVIDADES!$B$9:$X$493,15,0),"")</f>
        <v>0.1</v>
      </c>
      <c r="AA621" s="165" t="str">
        <f>+IFERROR(VLOOKUP($L621,ACTIVIDADES!$B$9:$X$493,16,0),"")</f>
        <v>EJECUCIÓN</v>
      </c>
      <c r="AB621" s="138">
        <v>46171</v>
      </c>
      <c r="AC621" s="174">
        <v>0.1</v>
      </c>
      <c r="AD621" s="204" t="s">
        <v>2568</v>
      </c>
      <c r="AE621" s="179" t="s">
        <v>118</v>
      </c>
      <c r="AF621" s="105" t="s">
        <v>81</v>
      </c>
      <c r="AG621" s="105" t="s">
        <v>81</v>
      </c>
      <c r="AH621" s="105" t="s">
        <v>81</v>
      </c>
      <c r="AI621" s="33"/>
      <c r="AJ621" s="33"/>
      <c r="AK621" s="34"/>
      <c r="AL621" s="33"/>
      <c r="AM621" s="34"/>
      <c r="AN621" s="35"/>
      <c r="AO621" s="36"/>
      <c r="AP621" s="37"/>
      <c r="AQ621" s="33"/>
      <c r="AR621" s="38"/>
      <c r="AS621" s="39"/>
      <c r="AT621" s="40"/>
      <c r="AU621" s="48"/>
      <c r="AV621" s="49"/>
      <c r="AW621" s="41"/>
      <c r="AX621" s="47"/>
      <c r="AY621" s="33"/>
      <c r="AZ621" s="33"/>
      <c r="BA621" s="34"/>
      <c r="BB621" s="33"/>
      <c r="BC621" s="34"/>
      <c r="BD621" s="35"/>
      <c r="BE621" s="36"/>
      <c r="BF621" s="37"/>
      <c r="BG621" s="33"/>
      <c r="BH621" s="38"/>
      <c r="BI621" s="39"/>
      <c r="BJ621" s="40"/>
      <c r="BK621" s="48"/>
      <c r="BL621" s="49"/>
      <c r="BM621" s="41"/>
      <c r="BN621" s="47"/>
      <c r="BO621" s="33"/>
      <c r="BP621" s="33"/>
      <c r="BQ621" s="34"/>
      <c r="BR621" s="33"/>
      <c r="BS621" s="34"/>
      <c r="BT621" s="35"/>
      <c r="BU621" s="36"/>
      <c r="BV621" s="37"/>
      <c r="BW621" s="33"/>
      <c r="BX621" s="38"/>
      <c r="BY621" s="39"/>
      <c r="BZ621" s="40"/>
      <c r="CA621" s="48"/>
      <c r="CB621" s="49"/>
      <c r="CC621" s="41"/>
      <c r="CD621" s="47"/>
    </row>
    <row r="622" spans="1:82" s="32" customFormat="1" ht="90" customHeight="1" x14ac:dyDescent="0.25">
      <c r="A622" s="315">
        <f t="shared" si="29"/>
        <v>614</v>
      </c>
      <c r="B622" s="61" t="s">
        <v>2479</v>
      </c>
      <c r="C622" s="61">
        <v>2018</v>
      </c>
      <c r="D622" s="61" t="s">
        <v>68</v>
      </c>
      <c r="E622" s="61"/>
      <c r="F622" s="61" t="s">
        <v>2569</v>
      </c>
      <c r="G622" s="62" t="s">
        <v>2545</v>
      </c>
      <c r="H622" s="310"/>
      <c r="I622" s="46" t="s">
        <v>2546</v>
      </c>
      <c r="J622" s="64" t="s">
        <v>2546</v>
      </c>
      <c r="K622" s="63" t="s">
        <v>73</v>
      </c>
      <c r="L622" s="87" t="s">
        <v>2570</v>
      </c>
      <c r="M622" s="86" t="s">
        <v>2571</v>
      </c>
      <c r="N622" s="87" t="s">
        <v>2572</v>
      </c>
      <c r="O622" s="87">
        <v>1</v>
      </c>
      <c r="P622" s="88">
        <v>44897</v>
      </c>
      <c r="Q622" s="88">
        <v>45291</v>
      </c>
      <c r="R622" s="89">
        <f t="shared" si="30"/>
        <v>58.349999999999994</v>
      </c>
      <c r="S622" s="87" t="s">
        <v>92</v>
      </c>
      <c r="T622" s="90" t="s">
        <v>1188</v>
      </c>
      <c r="U622" s="105">
        <f>+IFERROR(VLOOKUP($L622,ACTIVIDADES!$B$9:$X$493,10,0),"")</f>
        <v>0.5</v>
      </c>
      <c r="V622" s="167" t="str">
        <f>+IFERROR(VLOOKUP($L622,ACTIVIDADES!$B$9:$X$493,11,0)," ")</f>
        <v>Se descargo la liqidación de impustos y esta en proceso de CDP Y RP</v>
      </c>
      <c r="W622" s="227" t="str">
        <f>+IFERROR(VLOOKUP($L622,ACTIVIDADES!$B$9:$X$493,12,0),"")</f>
        <v>https://dnbcgovco-my.sharepoint.com/:f:/g/personal/planeacion_dnbc_gov_co/IgDINronIjkOQ7jVIPnzTiYFAU9tsvhRa7YYwJpipmQFX6g?e=AuX2Vo</v>
      </c>
      <c r="X622" s="138">
        <f>+IFERROR(VLOOKUP($L622,ACTIVIDADES!$B$9:$X$493,13,0),"")</f>
        <v>46153</v>
      </c>
      <c r="Y622" s="164" t="str">
        <f>+IFERROR(VLOOKUP($L622,ACTIVIDADES!$B$9:$X$493,14,0),"")</f>
        <v>Se adjuntan las liquidaciones de 64 vehiculos de la vigencia 2026</v>
      </c>
      <c r="Z622" s="105">
        <f>+IFERROR(VLOOKUP($L622,ACTIVIDADES!$B$9:$X$493,15,0),"")</f>
        <v>0.5</v>
      </c>
      <c r="AA622" s="165" t="str">
        <f>+IFERROR(VLOOKUP($L622,ACTIVIDADES!$B$9:$X$493,16,0),"")</f>
        <v>EJECUCIÓN</v>
      </c>
      <c r="AB622" s="138" t="s">
        <v>2573</v>
      </c>
      <c r="AC622" s="105">
        <v>0.5</v>
      </c>
      <c r="AD622" s="105" t="s">
        <v>2574</v>
      </c>
      <c r="AE622" s="105" t="s">
        <v>108</v>
      </c>
      <c r="AF622" s="105" t="s">
        <v>81</v>
      </c>
      <c r="AG622" s="105" t="s">
        <v>81</v>
      </c>
      <c r="AH622" s="105" t="s">
        <v>81</v>
      </c>
      <c r="AI622" s="33"/>
      <c r="AJ622" s="33"/>
      <c r="AK622" s="34"/>
      <c r="AL622" s="33"/>
      <c r="AM622" s="34"/>
      <c r="AN622" s="35"/>
      <c r="AO622" s="36"/>
      <c r="AP622" s="37"/>
      <c r="AQ622" s="33"/>
      <c r="AR622" s="38"/>
      <c r="AS622" s="39"/>
      <c r="AT622" s="40"/>
      <c r="AU622" s="48"/>
      <c r="AV622" s="49"/>
      <c r="AW622" s="41"/>
      <c r="AX622" s="47"/>
      <c r="AY622" s="33"/>
      <c r="AZ622" s="33"/>
      <c r="BA622" s="34"/>
      <c r="BB622" s="33"/>
      <c r="BC622" s="34"/>
      <c r="BD622" s="35"/>
      <c r="BE622" s="36"/>
      <c r="BF622" s="37"/>
      <c r="BG622" s="33"/>
      <c r="BH622" s="38"/>
      <c r="BI622" s="39"/>
      <c r="BJ622" s="40"/>
      <c r="BK622" s="48"/>
      <c r="BL622" s="49"/>
      <c r="BM622" s="41"/>
      <c r="BN622" s="47"/>
      <c r="BO622" s="33"/>
      <c r="BP622" s="33"/>
      <c r="BQ622" s="34"/>
      <c r="BR622" s="33"/>
      <c r="BS622" s="34"/>
      <c r="BT622" s="35"/>
      <c r="BU622" s="36"/>
      <c r="BV622" s="37"/>
      <c r="BW622" s="33"/>
      <c r="BX622" s="38"/>
      <c r="BY622" s="39"/>
      <c r="BZ622" s="40"/>
      <c r="CA622" s="48"/>
      <c r="CB622" s="49"/>
      <c r="CC622" s="41"/>
      <c r="CD622" s="47"/>
    </row>
    <row r="623" spans="1:82" s="32" customFormat="1" ht="90" customHeight="1" x14ac:dyDescent="0.25">
      <c r="A623" s="315">
        <f t="shared" si="29"/>
        <v>615</v>
      </c>
      <c r="B623" s="61" t="s">
        <v>2479</v>
      </c>
      <c r="C623" s="61">
        <v>2018</v>
      </c>
      <c r="D623" s="61" t="s">
        <v>163</v>
      </c>
      <c r="E623" s="61"/>
      <c r="F623" s="61" t="s">
        <v>2575</v>
      </c>
      <c r="G623" s="229" t="s">
        <v>2576</v>
      </c>
      <c r="H623" s="310"/>
      <c r="I623" s="46" t="s">
        <v>2577</v>
      </c>
      <c r="J623" s="46" t="s">
        <v>2577</v>
      </c>
      <c r="K623" s="63" t="s">
        <v>73</v>
      </c>
      <c r="L623" s="87" t="s">
        <v>2578</v>
      </c>
      <c r="M623" s="86" t="s">
        <v>2579</v>
      </c>
      <c r="N623" s="87" t="s">
        <v>723</v>
      </c>
      <c r="O623" s="87">
        <v>1</v>
      </c>
      <c r="P623" s="88">
        <v>44927</v>
      </c>
      <c r="Q623" s="88">
        <v>45657</v>
      </c>
      <c r="R623" s="89">
        <f t="shared" si="30"/>
        <v>108</v>
      </c>
      <c r="S623" s="87" t="s">
        <v>105</v>
      </c>
      <c r="T623" s="90" t="s">
        <v>1188</v>
      </c>
      <c r="U623" s="105">
        <f>+IFERROR(VLOOKUP($L623,ACTIVIDADES!$B$9:$X$493,10,0),"")</f>
        <v>0</v>
      </c>
      <c r="V623" s="167" t="str">
        <f>+IFERROR(VLOOKUP($L623,ACTIVIDADES!$B$9:$X$493,11,0)," ")</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reportó avance.
No se cumplió con el plazo establecido en la acción de mejora, quedando VENCIDA.
</v>
      </c>
      <c r="W623" s="227">
        <f>+IFERROR(VLOOKUP($L623,ACTIVIDADES!$B$9:$X$493,12,0),"")</f>
        <v>0</v>
      </c>
      <c r="X623" s="138">
        <f>+IFERROR(VLOOKUP($L623,ACTIVIDADES!$B$9:$X$493,13,0),"")</f>
        <v>46153</v>
      </c>
      <c r="Y623" s="164" t="str">
        <f>+IFERROR(VLOOKUP($L623,ACTIVIDADES!$B$9:$X$493,14,0),"")</f>
        <v>No se evidencian soportes de la actividad</v>
      </c>
      <c r="Z623" s="105">
        <f>+IFERROR(VLOOKUP($L623,ACTIVIDADES!$B$9:$X$493,15,0),"")</f>
        <v>0</v>
      </c>
      <c r="AA623" s="165" t="str">
        <f>+IFERROR(VLOOKUP($L623,ACTIVIDADES!$B$9:$X$493,16,0),"")</f>
        <v>VENCIDO</v>
      </c>
      <c r="AB623" s="138">
        <v>46171</v>
      </c>
      <c r="AC623" s="105">
        <v>0.5</v>
      </c>
      <c r="AD623" s="181" t="s">
        <v>93</v>
      </c>
      <c r="AE623" s="105" t="s">
        <v>118</v>
      </c>
      <c r="AF623" s="105" t="s">
        <v>81</v>
      </c>
      <c r="AG623" s="105" t="s">
        <v>81</v>
      </c>
      <c r="AH623" s="105" t="s">
        <v>81</v>
      </c>
      <c r="AI623" s="33"/>
      <c r="AJ623" s="33"/>
      <c r="AK623" s="34"/>
      <c r="AL623" s="33"/>
      <c r="AM623" s="34"/>
      <c r="AN623" s="35"/>
      <c r="AO623" s="36"/>
      <c r="AP623" s="37"/>
      <c r="AQ623" s="33"/>
      <c r="AR623" s="38"/>
      <c r="AS623" s="39"/>
      <c r="AT623" s="40"/>
      <c r="AU623" s="48"/>
      <c r="AV623" s="49"/>
      <c r="AW623" s="41"/>
      <c r="AX623" s="47"/>
      <c r="AY623" s="33"/>
      <c r="AZ623" s="33"/>
      <c r="BA623" s="34"/>
      <c r="BB623" s="33"/>
      <c r="BC623" s="34"/>
      <c r="BD623" s="35"/>
      <c r="BE623" s="36"/>
      <c r="BF623" s="37"/>
      <c r="BG623" s="33"/>
      <c r="BH623" s="38"/>
      <c r="BI623" s="39"/>
      <c r="BJ623" s="40"/>
      <c r="BK623" s="48"/>
      <c r="BL623" s="49"/>
      <c r="BM623" s="41"/>
      <c r="BN623" s="47"/>
      <c r="BO623" s="33"/>
      <c r="BP623" s="33"/>
      <c r="BQ623" s="34"/>
      <c r="BR623" s="33"/>
      <c r="BS623" s="34"/>
      <c r="BT623" s="35"/>
      <c r="BU623" s="36"/>
      <c r="BV623" s="37"/>
      <c r="BW623" s="33"/>
      <c r="BX623" s="38"/>
      <c r="BY623" s="39"/>
      <c r="BZ623" s="40"/>
      <c r="CA623" s="48"/>
      <c r="CB623" s="49"/>
      <c r="CC623" s="41"/>
      <c r="CD623" s="47"/>
    </row>
    <row r="624" spans="1:82" s="32" customFormat="1" ht="90" customHeight="1" x14ac:dyDescent="0.25">
      <c r="A624" s="315">
        <f t="shared" si="29"/>
        <v>616</v>
      </c>
      <c r="B624" s="61" t="s">
        <v>2479</v>
      </c>
      <c r="C624" s="61">
        <v>2018</v>
      </c>
      <c r="D624" s="61" t="s">
        <v>163</v>
      </c>
      <c r="E624" s="61"/>
      <c r="F624" s="61" t="s">
        <v>2580</v>
      </c>
      <c r="G624" s="62" t="s">
        <v>2581</v>
      </c>
      <c r="H624" s="310"/>
      <c r="I624" s="46" t="s">
        <v>2577</v>
      </c>
      <c r="J624" s="46" t="s">
        <v>2577</v>
      </c>
      <c r="K624" s="63" t="s">
        <v>73</v>
      </c>
      <c r="L624" s="87" t="s">
        <v>2582</v>
      </c>
      <c r="M624" s="86" t="s">
        <v>2583</v>
      </c>
      <c r="N624" s="87" t="s">
        <v>2584</v>
      </c>
      <c r="O624" s="87">
        <v>1</v>
      </c>
      <c r="P624" s="88">
        <v>44927</v>
      </c>
      <c r="Q624" s="88">
        <v>45657</v>
      </c>
      <c r="R624" s="89">
        <f t="shared" si="30"/>
        <v>108</v>
      </c>
      <c r="S624" s="87" t="s">
        <v>105</v>
      </c>
      <c r="T624" s="90" t="s">
        <v>1188</v>
      </c>
      <c r="U624" s="105">
        <f>+IFERROR(VLOOKUP($L624,ACTIVIDADES!$B$9:$X$493,10,0),"")</f>
        <v>0</v>
      </c>
      <c r="V624" s="167" t="str">
        <f>+IFERROR(VLOOKUP($L624,ACTIVIDADES!$B$9:$X$493,11,0)," ")</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v>
      </c>
      <c r="W624" s="227">
        <f>+IFERROR(VLOOKUP($L624,ACTIVIDADES!$B$9:$X$493,12,0),"")</f>
        <v>0</v>
      </c>
      <c r="X624" s="138">
        <f>+IFERROR(VLOOKUP($L624,ACTIVIDADES!$B$9:$X$493,13,0),"")</f>
        <v>46153</v>
      </c>
      <c r="Y624" s="164" t="str">
        <f>+IFERROR(VLOOKUP($L624,ACTIVIDADES!$B$9:$X$493,14,0),"")</f>
        <v>No se evidencian soportes de la actividad</v>
      </c>
      <c r="Z624" s="105">
        <f>+IFERROR(VLOOKUP($L624,ACTIVIDADES!$B$9:$X$493,15,0),"")</f>
        <v>0</v>
      </c>
      <c r="AA624" s="165" t="str">
        <f>+IFERROR(VLOOKUP($L624,ACTIVIDADES!$B$9:$X$493,16,0),"")</f>
        <v>VENCIDO</v>
      </c>
      <c r="AB624" s="138">
        <v>46157</v>
      </c>
      <c r="AC624" s="105">
        <v>0</v>
      </c>
      <c r="AD624" s="181" t="s">
        <v>93</v>
      </c>
      <c r="AE624" s="105" t="s">
        <v>118</v>
      </c>
      <c r="AF624" s="105" t="s">
        <v>81</v>
      </c>
      <c r="AG624" s="105" t="s">
        <v>81</v>
      </c>
      <c r="AH624" s="105" t="s">
        <v>81</v>
      </c>
      <c r="AI624" s="33"/>
      <c r="AJ624" s="33"/>
      <c r="AK624" s="34"/>
      <c r="AL624" s="33"/>
      <c r="AM624" s="34"/>
      <c r="AN624" s="35"/>
      <c r="AO624" s="36"/>
      <c r="AP624" s="37"/>
      <c r="AQ624" s="33"/>
      <c r="AR624" s="38"/>
      <c r="AS624" s="39"/>
      <c r="AT624" s="40"/>
      <c r="AU624" s="48"/>
      <c r="AV624" s="49"/>
      <c r="AW624" s="41"/>
      <c r="AX624" s="47"/>
      <c r="AY624" s="33"/>
      <c r="AZ624" s="33"/>
      <c r="BA624" s="34"/>
      <c r="BB624" s="33"/>
      <c r="BC624" s="34"/>
      <c r="BD624" s="35"/>
      <c r="BE624" s="36"/>
      <c r="BF624" s="37"/>
      <c r="BG624" s="33"/>
      <c r="BH624" s="38"/>
      <c r="BI624" s="39"/>
      <c r="BJ624" s="40"/>
      <c r="BK624" s="48"/>
      <c r="BL624" s="49"/>
      <c r="BM624" s="41"/>
      <c r="BN624" s="47"/>
      <c r="BO624" s="33"/>
      <c r="BP624" s="33"/>
      <c r="BQ624" s="34"/>
      <c r="BR624" s="33"/>
      <c r="BS624" s="34"/>
      <c r="BT624" s="35"/>
      <c r="BU624" s="36"/>
      <c r="BV624" s="37"/>
      <c r="BW624" s="33"/>
      <c r="BX624" s="38"/>
      <c r="BY624" s="39"/>
      <c r="BZ624" s="40"/>
      <c r="CA624" s="48"/>
      <c r="CB624" s="49"/>
      <c r="CC624" s="41"/>
      <c r="CD624" s="47"/>
    </row>
    <row r="625" spans="1:82" s="32" customFormat="1" ht="90" customHeight="1" x14ac:dyDescent="0.25">
      <c r="A625" s="315">
        <f t="shared" si="29"/>
        <v>617</v>
      </c>
      <c r="B625" s="61" t="s">
        <v>2479</v>
      </c>
      <c r="C625" s="61">
        <v>2018</v>
      </c>
      <c r="D625" s="61" t="s">
        <v>68</v>
      </c>
      <c r="E625" s="61"/>
      <c r="F625" s="61" t="s">
        <v>2585</v>
      </c>
      <c r="G625" s="62" t="s">
        <v>2581</v>
      </c>
      <c r="H625" s="310"/>
      <c r="I625" s="46" t="s">
        <v>2577</v>
      </c>
      <c r="J625" s="64" t="s">
        <v>2577</v>
      </c>
      <c r="K625" s="63" t="s">
        <v>73</v>
      </c>
      <c r="L625" s="87" t="s">
        <v>2586</v>
      </c>
      <c r="M625" s="86" t="s">
        <v>2587</v>
      </c>
      <c r="N625" s="87" t="s">
        <v>2584</v>
      </c>
      <c r="O625" s="87">
        <v>1</v>
      </c>
      <c r="P625" s="88">
        <v>44927</v>
      </c>
      <c r="Q625" s="88">
        <v>45657</v>
      </c>
      <c r="R625" s="89">
        <f t="shared" si="30"/>
        <v>108</v>
      </c>
      <c r="S625" s="87" t="s">
        <v>105</v>
      </c>
      <c r="T625" s="90" t="s">
        <v>1188</v>
      </c>
      <c r="U625" s="105">
        <f>+IFERROR(VLOOKUP($L625,ACTIVIDADES!$B$9:$X$493,10,0),"")</f>
        <v>0.2</v>
      </c>
      <c r="V625" s="167" t="str">
        <f>+IFERROR(VLOOKUP($L625,ACTIVIDADES!$B$9:$X$493,11,0)," ")</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v>
      </c>
      <c r="W625" s="227">
        <f>+IFERROR(VLOOKUP($L625,ACTIVIDADES!$B$9:$X$493,12,0),"")</f>
        <v>0</v>
      </c>
      <c r="X625" s="138">
        <f>+IFERROR(VLOOKUP($L625,ACTIVIDADES!$B$9:$X$493,13,0),"")</f>
        <v>46153</v>
      </c>
      <c r="Y625" s="164" t="str">
        <f>+IFERROR(VLOOKUP($L625,ACTIVIDADES!$B$9:$X$493,14,0),"")</f>
        <v>No se evidencian soportes de la actividad</v>
      </c>
      <c r="Z625" s="105">
        <f>+IFERROR(VLOOKUP($L625,ACTIVIDADES!$B$9:$X$493,15,0),"")</f>
        <v>0</v>
      </c>
      <c r="AA625" s="165" t="str">
        <f>+IFERROR(VLOOKUP($L625,ACTIVIDADES!$B$9:$X$493,16,0),"")</f>
        <v>VENCIDO</v>
      </c>
      <c r="AB625" s="138">
        <v>46157</v>
      </c>
      <c r="AC625" s="105">
        <v>0</v>
      </c>
      <c r="AD625" s="181" t="s">
        <v>93</v>
      </c>
      <c r="AE625" s="105" t="s">
        <v>118</v>
      </c>
      <c r="AF625" s="105" t="s">
        <v>81</v>
      </c>
      <c r="AG625" s="105" t="s">
        <v>81</v>
      </c>
      <c r="AH625" s="105" t="s">
        <v>81</v>
      </c>
      <c r="AI625" s="33"/>
      <c r="AJ625" s="33"/>
      <c r="AK625" s="34"/>
      <c r="AL625" s="33"/>
      <c r="AM625" s="34"/>
      <c r="AN625" s="35"/>
      <c r="AO625" s="36"/>
      <c r="AP625" s="37"/>
      <c r="AQ625" s="33"/>
      <c r="AR625" s="38"/>
      <c r="AS625" s="39"/>
      <c r="AT625" s="40"/>
      <c r="AU625" s="48"/>
      <c r="AV625" s="49"/>
      <c r="AW625" s="41"/>
      <c r="AX625" s="47"/>
      <c r="AY625" s="33"/>
      <c r="AZ625" s="33"/>
      <c r="BA625" s="34"/>
      <c r="BB625" s="33"/>
      <c r="BC625" s="34"/>
      <c r="BD625" s="35"/>
      <c r="BE625" s="36"/>
      <c r="BF625" s="37"/>
      <c r="BG625" s="33"/>
      <c r="BH625" s="38"/>
      <c r="BI625" s="39"/>
      <c r="BJ625" s="40"/>
      <c r="BK625" s="48"/>
      <c r="BL625" s="49"/>
      <c r="BM625" s="41"/>
      <c r="BN625" s="47"/>
      <c r="BO625" s="33"/>
      <c r="BP625" s="33"/>
      <c r="BQ625" s="34"/>
      <c r="BR625" s="33"/>
      <c r="BS625" s="34"/>
      <c r="BT625" s="35"/>
      <c r="BU625" s="36"/>
      <c r="BV625" s="37"/>
      <c r="BW625" s="33"/>
      <c r="BX625" s="38"/>
      <c r="BY625" s="39"/>
      <c r="BZ625" s="40"/>
      <c r="CA625" s="48"/>
      <c r="CB625" s="49"/>
      <c r="CC625" s="41"/>
      <c r="CD625" s="47"/>
    </row>
    <row r="626" spans="1:82" s="32" customFormat="1" ht="90" customHeight="1" x14ac:dyDescent="0.25">
      <c r="A626" s="315">
        <f t="shared" si="29"/>
        <v>618</v>
      </c>
      <c r="B626" s="61" t="s">
        <v>2479</v>
      </c>
      <c r="C626" s="61">
        <v>2022</v>
      </c>
      <c r="D626" s="61" t="s">
        <v>68</v>
      </c>
      <c r="E626" s="61"/>
      <c r="F626" s="61" t="s">
        <v>2588</v>
      </c>
      <c r="G626" s="62" t="s">
        <v>2589</v>
      </c>
      <c r="H626" s="310"/>
      <c r="I626" s="46" t="s">
        <v>2590</v>
      </c>
      <c r="J626" s="64" t="s">
        <v>2590</v>
      </c>
      <c r="K626" s="63" t="s">
        <v>73</v>
      </c>
      <c r="L626" s="87" t="s">
        <v>2591</v>
      </c>
      <c r="M626" s="86" t="s">
        <v>2592</v>
      </c>
      <c r="N626" s="87" t="s">
        <v>2593</v>
      </c>
      <c r="O626" s="87">
        <v>1</v>
      </c>
      <c r="P626" s="88">
        <v>45160</v>
      </c>
      <c r="Q626" s="88">
        <v>45443</v>
      </c>
      <c r="R626" s="89">
        <f t="shared" si="30"/>
        <v>41.85</v>
      </c>
      <c r="S626" s="87" t="s">
        <v>131</v>
      </c>
      <c r="T626" s="90" t="s">
        <v>1188</v>
      </c>
      <c r="U626" s="105">
        <f>+IFERROR(VLOOKUP($L626,ACTIVIDADES!$B$9:$X$493,10,0),"")</f>
        <v>0</v>
      </c>
      <c r="V626" s="167" t="str">
        <f>+IFERROR(VLOOKUP($L626,ACTIVIDADES!$B$9:$X$493,11,0)," ")</f>
        <v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evidenció avance.
No se cumplió con el plazo establecido en la acción de mejora, quedando VENCIDA.
</v>
      </c>
      <c r="W626" s="227">
        <f>+IFERROR(VLOOKUP($L626,ACTIVIDADES!$B$9:$X$493,12,0),"")</f>
        <v>0</v>
      </c>
      <c r="X626" s="138">
        <f>+IFERROR(VLOOKUP($L626,ACTIVIDADES!$B$9:$X$493,13,0),"")</f>
        <v>46153</v>
      </c>
      <c r="Y626" s="164" t="str">
        <f>+IFERROR(VLOOKUP($L626,ACTIVIDADES!$B$9:$X$493,14,0),"")</f>
        <v>No se evidencia realización de acciones</v>
      </c>
      <c r="Z626" s="105">
        <f>+IFERROR(VLOOKUP($L626,ACTIVIDADES!$B$9:$X$493,15,0),"")</f>
        <v>0</v>
      </c>
      <c r="AA626" s="165" t="str">
        <f>+IFERROR(VLOOKUP($L626,ACTIVIDADES!$B$9:$X$493,16,0),"")</f>
        <v>VENCIDO</v>
      </c>
      <c r="AB626" s="138">
        <v>46157</v>
      </c>
      <c r="AC626" s="105">
        <v>0</v>
      </c>
      <c r="AD626" s="181" t="s">
        <v>93</v>
      </c>
      <c r="AE626" s="105" t="s">
        <v>118</v>
      </c>
      <c r="AF626" s="105" t="s">
        <v>81</v>
      </c>
      <c r="AG626" s="105" t="s">
        <v>81</v>
      </c>
      <c r="AH626" s="105" t="s">
        <v>81</v>
      </c>
      <c r="AI626" s="33"/>
      <c r="AJ626" s="33"/>
      <c r="AK626" s="34"/>
      <c r="AL626" s="33"/>
      <c r="AM626" s="34"/>
      <c r="AN626" s="35"/>
      <c r="AO626" s="36"/>
      <c r="AP626" s="37"/>
      <c r="AQ626" s="33"/>
      <c r="AR626" s="38"/>
      <c r="AS626" s="39"/>
      <c r="AT626" s="40"/>
      <c r="AU626" s="48"/>
      <c r="AV626" s="49"/>
      <c r="AW626" s="41"/>
      <c r="AX626" s="47"/>
      <c r="AY626" s="33"/>
      <c r="AZ626" s="33"/>
      <c r="BA626" s="34"/>
      <c r="BB626" s="33"/>
      <c r="BC626" s="34"/>
      <c r="BD626" s="35"/>
      <c r="BE626" s="36"/>
      <c r="BF626" s="37"/>
      <c r="BG626" s="33"/>
      <c r="BH626" s="38"/>
      <c r="BI626" s="39"/>
      <c r="BJ626" s="40"/>
      <c r="BK626" s="48"/>
      <c r="BL626" s="49"/>
      <c r="BM626" s="41"/>
      <c r="BN626" s="47"/>
      <c r="BO626" s="33"/>
      <c r="BP626" s="33"/>
      <c r="BQ626" s="34"/>
      <c r="BR626" s="33"/>
      <c r="BS626" s="34"/>
      <c r="BT626" s="35"/>
      <c r="BU626" s="36"/>
      <c r="BV626" s="37"/>
      <c r="BW626" s="33"/>
      <c r="BX626" s="38"/>
      <c r="BY626" s="39"/>
      <c r="BZ626" s="40"/>
      <c r="CA626" s="48"/>
      <c r="CB626" s="49"/>
      <c r="CC626" s="41"/>
      <c r="CD626" s="47"/>
    </row>
    <row r="627" spans="1:82" s="32" customFormat="1" ht="90" customHeight="1" x14ac:dyDescent="0.25">
      <c r="A627" s="315">
        <f t="shared" si="29"/>
        <v>619</v>
      </c>
      <c r="B627" s="61" t="s">
        <v>2479</v>
      </c>
      <c r="C627" s="61">
        <v>2022</v>
      </c>
      <c r="D627" s="61" t="s">
        <v>68</v>
      </c>
      <c r="E627" s="61"/>
      <c r="F627" s="61" t="s">
        <v>2594</v>
      </c>
      <c r="G627" s="62" t="s">
        <v>2589</v>
      </c>
      <c r="H627" s="310"/>
      <c r="I627" s="46" t="s">
        <v>2590</v>
      </c>
      <c r="J627" s="64" t="s">
        <v>2590</v>
      </c>
      <c r="K627" s="63" t="s">
        <v>73</v>
      </c>
      <c r="L627" s="87" t="s">
        <v>2595</v>
      </c>
      <c r="M627" s="86" t="s">
        <v>276</v>
      </c>
      <c r="N627" s="87" t="s">
        <v>2596</v>
      </c>
      <c r="O627" s="87">
        <v>1</v>
      </c>
      <c r="P627" s="88">
        <v>45209</v>
      </c>
      <c r="Q627" s="88">
        <v>45443</v>
      </c>
      <c r="R627" s="89">
        <f t="shared" si="30"/>
        <v>34.650000000000006</v>
      </c>
      <c r="S627" s="87" t="s">
        <v>131</v>
      </c>
      <c r="T627" s="90" t="s">
        <v>1188</v>
      </c>
      <c r="U627" s="105">
        <f>+IFERROR(VLOOKUP($L627,ACTIVIDADES!$B$9:$X$493,10,0),"")</f>
        <v>0</v>
      </c>
      <c r="V627" s="167" t="str">
        <f>+IFERROR(VLOOKUP($L627,ACTIVIDADES!$B$9:$X$493,11,0)," ")</f>
        <v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reportó avance.
No se cumplió con el plazo establecido en la acción de mejora, quedando VENCIDA.
</v>
      </c>
      <c r="W627" s="227">
        <f>+IFERROR(VLOOKUP($L627,ACTIVIDADES!$B$9:$X$493,12,0),"")</f>
        <v>0</v>
      </c>
      <c r="X627" s="138">
        <f>+IFERROR(VLOOKUP($L627,ACTIVIDADES!$B$9:$X$493,13,0),"")</f>
        <v>46153</v>
      </c>
      <c r="Y627" s="164" t="str">
        <f>+IFERROR(VLOOKUP($L627,ACTIVIDADES!$B$9:$X$493,14,0),"")</f>
        <v>No se evidencia realización de acciones</v>
      </c>
      <c r="Z627" s="105">
        <f>+IFERROR(VLOOKUP($L627,ACTIVIDADES!$B$9:$X$493,15,0),"")</f>
        <v>0</v>
      </c>
      <c r="AA627" s="165" t="str">
        <f>+IFERROR(VLOOKUP($L627,ACTIVIDADES!$B$9:$X$493,16,0),"")</f>
        <v>VENCIDO</v>
      </c>
      <c r="AB627" s="171">
        <v>46181</v>
      </c>
      <c r="AC627" s="212">
        <v>0</v>
      </c>
      <c r="AD627" s="207" t="s">
        <v>93</v>
      </c>
      <c r="AE627" s="105" t="s">
        <v>118</v>
      </c>
      <c r="AF627" s="105" t="s">
        <v>81</v>
      </c>
      <c r="AG627" s="105" t="s">
        <v>81</v>
      </c>
      <c r="AH627" s="105" t="s">
        <v>81</v>
      </c>
      <c r="AI627" s="33"/>
      <c r="AJ627" s="33"/>
      <c r="AK627" s="34"/>
      <c r="AL627" s="33"/>
      <c r="AM627" s="34"/>
      <c r="AN627" s="35"/>
      <c r="AO627" s="36"/>
      <c r="AP627" s="37"/>
      <c r="AQ627" s="33"/>
      <c r="AR627" s="38"/>
      <c r="AS627" s="39"/>
      <c r="AT627" s="40"/>
      <c r="AU627" s="48"/>
      <c r="AV627" s="49"/>
      <c r="AW627" s="41"/>
      <c r="AX627" s="47"/>
      <c r="AY627" s="33"/>
      <c r="AZ627" s="33"/>
      <c r="BA627" s="34"/>
      <c r="BB627" s="33"/>
      <c r="BC627" s="34"/>
      <c r="BD627" s="35"/>
      <c r="BE627" s="36"/>
      <c r="BF627" s="37"/>
      <c r="BG627" s="33"/>
      <c r="BH627" s="38"/>
      <c r="BI627" s="39"/>
      <c r="BJ627" s="40"/>
      <c r="BK627" s="48"/>
      <c r="BL627" s="49"/>
      <c r="BM627" s="41"/>
      <c r="BN627" s="47"/>
      <c r="BO627" s="33"/>
      <c r="BP627" s="33"/>
      <c r="BQ627" s="34"/>
      <c r="BR627" s="33"/>
      <c r="BS627" s="34"/>
      <c r="BT627" s="35"/>
      <c r="BU627" s="36"/>
      <c r="BV627" s="37"/>
      <c r="BW627" s="33"/>
      <c r="BX627" s="38"/>
      <c r="BY627" s="39"/>
      <c r="BZ627" s="40"/>
      <c r="CA627" s="48"/>
      <c r="CB627" s="49"/>
      <c r="CC627" s="41"/>
      <c r="CD627" s="47"/>
    </row>
    <row r="628" spans="1:82" s="32" customFormat="1" ht="90" customHeight="1" x14ac:dyDescent="0.25">
      <c r="A628" s="315">
        <f t="shared" si="29"/>
        <v>620</v>
      </c>
      <c r="B628" s="61" t="s">
        <v>2479</v>
      </c>
      <c r="C628" s="61">
        <v>2022</v>
      </c>
      <c r="D628" s="61" t="s">
        <v>68</v>
      </c>
      <c r="E628" s="61"/>
      <c r="F628" s="61" t="s">
        <v>2597</v>
      </c>
      <c r="G628" s="62" t="s">
        <v>2589</v>
      </c>
      <c r="H628" s="310"/>
      <c r="I628" s="46" t="s">
        <v>2590</v>
      </c>
      <c r="J628" s="64" t="s">
        <v>2590</v>
      </c>
      <c r="K628" s="63" t="s">
        <v>73</v>
      </c>
      <c r="L628" s="87" t="s">
        <v>2598</v>
      </c>
      <c r="M628" s="86" t="s">
        <v>2599</v>
      </c>
      <c r="N628" s="87" t="s">
        <v>2600</v>
      </c>
      <c r="O628" s="87">
        <v>2</v>
      </c>
      <c r="P628" s="88">
        <v>45152</v>
      </c>
      <c r="Q628" s="88">
        <v>45250</v>
      </c>
      <c r="R628" s="89">
        <f t="shared" si="30"/>
        <v>14.4</v>
      </c>
      <c r="S628" s="87" t="s">
        <v>105</v>
      </c>
      <c r="T628" s="90" t="s">
        <v>1188</v>
      </c>
      <c r="U628" s="105">
        <v>0.5</v>
      </c>
      <c r="V628" s="167" t="str">
        <f>+IFERROR(VLOOKUP($L628,ACTIVIDADES!$B$9:$X$493,11,0)," ")</f>
        <v>Las capacitacion en supervision contractual se realizo de manera exitosa es la sala situacional CITEL para todos los interesados en la entidad (Funcionarios, contratistas, supervisores)</v>
      </c>
      <c r="W628" s="227" t="str">
        <f>+IFERROR(VLOOKUP($L628,ACTIVIDADES!$B$9:$X$493,12,0),"")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v>
      </c>
      <c r="X628" s="138">
        <f>+IFERROR(VLOOKUP($L628,ACTIVIDADES!$B$9:$X$493,13,0),"")</f>
        <v>46153</v>
      </c>
      <c r="Y628" s="164" t="str">
        <f>+IFERROR(VLOOKUP($L628,ACTIVIDADES!$B$9:$X$493,14,0),"")</f>
        <v>Se incluye información de capacitación realizada durante el primer trimestre de la vigencia</v>
      </c>
      <c r="Z628" s="105">
        <f>+IFERROR(VLOOKUP($L628,ACTIVIDADES!$B$9:$X$493,15,0),"")</f>
        <v>0.5</v>
      </c>
      <c r="AA628" s="165" t="str">
        <f>+IFERROR(VLOOKUP($L628,ACTIVIDADES!$B$9:$X$493,16,0),"")</f>
        <v>VENCIDO</v>
      </c>
      <c r="AB628" s="223">
        <v>46181</v>
      </c>
      <c r="AC628" s="217">
        <v>0.5</v>
      </c>
      <c r="AD628" s="219" t="s">
        <v>2601</v>
      </c>
      <c r="AE628" s="206" t="s">
        <v>118</v>
      </c>
      <c r="AF628" s="105" t="s">
        <v>81</v>
      </c>
      <c r="AG628" s="105" t="s">
        <v>81</v>
      </c>
      <c r="AH628" s="105" t="s">
        <v>81</v>
      </c>
      <c r="AI628" s="33"/>
      <c r="AJ628" s="33"/>
      <c r="AK628" s="34"/>
      <c r="AL628" s="33"/>
      <c r="AM628" s="34"/>
      <c r="AN628" s="35"/>
      <c r="AO628" s="36"/>
      <c r="AP628" s="37"/>
      <c r="AQ628" s="33"/>
      <c r="AR628" s="38"/>
      <c r="AS628" s="39"/>
      <c r="AT628" s="40"/>
      <c r="AU628" s="48"/>
      <c r="AV628" s="49"/>
      <c r="AW628" s="41"/>
      <c r="AX628" s="47"/>
      <c r="AY628" s="33"/>
      <c r="AZ628" s="33"/>
      <c r="BA628" s="34"/>
      <c r="BB628" s="33"/>
      <c r="BC628" s="34"/>
      <c r="BD628" s="35"/>
      <c r="BE628" s="36"/>
      <c r="BF628" s="37"/>
      <c r="BG628" s="33"/>
      <c r="BH628" s="38"/>
      <c r="BI628" s="39"/>
      <c r="BJ628" s="40"/>
      <c r="BK628" s="48"/>
      <c r="BL628" s="49"/>
      <c r="BM628" s="41"/>
      <c r="BN628" s="47"/>
      <c r="BO628" s="33"/>
      <c r="BP628" s="33"/>
      <c r="BQ628" s="34"/>
      <c r="BR628" s="33"/>
      <c r="BS628" s="34"/>
      <c r="BT628" s="35"/>
      <c r="BU628" s="36"/>
      <c r="BV628" s="37"/>
      <c r="BW628" s="33"/>
      <c r="BX628" s="38"/>
      <c r="BY628" s="39"/>
      <c r="BZ628" s="40"/>
      <c r="CA628" s="48"/>
      <c r="CB628" s="49"/>
      <c r="CC628" s="41"/>
      <c r="CD628" s="47"/>
    </row>
    <row r="629" spans="1:82" s="32" customFormat="1" ht="90" customHeight="1" x14ac:dyDescent="0.25">
      <c r="A629" s="315">
        <f t="shared" si="29"/>
        <v>621</v>
      </c>
      <c r="B629" s="61" t="s">
        <v>2479</v>
      </c>
      <c r="C629" s="61">
        <v>2022</v>
      </c>
      <c r="D629" s="61" t="s">
        <v>68</v>
      </c>
      <c r="E629" s="61"/>
      <c r="F629" s="61" t="s">
        <v>2602</v>
      </c>
      <c r="G629" s="62" t="s">
        <v>2589</v>
      </c>
      <c r="H629" s="310"/>
      <c r="I629" s="46" t="s">
        <v>2590</v>
      </c>
      <c r="J629" s="64" t="s">
        <v>2590</v>
      </c>
      <c r="K629" s="63" t="s">
        <v>73</v>
      </c>
      <c r="L629" s="87" t="s">
        <v>2603</v>
      </c>
      <c r="M629" s="86" t="s">
        <v>2604</v>
      </c>
      <c r="N629" s="87" t="s">
        <v>2605</v>
      </c>
      <c r="O629" s="87">
        <v>1</v>
      </c>
      <c r="P629" s="88">
        <v>45170</v>
      </c>
      <c r="Q629" s="88">
        <v>45657</v>
      </c>
      <c r="R629" s="89">
        <f t="shared" si="30"/>
        <v>72</v>
      </c>
      <c r="S629" s="87" t="s">
        <v>105</v>
      </c>
      <c r="T629" s="90" t="s">
        <v>1188</v>
      </c>
      <c r="U629" s="105">
        <f>+IFERROR(VLOOKUP($L629,ACTIVIDADES!$B$9:$X$493,10,0),"")</f>
        <v>0</v>
      </c>
      <c r="V629" s="167" t="str">
        <f>+IFERROR(VLOOKUP($L629,ACTIVIDADES!$B$9:$X$493,11,0)," ")</f>
        <v>Actividad en construcción; se está ajustando el Manual de Supervisión para definir la supervisión compartida entre el líder del proceso contratante y el líder del Proceso de Gestión de Tecnología e Informática cuando aplique.</v>
      </c>
      <c r="W629" s="227">
        <f>+IFERROR(VLOOKUP($L629,ACTIVIDADES!$B$9:$X$493,12,0),"")</f>
        <v>0</v>
      </c>
      <c r="X629" s="138">
        <f>+IFERROR(VLOOKUP($L629,ACTIVIDADES!$B$9:$X$493,13,0),"")</f>
        <v>46153</v>
      </c>
      <c r="Y629" s="164" t="str">
        <f>+IFERROR(VLOOKUP($L629,ACTIVIDADES!$B$9:$X$493,14,0),"")</f>
        <v>No se evidencian soportes de la actividad</v>
      </c>
      <c r="Z629" s="105">
        <f>+IFERROR(VLOOKUP($L629,ACTIVIDADES!$B$9:$X$493,15,0),"")</f>
        <v>0</v>
      </c>
      <c r="AA629" s="165" t="str">
        <f>+IFERROR(VLOOKUP($L629,ACTIVIDADES!$B$9:$X$493,16,0),"")</f>
        <v>VENCIDO</v>
      </c>
      <c r="AB629" s="138">
        <v>46157</v>
      </c>
      <c r="AC629" s="214">
        <v>0.5</v>
      </c>
      <c r="AD629" s="224" t="s">
        <v>93</v>
      </c>
      <c r="AE629" s="105" t="s">
        <v>118</v>
      </c>
      <c r="AF629" s="105" t="s">
        <v>81</v>
      </c>
      <c r="AG629" s="105" t="s">
        <v>81</v>
      </c>
      <c r="AH629" s="105" t="s">
        <v>81</v>
      </c>
      <c r="AI629" s="33"/>
      <c r="AJ629" s="33"/>
      <c r="AK629" s="34"/>
      <c r="AL629" s="33"/>
      <c r="AM629" s="34"/>
      <c r="AN629" s="35"/>
      <c r="AO629" s="36"/>
      <c r="AP629" s="37"/>
      <c r="AQ629" s="33"/>
      <c r="AR629" s="38"/>
      <c r="AS629" s="39"/>
      <c r="AT629" s="40"/>
      <c r="AU629" s="48"/>
      <c r="AV629" s="49"/>
      <c r="AW629" s="41"/>
      <c r="AX629" s="47"/>
      <c r="AY629" s="33"/>
      <c r="AZ629" s="33"/>
      <c r="BA629" s="34"/>
      <c r="BB629" s="33"/>
      <c r="BC629" s="34"/>
      <c r="BD629" s="35"/>
      <c r="BE629" s="36"/>
      <c r="BF629" s="37"/>
      <c r="BG629" s="33"/>
      <c r="BH629" s="38"/>
      <c r="BI629" s="39"/>
      <c r="BJ629" s="40"/>
      <c r="BK629" s="48"/>
      <c r="BL629" s="49"/>
      <c r="BM629" s="41"/>
      <c r="BN629" s="47"/>
      <c r="BO629" s="33"/>
      <c r="BP629" s="33"/>
      <c r="BQ629" s="34"/>
      <c r="BR629" s="33"/>
      <c r="BS629" s="34"/>
      <c r="BT629" s="35"/>
      <c r="BU629" s="36"/>
      <c r="BV629" s="37"/>
      <c r="BW629" s="33"/>
      <c r="BX629" s="38"/>
      <c r="BY629" s="39"/>
      <c r="BZ629" s="40"/>
      <c r="CA629" s="48"/>
      <c r="CB629" s="49"/>
      <c r="CC629" s="41"/>
      <c r="CD629" s="47"/>
    </row>
    <row r="630" spans="1:82" s="32" customFormat="1" ht="90" customHeight="1" x14ac:dyDescent="0.25">
      <c r="A630" s="315">
        <f t="shared" si="29"/>
        <v>622</v>
      </c>
      <c r="B630" s="61" t="s">
        <v>2479</v>
      </c>
      <c r="C630" s="61">
        <v>2022</v>
      </c>
      <c r="D630" s="61" t="s">
        <v>68</v>
      </c>
      <c r="E630" s="61"/>
      <c r="F630" s="61" t="s">
        <v>2606</v>
      </c>
      <c r="G630" s="62" t="s">
        <v>2589</v>
      </c>
      <c r="H630" s="310"/>
      <c r="I630" s="46" t="s">
        <v>2607</v>
      </c>
      <c r="J630" s="64" t="s">
        <v>2607</v>
      </c>
      <c r="K630" s="63" t="s">
        <v>73</v>
      </c>
      <c r="L630" s="87" t="s">
        <v>2608</v>
      </c>
      <c r="M630" s="86" t="s">
        <v>2609</v>
      </c>
      <c r="N630" s="87" t="s">
        <v>2610</v>
      </c>
      <c r="O630" s="87">
        <v>1</v>
      </c>
      <c r="P630" s="88">
        <v>45278</v>
      </c>
      <c r="Q630" s="88">
        <v>45657</v>
      </c>
      <c r="R630" s="89">
        <f t="shared" si="30"/>
        <v>55.95</v>
      </c>
      <c r="S630" s="87" t="s">
        <v>105</v>
      </c>
      <c r="T630" s="90" t="s">
        <v>1188</v>
      </c>
      <c r="U630" s="105">
        <f>+IFERROR(VLOOKUP($L630,ACTIVIDADES!$B$9:$X$493,10,0),"")</f>
        <v>0</v>
      </c>
      <c r="V630" s="167" t="str">
        <f>+IFERROR(VLOOKUP($L630,ACTIVIDADES!$B$9:$X$493,11,0)," ")</f>
        <v xml:space="preserve">Acción establecida en el Plan de Mejoramiento suscrito el 23 de agosto de 2023,  como resultado de la denuncia 2022-252859-82111-D
La acción de mejora finaliza el 31 de Diciembre  de 2024
No se reportaron evidencias del avance reportado.
No se cumplió con el plazo establecido en la acción de mejora, quedando VENCIDA.
</v>
      </c>
      <c r="W630" s="227">
        <f>+IFERROR(VLOOKUP($L630,ACTIVIDADES!$B$9:$X$493,12,0),"")</f>
        <v>0</v>
      </c>
      <c r="X630" s="138">
        <f>+IFERROR(VLOOKUP($L630,ACTIVIDADES!$B$9:$X$493,13,0),"")</f>
        <v>46153</v>
      </c>
      <c r="Y630" s="164" t="str">
        <f>+IFERROR(VLOOKUP($L630,ACTIVIDADES!$B$9:$X$493,14,0),"")</f>
        <v>No se evidencian soportes de la actividad</v>
      </c>
      <c r="Z630" s="105">
        <f>+IFERROR(VLOOKUP($L630,ACTIVIDADES!$B$9:$X$493,15,0),"")</f>
        <v>0</v>
      </c>
      <c r="AA630" s="165" t="str">
        <f>+IFERROR(VLOOKUP($L630,ACTIVIDADES!$B$9:$X$493,16,0),"")</f>
        <v>VENCIDO</v>
      </c>
      <c r="AB630" s="138">
        <v>46157</v>
      </c>
      <c r="AC630" s="105">
        <v>0</v>
      </c>
      <c r="AD630" s="181" t="s">
        <v>93</v>
      </c>
      <c r="AE630" s="105" t="s">
        <v>118</v>
      </c>
      <c r="AF630" s="105" t="s">
        <v>81</v>
      </c>
      <c r="AG630" s="105" t="s">
        <v>81</v>
      </c>
      <c r="AH630" s="105" t="s">
        <v>81</v>
      </c>
      <c r="AI630" s="33"/>
      <c r="AJ630" s="33"/>
      <c r="AK630" s="34"/>
      <c r="AL630" s="33"/>
      <c r="AM630" s="34"/>
      <c r="AN630" s="35"/>
      <c r="AO630" s="36"/>
      <c r="AP630" s="37"/>
      <c r="AQ630" s="33"/>
      <c r="AR630" s="38"/>
      <c r="AS630" s="39"/>
      <c r="AT630" s="40"/>
      <c r="AU630" s="48"/>
      <c r="AV630" s="49"/>
      <c r="AW630" s="41"/>
      <c r="AX630" s="47"/>
      <c r="AY630" s="33"/>
      <c r="AZ630" s="33"/>
      <c r="BA630" s="34"/>
      <c r="BB630" s="33"/>
      <c r="BC630" s="34"/>
      <c r="BD630" s="35"/>
      <c r="BE630" s="36"/>
      <c r="BF630" s="37"/>
      <c r="BG630" s="33"/>
      <c r="BH630" s="38"/>
      <c r="BI630" s="39"/>
      <c r="BJ630" s="40"/>
      <c r="BK630" s="48"/>
      <c r="BL630" s="49"/>
      <c r="BM630" s="41"/>
      <c r="BN630" s="47"/>
      <c r="BO630" s="33"/>
      <c r="BP630" s="33"/>
      <c r="BQ630" s="34"/>
      <c r="BR630" s="33"/>
      <c r="BS630" s="34"/>
      <c r="BT630" s="35"/>
      <c r="BU630" s="36"/>
      <c r="BV630" s="37"/>
      <c r="BW630" s="33"/>
      <c r="BX630" s="38"/>
      <c r="BY630" s="39"/>
      <c r="BZ630" s="40"/>
      <c r="CA630" s="48"/>
      <c r="CB630" s="49"/>
      <c r="CC630" s="41"/>
      <c r="CD630" s="47"/>
    </row>
    <row r="631" spans="1:82" s="32" customFormat="1" ht="90" customHeight="1" x14ac:dyDescent="0.25">
      <c r="A631" s="315">
        <f t="shared" si="29"/>
        <v>623</v>
      </c>
      <c r="B631" s="61" t="s">
        <v>2479</v>
      </c>
      <c r="C631" s="61">
        <v>2022</v>
      </c>
      <c r="D631" s="61" t="s">
        <v>68</v>
      </c>
      <c r="E631" s="61"/>
      <c r="F631" s="61" t="s">
        <v>2611</v>
      </c>
      <c r="G631" s="62" t="s">
        <v>2612</v>
      </c>
      <c r="H631" s="310"/>
      <c r="I631" s="46" t="s">
        <v>2613</v>
      </c>
      <c r="J631" s="64" t="s">
        <v>2613</v>
      </c>
      <c r="K631" s="63" t="s">
        <v>73</v>
      </c>
      <c r="L631" s="87" t="s">
        <v>2614</v>
      </c>
      <c r="M631" s="86" t="s">
        <v>2615</v>
      </c>
      <c r="N631" s="87" t="s">
        <v>2616</v>
      </c>
      <c r="O631" s="87">
        <v>1</v>
      </c>
      <c r="P631" s="88">
        <v>45210</v>
      </c>
      <c r="Q631" s="88">
        <v>45657</v>
      </c>
      <c r="R631" s="89">
        <f t="shared" si="30"/>
        <v>66</v>
      </c>
      <c r="S631" s="87" t="s">
        <v>105</v>
      </c>
      <c r="T631" s="90" t="s">
        <v>1188</v>
      </c>
      <c r="U631" s="105">
        <f>+IFERROR(VLOOKUP($L631,ACTIVIDADES!$B$9:$X$493,10,0),"")</f>
        <v>0</v>
      </c>
      <c r="V631" s="167" t="str">
        <f>+IFERROR(VLOOKUP($L631,ACTIVIDADES!$B$9:$X$493,11,0)," ")</f>
        <v xml:space="preserve">Acción establecida en el Plan de Mejoramiento suscrito el 23 de agosto de 2023,  como resultado de la denuncia 2022-252859-82111-D
La acción de mejora finaliza el 31 de Diciembre  de 2024
No se evidenció avance.
No se cumplió con el plazo establecido en la acción de mejora, quedando VENCIDA.
</v>
      </c>
      <c r="W631" s="227">
        <f>+IFERROR(VLOOKUP($L631,ACTIVIDADES!$B$9:$X$493,12,0),"")</f>
        <v>0</v>
      </c>
      <c r="X631" s="138">
        <f>+IFERROR(VLOOKUP($L631,ACTIVIDADES!$B$9:$X$493,13,0),"")</f>
        <v>46153</v>
      </c>
      <c r="Y631" s="164" t="str">
        <f>+IFERROR(VLOOKUP($L631,ACTIVIDADES!$B$9:$X$493,14,0),"")</f>
        <v>No se evidencian soportes de la actividad</v>
      </c>
      <c r="Z631" s="105">
        <f>+IFERROR(VLOOKUP($L631,ACTIVIDADES!$B$9:$X$493,15,0),"")</f>
        <v>0</v>
      </c>
      <c r="AA631" s="165" t="str">
        <f>+IFERROR(VLOOKUP($L631,ACTIVIDADES!$B$9:$X$493,16,0),"")</f>
        <v>VENCIDO</v>
      </c>
      <c r="AB631" s="138">
        <v>46157</v>
      </c>
      <c r="AC631" s="105">
        <v>0</v>
      </c>
      <c r="AD631" s="181" t="s">
        <v>93</v>
      </c>
      <c r="AE631" s="105" t="s">
        <v>118</v>
      </c>
      <c r="AF631" s="105" t="s">
        <v>81</v>
      </c>
      <c r="AG631" s="105" t="s">
        <v>81</v>
      </c>
      <c r="AH631" s="105" t="s">
        <v>81</v>
      </c>
      <c r="AI631" s="33"/>
      <c r="AJ631" s="33"/>
      <c r="AK631" s="34"/>
      <c r="AL631" s="33"/>
      <c r="AM631" s="34"/>
      <c r="AN631" s="35"/>
      <c r="AO631" s="36"/>
      <c r="AP631" s="37"/>
      <c r="AQ631" s="33"/>
      <c r="AR631" s="38"/>
      <c r="AS631" s="39"/>
      <c r="AT631" s="40"/>
      <c r="AU631" s="48"/>
      <c r="AV631" s="49"/>
      <c r="AW631" s="41"/>
      <c r="AX631" s="47"/>
      <c r="AY631" s="33"/>
      <c r="AZ631" s="33"/>
      <c r="BA631" s="34"/>
      <c r="BB631" s="33"/>
      <c r="BC631" s="34"/>
      <c r="BD631" s="35"/>
      <c r="BE631" s="36"/>
      <c r="BF631" s="37"/>
      <c r="BG631" s="33"/>
      <c r="BH631" s="38"/>
      <c r="BI631" s="39"/>
      <c r="BJ631" s="40"/>
      <c r="BK631" s="48"/>
      <c r="BL631" s="49"/>
      <c r="BM631" s="41"/>
      <c r="BN631" s="47"/>
      <c r="BO631" s="33"/>
      <c r="BP631" s="33"/>
      <c r="BQ631" s="34"/>
      <c r="BR631" s="33"/>
      <c r="BS631" s="34"/>
      <c r="BT631" s="35"/>
      <c r="BU631" s="36"/>
      <c r="BV631" s="37"/>
      <c r="BW631" s="33"/>
      <c r="BX631" s="38"/>
      <c r="BY631" s="39"/>
      <c r="BZ631" s="40"/>
      <c r="CA631" s="48"/>
      <c r="CB631" s="49"/>
      <c r="CC631" s="41"/>
      <c r="CD631" s="47"/>
    </row>
    <row r="632" spans="1:82" s="32" customFormat="1" ht="90" customHeight="1" x14ac:dyDescent="0.25">
      <c r="A632" s="315">
        <f t="shared" si="29"/>
        <v>624</v>
      </c>
      <c r="B632" s="61" t="s">
        <v>2479</v>
      </c>
      <c r="C632" s="61">
        <v>2022</v>
      </c>
      <c r="D632" s="61" t="s">
        <v>68</v>
      </c>
      <c r="E632" s="61"/>
      <c r="F632" s="61" t="s">
        <v>2617</v>
      </c>
      <c r="G632" s="62" t="s">
        <v>2612</v>
      </c>
      <c r="H632" s="310"/>
      <c r="I632" s="46" t="s">
        <v>2613</v>
      </c>
      <c r="J632" s="64" t="s">
        <v>2613</v>
      </c>
      <c r="K632" s="63" t="s">
        <v>73</v>
      </c>
      <c r="L632" s="87" t="s">
        <v>2618</v>
      </c>
      <c r="M632" s="86" t="s">
        <v>2619</v>
      </c>
      <c r="N632" s="87" t="s">
        <v>2620</v>
      </c>
      <c r="O632" s="87">
        <v>1</v>
      </c>
      <c r="P632" s="88">
        <v>45210</v>
      </c>
      <c r="Q632" s="88">
        <v>45657</v>
      </c>
      <c r="R632" s="89">
        <f t="shared" si="30"/>
        <v>66</v>
      </c>
      <c r="S632" s="87" t="s">
        <v>105</v>
      </c>
      <c r="T632" s="90" t="s">
        <v>1188</v>
      </c>
      <c r="U632" s="105">
        <f>+IFERROR(VLOOKUP($L632,ACTIVIDADES!$B$9:$X$493,10,0),"")</f>
        <v>0</v>
      </c>
      <c r="V632" s="167" t="str">
        <f>+IFERROR(VLOOKUP($L632,ACTIVIDADES!$B$9:$X$493,11,0)," ")</f>
        <v>Indicador en desarrollo; el procedimiento se encuentra en fase de revisión y ajuste para su posterior socialización.</v>
      </c>
      <c r="W632" s="227">
        <f>+IFERROR(VLOOKUP($L632,ACTIVIDADES!$B$9:$X$493,12,0),"")</f>
        <v>0</v>
      </c>
      <c r="X632" s="138">
        <f>+IFERROR(VLOOKUP($L632,ACTIVIDADES!$B$9:$X$493,13,0),"")</f>
        <v>46153</v>
      </c>
      <c r="Y632" s="164" t="str">
        <f>+IFERROR(VLOOKUP($L632,ACTIVIDADES!$B$9:$X$493,14,0),"")</f>
        <v>No se evidencian soportes de la actividad</v>
      </c>
      <c r="Z632" s="105">
        <f>+IFERROR(VLOOKUP($L632,ACTIVIDADES!$B$9:$X$493,15,0),"")</f>
        <v>0</v>
      </c>
      <c r="AA632" s="165" t="str">
        <f>+IFERROR(VLOOKUP($L632,ACTIVIDADES!$B$9:$X$493,16,0),"")</f>
        <v>VENCIDO</v>
      </c>
      <c r="AB632" s="138">
        <v>46157</v>
      </c>
      <c r="AC632" s="105">
        <v>0</v>
      </c>
      <c r="AD632" s="181" t="s">
        <v>93</v>
      </c>
      <c r="AE632" s="105" t="s">
        <v>118</v>
      </c>
      <c r="AF632" s="105" t="s">
        <v>81</v>
      </c>
      <c r="AG632" s="105" t="s">
        <v>81</v>
      </c>
      <c r="AH632" s="105" t="s">
        <v>81</v>
      </c>
      <c r="AI632" s="33"/>
      <c r="AJ632" s="33"/>
      <c r="AK632" s="34"/>
      <c r="AL632" s="33"/>
      <c r="AM632" s="34"/>
      <c r="AN632" s="35"/>
      <c r="AO632" s="36"/>
      <c r="AP632" s="37"/>
      <c r="AQ632" s="33"/>
      <c r="AR632" s="38"/>
      <c r="AS632" s="39"/>
      <c r="AT632" s="40"/>
      <c r="AU632" s="48"/>
      <c r="AV632" s="49"/>
      <c r="AW632" s="41"/>
      <c r="AX632" s="47"/>
      <c r="AY632" s="33"/>
      <c r="AZ632" s="33"/>
      <c r="BA632" s="34"/>
      <c r="BB632" s="33"/>
      <c r="BC632" s="34"/>
      <c r="BD632" s="35"/>
      <c r="BE632" s="36"/>
      <c r="BF632" s="37"/>
      <c r="BG632" s="33"/>
      <c r="BH632" s="38"/>
      <c r="BI632" s="39"/>
      <c r="BJ632" s="40"/>
      <c r="BK632" s="48"/>
      <c r="BL632" s="49"/>
      <c r="BM632" s="41"/>
      <c r="BN632" s="47"/>
      <c r="BO632" s="33"/>
      <c r="BP632" s="33"/>
      <c r="BQ632" s="34"/>
      <c r="BR632" s="33"/>
      <c r="BS632" s="34"/>
      <c r="BT632" s="35"/>
      <c r="BU632" s="36"/>
      <c r="BV632" s="37"/>
      <c r="BW632" s="33"/>
      <c r="BX632" s="38"/>
      <c r="BY632" s="39"/>
      <c r="BZ632" s="40"/>
      <c r="CA632" s="48"/>
      <c r="CB632" s="49"/>
      <c r="CC632" s="41"/>
      <c r="CD632" s="47"/>
    </row>
    <row r="633" spans="1:82" s="32" customFormat="1" ht="90" customHeight="1" x14ac:dyDescent="0.25">
      <c r="A633" s="315">
        <f t="shared" si="29"/>
        <v>625</v>
      </c>
      <c r="B633" s="61" t="s">
        <v>2479</v>
      </c>
      <c r="C633" s="61">
        <v>2022</v>
      </c>
      <c r="D633" s="61" t="s">
        <v>68</v>
      </c>
      <c r="E633" s="61"/>
      <c r="F633" s="61" t="s">
        <v>2621</v>
      </c>
      <c r="G633" s="62" t="s">
        <v>2622</v>
      </c>
      <c r="H633" s="310"/>
      <c r="I633" s="46" t="s">
        <v>2623</v>
      </c>
      <c r="J633" s="64" t="s">
        <v>2623</v>
      </c>
      <c r="K633" s="63" t="s">
        <v>73</v>
      </c>
      <c r="L633" s="87" t="s">
        <v>2624</v>
      </c>
      <c r="M633" s="86" t="s">
        <v>2625</v>
      </c>
      <c r="N633" s="87" t="s">
        <v>2626</v>
      </c>
      <c r="O633" s="87">
        <v>1</v>
      </c>
      <c r="P633" s="88">
        <v>45210</v>
      </c>
      <c r="Q633" s="88">
        <v>45473</v>
      </c>
      <c r="R633" s="89">
        <f t="shared" si="30"/>
        <v>38.85</v>
      </c>
      <c r="S633" s="87" t="s">
        <v>293</v>
      </c>
      <c r="T633" s="90" t="s">
        <v>1188</v>
      </c>
      <c r="U633" s="105">
        <f>+IFERROR(VLOOKUP($L633,ACTIVIDADES!$B$9:$X$493,10,0),"")</f>
        <v>1</v>
      </c>
      <c r="V633" s="167" t="str">
        <f>+IFERROR(VLOOKUP($L633,ACTIVIDADES!$B$9:$X$493,11,0)," ")</f>
        <v>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v>
      </c>
      <c r="W633" s="227" t="str">
        <f>+IFERROR(VLOOKUP($L633,ACTIVIDADES!$B$9:$X$493,12,0),"")</f>
        <v>https://dnbcgovco-my.sharepoint.com/:f:/g/personal/planeacion_dnbc_gov_co/IgAKPZEalRp3T7O44VwZjBLlARF86VpmllJA36VR9-2qDG8?e=W6XaGX</v>
      </c>
      <c r="X633" s="138">
        <f>+IFERROR(VLOOKUP($L633,ACTIVIDADES!$B$9:$X$493,13,0),"")</f>
        <v>46153</v>
      </c>
      <c r="Y633" s="164" t="str">
        <f>+IFERROR(VLOOKUP($L633,ACTIVIDADES!$B$9:$X$493,14,0),"")</f>
        <v>Cumplida en seguimiento diciembre 2025</v>
      </c>
      <c r="Z633" s="105">
        <f>+IFERROR(VLOOKUP($L633,ACTIVIDADES!$B$9:$X$493,15,0),"")</f>
        <v>1</v>
      </c>
      <c r="AA633" s="165" t="str">
        <f>+IFERROR(VLOOKUP($L633,ACTIVIDADES!$B$9:$X$493,16,0),"")</f>
        <v>CUMPLIDO</v>
      </c>
      <c r="AB633" s="138">
        <v>46157</v>
      </c>
      <c r="AC633" s="105">
        <v>1</v>
      </c>
      <c r="AD633" s="181" t="s">
        <v>2517</v>
      </c>
      <c r="AE633" s="105" t="s">
        <v>80</v>
      </c>
      <c r="AF633" s="105" t="s">
        <v>81</v>
      </c>
      <c r="AG633" s="105" t="s">
        <v>85</v>
      </c>
      <c r="AH633" s="105" t="s">
        <v>123</v>
      </c>
      <c r="AI633" s="33"/>
      <c r="AJ633" s="33"/>
      <c r="AK633" s="34"/>
      <c r="AL633" s="33"/>
      <c r="AM633" s="34"/>
      <c r="AN633" s="35"/>
      <c r="AO633" s="36"/>
      <c r="AP633" s="37"/>
      <c r="AQ633" s="33"/>
      <c r="AR633" s="38"/>
      <c r="AS633" s="39"/>
      <c r="AT633" s="40"/>
      <c r="AU633" s="48"/>
      <c r="AV633" s="49"/>
      <c r="AW633" s="41"/>
      <c r="AX633" s="47"/>
      <c r="AY633" s="33"/>
      <c r="AZ633" s="33"/>
      <c r="BA633" s="34"/>
      <c r="BB633" s="33"/>
      <c r="BC633" s="34"/>
      <c r="BD633" s="35"/>
      <c r="BE633" s="36"/>
      <c r="BF633" s="37"/>
      <c r="BG633" s="33"/>
      <c r="BH633" s="38"/>
      <c r="BI633" s="39"/>
      <c r="BJ633" s="40"/>
      <c r="BK633" s="48"/>
      <c r="BL633" s="49"/>
      <c r="BM633" s="41"/>
      <c r="BN633" s="47"/>
      <c r="BO633" s="33"/>
      <c r="BP633" s="33"/>
      <c r="BQ633" s="34"/>
      <c r="BR633" s="33"/>
      <c r="BS633" s="34"/>
      <c r="BT633" s="35"/>
      <c r="BU633" s="36"/>
      <c r="BV633" s="37"/>
      <c r="BW633" s="33"/>
      <c r="BX633" s="38"/>
      <c r="BY633" s="39"/>
      <c r="BZ633" s="40"/>
      <c r="CA633" s="48"/>
      <c r="CB633" s="49"/>
      <c r="CC633" s="41"/>
      <c r="CD633" s="47"/>
    </row>
    <row r="634" spans="1:82" s="32" customFormat="1" ht="90" customHeight="1" x14ac:dyDescent="0.25">
      <c r="A634" s="315">
        <f t="shared" si="29"/>
        <v>626</v>
      </c>
      <c r="B634" s="61" t="s">
        <v>2479</v>
      </c>
      <c r="C634" s="61">
        <v>2022</v>
      </c>
      <c r="D634" s="61" t="s">
        <v>163</v>
      </c>
      <c r="E634" s="61"/>
      <c r="F634" s="61" t="s">
        <v>2627</v>
      </c>
      <c r="G634" s="62" t="s">
        <v>2612</v>
      </c>
      <c r="H634" s="310" t="s">
        <v>164</v>
      </c>
      <c r="I634" s="46" t="s">
        <v>2623</v>
      </c>
      <c r="J634" s="64" t="s">
        <v>2623</v>
      </c>
      <c r="K634" s="63" t="s">
        <v>73</v>
      </c>
      <c r="L634" s="87" t="s">
        <v>2628</v>
      </c>
      <c r="M634" s="86" t="s">
        <v>2629</v>
      </c>
      <c r="N634" s="87" t="s">
        <v>764</v>
      </c>
      <c r="O634" s="87">
        <v>1</v>
      </c>
      <c r="P634" s="88">
        <v>45210</v>
      </c>
      <c r="Q634" s="88">
        <v>45656</v>
      </c>
      <c r="R634" s="89">
        <f t="shared" si="30"/>
        <v>65.850000000000009</v>
      </c>
      <c r="S634" s="87" t="s">
        <v>168</v>
      </c>
      <c r="T634" s="90" t="s">
        <v>1188</v>
      </c>
      <c r="U634" s="105">
        <f>+IFERROR(VLOOKUP($L634,ACTIVIDADES!$B$9:$X$493,10,0),"")</f>
        <v>1</v>
      </c>
      <c r="V634" s="167" t="str">
        <f>+IFERROR(VLOOKUP($L634,ACTIVIDADES!$B$9:$X$493,11,0)," ")</f>
        <v>Acción establecida en el Plan de Mejoramiento suscrito el 10 de octubre de 2023,  como resultado de la denuncia 2022-249899-82111-D
La acción de mejora finaliza el 30 de diciembre  de 2024
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
Por lo anterior en la acción de mejora, queda cumplida extemporaneamente.</v>
      </c>
      <c r="W634" s="227" t="str">
        <f>+IFERROR(VLOOKUP($L634,ACTIVIDADES!$B$9:$X$493,12,0),"")</f>
        <v>https://dnbcgovco-my.sharepoint.com/:f:/g/personal/planeacion_dnbc_gov_co/IgCHyLPMuNt8RYxo94tUjX1vAT5tjv5CWVdGzKkW-QWn3M4?e=5e6h7p</v>
      </c>
      <c r="X634" s="138">
        <f>+IFERROR(VLOOKUP($L634,ACTIVIDADES!$B$9:$X$493,13,0),"")</f>
        <v>46153</v>
      </c>
      <c r="Y634" s="164" t="str">
        <f>+IFERROR(VLOOKUP($L634,ACTIVIDADES!$B$9:$X$493,14,0),"")</f>
        <v>Cumplida en seguimiento diciembre 2025</v>
      </c>
      <c r="Z634" s="105">
        <f>+IFERROR(VLOOKUP($L634,ACTIVIDADES!$B$9:$X$493,15,0),"")</f>
        <v>1</v>
      </c>
      <c r="AA634" s="165" t="str">
        <f>+IFERROR(VLOOKUP($L634,ACTIVIDADES!$B$9:$X$493,16,0),"")</f>
        <v>CUMPLIDO</v>
      </c>
      <c r="AB634" s="138">
        <v>46171</v>
      </c>
      <c r="AC634" s="105">
        <v>1</v>
      </c>
      <c r="AD634" s="181" t="s">
        <v>2517</v>
      </c>
      <c r="AE634" s="105" t="s">
        <v>80</v>
      </c>
      <c r="AF634" s="105" t="s">
        <v>81</v>
      </c>
      <c r="AG634" s="105" t="s">
        <v>85</v>
      </c>
      <c r="AH634" s="105" t="s">
        <v>123</v>
      </c>
      <c r="AI634" s="33"/>
      <c r="AJ634" s="33"/>
      <c r="AK634" s="34"/>
      <c r="AL634" s="33"/>
      <c r="AM634" s="34"/>
      <c r="AN634" s="35"/>
      <c r="AO634" s="36"/>
      <c r="AP634" s="37"/>
      <c r="AQ634" s="33"/>
      <c r="AR634" s="38"/>
      <c r="AS634" s="39"/>
      <c r="AT634" s="40"/>
      <c r="AU634" s="48"/>
      <c r="AV634" s="49"/>
      <c r="AW634" s="41"/>
      <c r="AX634" s="47"/>
      <c r="AY634" s="33"/>
      <c r="AZ634" s="33"/>
      <c r="BA634" s="34"/>
      <c r="BB634" s="33"/>
      <c r="BC634" s="34"/>
      <c r="BD634" s="35"/>
      <c r="BE634" s="36"/>
      <c r="BF634" s="37"/>
      <c r="BG634" s="33"/>
      <c r="BH634" s="38"/>
      <c r="BI634" s="39"/>
      <c r="BJ634" s="40"/>
      <c r="BK634" s="48"/>
      <c r="BL634" s="49"/>
      <c r="BM634" s="41"/>
      <c r="BN634" s="47"/>
      <c r="BO634" s="33"/>
      <c r="BP634" s="33"/>
      <c r="BQ634" s="34"/>
      <c r="BR634" s="33"/>
      <c r="BS634" s="34"/>
      <c r="BT634" s="35"/>
      <c r="BU634" s="36"/>
      <c r="BV634" s="37"/>
      <c r="BW634" s="33"/>
      <c r="BX634" s="38"/>
      <c r="BY634" s="39"/>
      <c r="BZ634" s="40"/>
      <c r="CA634" s="48"/>
      <c r="CB634" s="49"/>
      <c r="CC634" s="41"/>
      <c r="CD634" s="47"/>
    </row>
    <row r="635" spans="1:82" s="32" customFormat="1" ht="90" customHeight="1" x14ac:dyDescent="0.25">
      <c r="A635" s="315">
        <f t="shared" si="29"/>
        <v>627</v>
      </c>
      <c r="B635" s="61" t="s">
        <v>2479</v>
      </c>
      <c r="C635" s="61">
        <v>2022</v>
      </c>
      <c r="D635" s="61" t="s">
        <v>68</v>
      </c>
      <c r="E635" s="61"/>
      <c r="F635" s="61" t="s">
        <v>2630</v>
      </c>
      <c r="G635" s="62" t="s">
        <v>2631</v>
      </c>
      <c r="H635" s="310"/>
      <c r="I635" s="46" t="s">
        <v>2632</v>
      </c>
      <c r="J635" s="64" t="s">
        <v>2632</v>
      </c>
      <c r="K635" s="63" t="s">
        <v>73</v>
      </c>
      <c r="L635" s="87" t="s">
        <v>2633</v>
      </c>
      <c r="M635" s="86" t="s">
        <v>2634</v>
      </c>
      <c r="N635" s="87" t="s">
        <v>2635</v>
      </c>
      <c r="O635" s="87">
        <v>1</v>
      </c>
      <c r="P635" s="88">
        <v>45210</v>
      </c>
      <c r="Q635" s="88">
        <v>45657</v>
      </c>
      <c r="R635" s="89">
        <f t="shared" si="30"/>
        <v>66</v>
      </c>
      <c r="S635" s="87" t="s">
        <v>105</v>
      </c>
      <c r="T635" s="90" t="s">
        <v>1188</v>
      </c>
      <c r="U635" s="105">
        <f>+IFERROR(VLOOKUP($L635,ACTIVIDADES!$B$9:$X$493,10,0),"")</f>
        <v>0</v>
      </c>
      <c r="V635" s="167" t="str">
        <f>+IFERROR(VLOOKUP($L635,ACTIVIDADES!$B$9:$X$493,11,0)," ")</f>
        <v xml:space="preserve">La actividad se encuentra en proceso; se adelanta la actualización del Manual de Supervisión MN-CO-02 para incorporar un apartado explícito sobre la normatividad aplicable al apoyo a la supervisión y su diferenciación frente a la interventoría.
</v>
      </c>
      <c r="W635" s="227">
        <f>+IFERROR(VLOOKUP($L635,ACTIVIDADES!$B$9:$X$493,12,0),"")</f>
        <v>0</v>
      </c>
      <c r="X635" s="138">
        <f>+IFERROR(VLOOKUP($L635,ACTIVIDADES!$B$9:$X$493,13,0),"")</f>
        <v>46153</v>
      </c>
      <c r="Y635" s="164" t="str">
        <f>+IFERROR(VLOOKUP($L635,ACTIVIDADES!$B$9:$X$493,14,0),"")</f>
        <v>No se evidencian soportes de la actividad</v>
      </c>
      <c r="Z635" s="105">
        <f>+IFERROR(VLOOKUP($L635,ACTIVIDADES!$B$9:$X$493,15,0),"")</f>
        <v>0</v>
      </c>
      <c r="AA635" s="165" t="str">
        <f>+IFERROR(VLOOKUP($L635,ACTIVIDADES!$B$9:$X$493,16,0),"")</f>
        <v>VENCIDO</v>
      </c>
      <c r="AB635" s="138">
        <v>46157</v>
      </c>
      <c r="AC635" s="105">
        <v>0</v>
      </c>
      <c r="AD635" s="181" t="s">
        <v>93</v>
      </c>
      <c r="AE635" s="105" t="s">
        <v>118</v>
      </c>
      <c r="AF635" s="105" t="s">
        <v>81</v>
      </c>
      <c r="AG635" s="105" t="s">
        <v>81</v>
      </c>
      <c r="AH635" s="105" t="s">
        <v>81</v>
      </c>
      <c r="AI635" s="33"/>
      <c r="AJ635" s="33"/>
      <c r="AK635" s="34"/>
      <c r="AL635" s="33"/>
      <c r="AM635" s="34"/>
      <c r="AN635" s="35"/>
      <c r="AO635" s="36"/>
      <c r="AP635" s="37"/>
      <c r="AQ635" s="33"/>
      <c r="AR635" s="38"/>
      <c r="AS635" s="39"/>
      <c r="AT635" s="40"/>
      <c r="AU635" s="48"/>
      <c r="AV635" s="49"/>
      <c r="AW635" s="41"/>
      <c r="AX635" s="47"/>
      <c r="AY635" s="33"/>
      <c r="AZ635" s="33"/>
      <c r="BA635" s="34"/>
      <c r="BB635" s="33"/>
      <c r="BC635" s="34"/>
      <c r="BD635" s="35"/>
      <c r="BE635" s="36"/>
      <c r="BF635" s="37"/>
      <c r="BG635" s="33"/>
      <c r="BH635" s="38"/>
      <c r="BI635" s="39"/>
      <c r="BJ635" s="40"/>
      <c r="BK635" s="48"/>
      <c r="BL635" s="49"/>
      <c r="BM635" s="41"/>
      <c r="BN635" s="47"/>
      <c r="BO635" s="33"/>
      <c r="BP635" s="33"/>
      <c r="BQ635" s="34"/>
      <c r="BR635" s="33"/>
      <c r="BS635" s="34"/>
      <c r="BT635" s="35"/>
      <c r="BU635" s="36"/>
      <c r="BV635" s="37"/>
      <c r="BW635" s="33"/>
      <c r="BX635" s="38"/>
      <c r="BY635" s="39"/>
      <c r="BZ635" s="40"/>
      <c r="CA635" s="48"/>
      <c r="CB635" s="49"/>
      <c r="CC635" s="41"/>
      <c r="CD635" s="47"/>
    </row>
    <row r="636" spans="1:82" s="32" customFormat="1" ht="90" customHeight="1" x14ac:dyDescent="0.25">
      <c r="A636" s="315">
        <f t="shared" si="29"/>
        <v>628</v>
      </c>
      <c r="B636" s="61" t="s">
        <v>2479</v>
      </c>
      <c r="C636" s="61">
        <v>2022</v>
      </c>
      <c r="D636" s="61" t="s">
        <v>68</v>
      </c>
      <c r="E636" s="61"/>
      <c r="F636" s="61" t="s">
        <v>2636</v>
      </c>
      <c r="G636" s="62" t="s">
        <v>2631</v>
      </c>
      <c r="H636" s="310"/>
      <c r="I636" s="46" t="s">
        <v>2637</v>
      </c>
      <c r="J636" s="64" t="s">
        <v>2637</v>
      </c>
      <c r="K636" s="63" t="s">
        <v>73</v>
      </c>
      <c r="L636" s="87" t="s">
        <v>2638</v>
      </c>
      <c r="M636" s="86" t="s">
        <v>2639</v>
      </c>
      <c r="N636" s="87" t="s">
        <v>2640</v>
      </c>
      <c r="O636" s="87">
        <v>1</v>
      </c>
      <c r="P636" s="88">
        <v>45210</v>
      </c>
      <c r="Q636" s="88">
        <v>45473</v>
      </c>
      <c r="R636" s="89">
        <f t="shared" si="30"/>
        <v>38.85</v>
      </c>
      <c r="S636" s="87" t="s">
        <v>293</v>
      </c>
      <c r="T636" s="90" t="s">
        <v>1188</v>
      </c>
      <c r="U636" s="105">
        <f>+IFERROR(VLOOKUP($L636,ACTIVIDADES!$B$9:$X$493,10,0),"")</f>
        <v>1</v>
      </c>
      <c r="V636" s="167" t="str">
        <f>+IFERROR(VLOOKUP($L636,ACTIVIDADES!$B$9:$X$493,11,0)," ")</f>
        <v>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v>
      </c>
      <c r="W636" s="227" t="str">
        <f>+IFERROR(VLOOKUP($L636,ACTIVIDADES!$B$9:$X$493,12,0),"")</f>
        <v>https://dnbcgovco-my.sharepoint.com/:f:/g/personal/planeacion_dnbc_gov_co/IgAKPZEalRp3T7O44VwZjBLlARF86VpmllJA36VR9-2qDG8?e=W6XaGX</v>
      </c>
      <c r="X636" s="138">
        <f>+IFERROR(VLOOKUP($L636,ACTIVIDADES!$B$9:$X$493,13,0),"")</f>
        <v>46153</v>
      </c>
      <c r="Y636" s="164" t="str">
        <f>+IFERROR(VLOOKUP($L636,ACTIVIDADES!$B$9:$X$493,14,0),"")</f>
        <v>Cumplida en seguimiento diciembre 2025</v>
      </c>
      <c r="Z636" s="105">
        <f>+IFERROR(VLOOKUP($L636,ACTIVIDADES!$B$9:$X$493,15,0),"")</f>
        <v>1</v>
      </c>
      <c r="AA636" s="165" t="str">
        <f>+IFERROR(VLOOKUP($L636,ACTIVIDADES!$B$9:$X$493,16,0),"")</f>
        <v>CUMPLIDO</v>
      </c>
      <c r="AB636" s="138">
        <v>46157</v>
      </c>
      <c r="AC636" s="105">
        <v>1</v>
      </c>
      <c r="AD636" s="181" t="s">
        <v>2517</v>
      </c>
      <c r="AE636" s="105" t="s">
        <v>80</v>
      </c>
      <c r="AF636" s="105" t="s">
        <v>81</v>
      </c>
      <c r="AG636" s="105" t="s">
        <v>85</v>
      </c>
      <c r="AH636" s="105" t="s">
        <v>123</v>
      </c>
      <c r="AI636" s="33"/>
      <c r="AJ636" s="33"/>
      <c r="AK636" s="34"/>
      <c r="AL636" s="33"/>
      <c r="AM636" s="34"/>
      <c r="AN636" s="35"/>
      <c r="AO636" s="36"/>
      <c r="AP636" s="37"/>
      <c r="AQ636" s="33"/>
      <c r="AR636" s="38"/>
      <c r="AS636" s="39"/>
      <c r="AT636" s="40"/>
      <c r="AU636" s="48"/>
      <c r="AV636" s="49"/>
      <c r="AW636" s="41"/>
      <c r="AX636" s="47"/>
      <c r="AY636" s="33"/>
      <c r="AZ636" s="33"/>
      <c r="BA636" s="34"/>
      <c r="BB636" s="33"/>
      <c r="BC636" s="34"/>
      <c r="BD636" s="35"/>
      <c r="BE636" s="36"/>
      <c r="BF636" s="37"/>
      <c r="BG636" s="33"/>
      <c r="BH636" s="38"/>
      <c r="BI636" s="39"/>
      <c r="BJ636" s="40"/>
      <c r="BK636" s="48"/>
      <c r="BL636" s="49"/>
      <c r="BM636" s="41"/>
      <c r="BN636" s="47"/>
      <c r="BO636" s="33"/>
      <c r="BP636" s="33"/>
      <c r="BQ636" s="34"/>
      <c r="BR636" s="33"/>
      <c r="BS636" s="34"/>
      <c r="BT636" s="35"/>
      <c r="BU636" s="36"/>
      <c r="BV636" s="37"/>
      <c r="BW636" s="33"/>
      <c r="BX636" s="38"/>
      <c r="BY636" s="39"/>
      <c r="BZ636" s="40"/>
      <c r="CA636" s="48"/>
      <c r="CB636" s="49"/>
      <c r="CC636" s="41"/>
      <c r="CD636" s="47"/>
    </row>
    <row r="637" spans="1:82" s="32" customFormat="1" ht="90" customHeight="1" x14ac:dyDescent="0.25">
      <c r="A637" s="315">
        <f t="shared" si="29"/>
        <v>629</v>
      </c>
      <c r="B637" s="61" t="s">
        <v>2479</v>
      </c>
      <c r="C637" s="61">
        <v>2022</v>
      </c>
      <c r="D637" s="61" t="s">
        <v>68</v>
      </c>
      <c r="E637" s="61"/>
      <c r="F637" s="61" t="s">
        <v>2641</v>
      </c>
      <c r="G637" s="62" t="s">
        <v>2631</v>
      </c>
      <c r="H637" s="310"/>
      <c r="I637" s="46" t="s">
        <v>2637</v>
      </c>
      <c r="J637" s="64" t="s">
        <v>2637</v>
      </c>
      <c r="K637" s="63" t="s">
        <v>73</v>
      </c>
      <c r="L637" s="87" t="s">
        <v>2642</v>
      </c>
      <c r="M637" s="86" t="s">
        <v>2643</v>
      </c>
      <c r="N637" s="87" t="s">
        <v>2644</v>
      </c>
      <c r="O637" s="87">
        <v>1</v>
      </c>
      <c r="P637" s="88">
        <v>45210</v>
      </c>
      <c r="Q637" s="88">
        <v>45473</v>
      </c>
      <c r="R637" s="89">
        <f t="shared" si="30"/>
        <v>38.85</v>
      </c>
      <c r="S637" s="87" t="s">
        <v>293</v>
      </c>
      <c r="T637" s="90" t="s">
        <v>1188</v>
      </c>
      <c r="U637" s="105">
        <f>+IFERROR(VLOOKUP($L637,ACTIVIDADES!$B$9:$X$493,10,0),"")</f>
        <v>1</v>
      </c>
      <c r="V637" s="167" t="str">
        <f>+IFERROR(VLOOKUP($L637,ACTIVIDADES!$B$9:$X$493,11,0)," ")</f>
        <v>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v>
      </c>
      <c r="W637" s="227" t="str">
        <f>+IFERROR(VLOOKUP($L637,ACTIVIDADES!$B$9:$X$493,12,0),"")</f>
        <v>https://dnbcgovco-my.sharepoint.com/:f:/g/personal/planeacion_dnbc_gov_co/IgAKPZEalRp3T7O44VwZjBLlARF86VpmllJA36VR9-2qDG8?e=W6XaGX</v>
      </c>
      <c r="X637" s="138">
        <f>+IFERROR(VLOOKUP($L637,ACTIVIDADES!$B$9:$X$493,13,0),"")</f>
        <v>46153</v>
      </c>
      <c r="Y637" s="164" t="str">
        <f>+IFERROR(VLOOKUP($L637,ACTIVIDADES!$B$9:$X$493,14,0),"")</f>
        <v>Cumplida en seguimiento diciembre 2025</v>
      </c>
      <c r="Z637" s="105">
        <f>+IFERROR(VLOOKUP($L637,ACTIVIDADES!$B$9:$X$493,15,0),"")</f>
        <v>1</v>
      </c>
      <c r="AA637" s="165" t="str">
        <f>+IFERROR(VLOOKUP($L637,ACTIVIDADES!$B$9:$X$493,16,0),"")</f>
        <v>CUMPLIDO</v>
      </c>
      <c r="AB637" s="138" t="s">
        <v>2645</v>
      </c>
      <c r="AC637" s="105">
        <v>1</v>
      </c>
      <c r="AD637" s="181" t="s">
        <v>2517</v>
      </c>
      <c r="AE637" s="105" t="s">
        <v>80</v>
      </c>
      <c r="AF637" s="105" t="s">
        <v>81</v>
      </c>
      <c r="AG637" s="105" t="s">
        <v>85</v>
      </c>
      <c r="AH637" s="105" t="s">
        <v>123</v>
      </c>
      <c r="AI637" s="33"/>
      <c r="AJ637" s="33"/>
      <c r="AK637" s="34"/>
      <c r="AL637" s="33"/>
      <c r="AM637" s="34"/>
      <c r="AN637" s="35"/>
      <c r="AO637" s="36"/>
      <c r="AP637" s="37"/>
      <c r="AQ637" s="33"/>
      <c r="AR637" s="38"/>
      <c r="AS637" s="39"/>
      <c r="AT637" s="40"/>
      <c r="AU637" s="48"/>
      <c r="AV637" s="49"/>
      <c r="AW637" s="41"/>
      <c r="AX637" s="47"/>
      <c r="AY637" s="33"/>
      <c r="AZ637" s="33"/>
      <c r="BA637" s="34"/>
      <c r="BB637" s="33"/>
      <c r="BC637" s="34"/>
      <c r="BD637" s="35"/>
      <c r="BE637" s="36"/>
      <c r="BF637" s="37"/>
      <c r="BG637" s="33"/>
      <c r="BH637" s="38"/>
      <c r="BI637" s="39"/>
      <c r="BJ637" s="40"/>
      <c r="BK637" s="48"/>
      <c r="BL637" s="49"/>
      <c r="BM637" s="41"/>
      <c r="BN637" s="47"/>
      <c r="BO637" s="33"/>
      <c r="BP637" s="33"/>
      <c r="BQ637" s="34"/>
      <c r="BR637" s="33"/>
      <c r="BS637" s="34"/>
      <c r="BT637" s="35"/>
      <c r="BU637" s="36"/>
      <c r="BV637" s="37"/>
      <c r="BW637" s="33"/>
      <c r="BX637" s="38"/>
      <c r="BY637" s="39"/>
      <c r="BZ637" s="40"/>
      <c r="CA637" s="48"/>
      <c r="CB637" s="49"/>
      <c r="CC637" s="41"/>
      <c r="CD637" s="47"/>
    </row>
    <row r="638" spans="1:82" s="32" customFormat="1" ht="90" customHeight="1" x14ac:dyDescent="0.25">
      <c r="A638" s="315">
        <f t="shared" si="29"/>
        <v>630</v>
      </c>
      <c r="B638" s="61" t="s">
        <v>2479</v>
      </c>
      <c r="C638" s="61">
        <v>2022</v>
      </c>
      <c r="D638" s="61" t="s">
        <v>163</v>
      </c>
      <c r="E638" s="61"/>
      <c r="F638" s="61" t="s">
        <v>2646</v>
      </c>
      <c r="G638" s="62" t="s">
        <v>2631</v>
      </c>
      <c r="H638" s="310" t="s">
        <v>164</v>
      </c>
      <c r="I638" s="46" t="s">
        <v>2637</v>
      </c>
      <c r="J638" s="64" t="s">
        <v>2637</v>
      </c>
      <c r="K638" s="63" t="s">
        <v>73</v>
      </c>
      <c r="L638" s="87" t="s">
        <v>2647</v>
      </c>
      <c r="M638" s="86" t="s">
        <v>2648</v>
      </c>
      <c r="N638" s="87" t="s">
        <v>764</v>
      </c>
      <c r="O638" s="87">
        <v>1</v>
      </c>
      <c r="P638" s="88">
        <v>45210</v>
      </c>
      <c r="Q638" s="88">
        <v>45656</v>
      </c>
      <c r="R638" s="89">
        <f t="shared" si="30"/>
        <v>65.850000000000009</v>
      </c>
      <c r="S638" s="87" t="s">
        <v>168</v>
      </c>
      <c r="T638" s="90" t="s">
        <v>1188</v>
      </c>
      <c r="U638" s="105">
        <f>+IFERROR(VLOOKUP($L638,ACTIVIDADES!$B$9:$X$493,10,0),"")</f>
        <v>1</v>
      </c>
      <c r="V638" s="167" t="str">
        <f>+IFERROR(VLOOKUP($L638,ACTIVIDADES!$B$9:$X$493,11,0)," ")</f>
        <v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v>
      </c>
      <c r="W638" s="227" t="str">
        <f>+IFERROR(VLOOKUP($L638,ACTIVIDADES!$B$9:$X$493,12,0),"")</f>
        <v>https://dnbcgovco-my.sharepoint.com/:f:/g/personal/planeacion_dnbc_gov_co/IgAaKA0iGbreQY4jAc43O5sTAaiIVAetv0MYWfwUMiBJIVE?e=dYmqmQ</v>
      </c>
      <c r="X638" s="138">
        <f>+IFERROR(VLOOKUP($L638,ACTIVIDADES!$B$9:$X$493,13,0),"")</f>
        <v>46153</v>
      </c>
      <c r="Y638" s="164" t="str">
        <f>+IFERROR(VLOOKUP($L638,ACTIVIDADES!$B$9:$X$493,14,0),"")</f>
        <v>Cumplida en seguimiento diciembre 2025</v>
      </c>
      <c r="Z638" s="105">
        <f>+IFERROR(VLOOKUP($L638,ACTIVIDADES!$B$9:$X$493,15,0),"")</f>
        <v>1</v>
      </c>
      <c r="AA638" s="165" t="str">
        <f>+IFERROR(VLOOKUP($L638,ACTIVIDADES!$B$9:$X$493,16,0),"")</f>
        <v>CUMPLIDO</v>
      </c>
      <c r="AB638" s="138" t="s">
        <v>2649</v>
      </c>
      <c r="AC638" s="212">
        <v>1</v>
      </c>
      <c r="AD638" s="207" t="s">
        <v>2517</v>
      </c>
      <c r="AE638" s="105" t="s">
        <v>80</v>
      </c>
      <c r="AF638" s="105" t="s">
        <v>81</v>
      </c>
      <c r="AG638" s="105" t="s">
        <v>85</v>
      </c>
      <c r="AH638" s="105" t="s">
        <v>123</v>
      </c>
      <c r="AI638" s="33"/>
      <c r="AJ638" s="33"/>
      <c r="AK638" s="34"/>
      <c r="AL638" s="33"/>
      <c r="AM638" s="34"/>
      <c r="AN638" s="35"/>
      <c r="AO638" s="36"/>
      <c r="AP638" s="37"/>
      <c r="AQ638" s="33"/>
      <c r="AR638" s="38"/>
      <c r="AS638" s="39"/>
      <c r="AT638" s="40"/>
      <c r="AU638" s="48"/>
      <c r="AV638" s="49"/>
      <c r="AW638" s="41"/>
      <c r="AX638" s="47"/>
      <c r="AY638" s="33"/>
      <c r="AZ638" s="33"/>
      <c r="BA638" s="34"/>
      <c r="BB638" s="33"/>
      <c r="BC638" s="34"/>
      <c r="BD638" s="35"/>
      <c r="BE638" s="36"/>
      <c r="BF638" s="37"/>
      <c r="BG638" s="33"/>
      <c r="BH638" s="38"/>
      <c r="BI638" s="39"/>
      <c r="BJ638" s="40"/>
      <c r="BK638" s="48"/>
      <c r="BL638" s="49"/>
      <c r="BM638" s="41"/>
      <c r="BN638" s="47"/>
      <c r="BO638" s="33"/>
      <c r="BP638" s="33"/>
      <c r="BQ638" s="34"/>
      <c r="BR638" s="33"/>
      <c r="BS638" s="34"/>
      <c r="BT638" s="35"/>
      <c r="BU638" s="36"/>
      <c r="BV638" s="37"/>
      <c r="BW638" s="33"/>
      <c r="BX638" s="38"/>
      <c r="BY638" s="39"/>
      <c r="BZ638" s="40"/>
      <c r="CA638" s="48"/>
      <c r="CB638" s="49"/>
      <c r="CC638" s="41"/>
      <c r="CD638" s="47"/>
    </row>
    <row r="639" spans="1:82" s="32" customFormat="1" ht="90" customHeight="1" x14ac:dyDescent="0.25">
      <c r="A639" s="315">
        <f t="shared" si="29"/>
        <v>631</v>
      </c>
      <c r="B639" s="61" t="s">
        <v>2479</v>
      </c>
      <c r="C639" s="61">
        <v>2022</v>
      </c>
      <c r="D639" s="61" t="s">
        <v>68</v>
      </c>
      <c r="E639" s="61"/>
      <c r="F639" s="61" t="s">
        <v>2650</v>
      </c>
      <c r="G639" s="62" t="s">
        <v>2651</v>
      </c>
      <c r="H639" s="310"/>
      <c r="I639" s="46" t="s">
        <v>2632</v>
      </c>
      <c r="J639" s="64" t="s">
        <v>2632</v>
      </c>
      <c r="K639" s="63" t="s">
        <v>73</v>
      </c>
      <c r="L639" s="87" t="s">
        <v>2652</v>
      </c>
      <c r="M639" s="86" t="s">
        <v>2653</v>
      </c>
      <c r="N639" s="87" t="s">
        <v>2654</v>
      </c>
      <c r="O639" s="87">
        <v>1</v>
      </c>
      <c r="P639" s="88">
        <v>45210</v>
      </c>
      <c r="Q639" s="88">
        <v>45291</v>
      </c>
      <c r="R639" s="89">
        <f t="shared" si="30"/>
        <v>12</v>
      </c>
      <c r="S639" s="87" t="s">
        <v>105</v>
      </c>
      <c r="T639" s="90" t="s">
        <v>1188</v>
      </c>
      <c r="U639" s="105">
        <f>+IFERROR(VLOOKUP($L639,ACTIVIDADES!$B$9:$X$493,10,0),"")</f>
        <v>1</v>
      </c>
      <c r="V639" s="167" t="str">
        <f>+IFERROR(VLOOKUP($L639,ACTIVIDADES!$B$9:$X$493,11,0)," ")</f>
        <v>Las capacitacion en supervision contractual se realizo de manera exitosa es la sala situacional CITEL para todos los interesados en la entidad (Funcionarios, contratistas, supervisores)</v>
      </c>
      <c r="W639" s="227" t="str">
        <f>+IFERROR(VLOOKUP($L639,ACTIVIDADES!$B$9:$X$493,12,0),"")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v>
      </c>
      <c r="X639" s="138">
        <f>+IFERROR(VLOOKUP($L639,ACTIVIDADES!$B$9:$X$493,13,0),"")</f>
        <v>46153</v>
      </c>
      <c r="Y639" s="164" t="str">
        <f>+IFERROR(VLOOKUP($L639,ACTIVIDADES!$B$9:$X$493,14,0),"")</f>
        <v>Se incluye información de capacitación realizada durante el primer trimestre de la vigencia</v>
      </c>
      <c r="Z639" s="105">
        <f>+IFERROR(VLOOKUP($L639,ACTIVIDADES!$B$9:$X$493,15,0),"")</f>
        <v>1</v>
      </c>
      <c r="AA639" s="165" t="str">
        <f>+IFERROR(VLOOKUP($L639,ACTIVIDADES!$B$9:$X$493,16,0),"")</f>
        <v>CUMPLIDO</v>
      </c>
      <c r="AB639" s="220">
        <v>46157</v>
      </c>
      <c r="AC639" s="217">
        <v>1</v>
      </c>
      <c r="AD639" s="219" t="s">
        <v>2655</v>
      </c>
      <c r="AE639" s="206" t="s">
        <v>80</v>
      </c>
      <c r="AF639" s="105" t="s">
        <v>81</v>
      </c>
      <c r="AG639" s="105" t="s">
        <v>85</v>
      </c>
      <c r="AH639" s="105" t="s">
        <v>123</v>
      </c>
      <c r="AI639" s="33"/>
      <c r="AJ639" s="33"/>
      <c r="AK639" s="34"/>
      <c r="AL639" s="33"/>
      <c r="AM639" s="34"/>
      <c r="AN639" s="35"/>
      <c r="AO639" s="36"/>
      <c r="AP639" s="37"/>
      <c r="AQ639" s="33"/>
      <c r="AR639" s="38"/>
      <c r="AS639" s="39"/>
      <c r="AT639" s="40"/>
      <c r="AU639" s="48"/>
      <c r="AV639" s="49"/>
      <c r="AW639" s="41"/>
      <c r="AX639" s="47"/>
      <c r="AY639" s="33"/>
      <c r="AZ639" s="33"/>
      <c r="BA639" s="34"/>
      <c r="BB639" s="33"/>
      <c r="BC639" s="34"/>
      <c r="BD639" s="35"/>
      <c r="BE639" s="36"/>
      <c r="BF639" s="37"/>
      <c r="BG639" s="33"/>
      <c r="BH639" s="38"/>
      <c r="BI639" s="39"/>
      <c r="BJ639" s="40"/>
      <c r="BK639" s="48"/>
      <c r="BL639" s="49"/>
      <c r="BM639" s="41"/>
      <c r="BN639" s="47"/>
      <c r="BO639" s="33"/>
      <c r="BP639" s="33"/>
      <c r="BQ639" s="34"/>
      <c r="BR639" s="33"/>
      <c r="BS639" s="34"/>
      <c r="BT639" s="35"/>
      <c r="BU639" s="36"/>
      <c r="BV639" s="37"/>
      <c r="BW639" s="33"/>
      <c r="BX639" s="38"/>
      <c r="BY639" s="39"/>
      <c r="BZ639" s="40"/>
      <c r="CA639" s="48"/>
      <c r="CB639" s="49"/>
      <c r="CC639" s="41"/>
      <c r="CD639" s="47"/>
    </row>
    <row r="640" spans="1:82" s="32" customFormat="1" ht="90" customHeight="1" x14ac:dyDescent="0.25">
      <c r="A640" s="315">
        <f t="shared" si="29"/>
        <v>632</v>
      </c>
      <c r="B640" s="61" t="s">
        <v>2479</v>
      </c>
      <c r="C640" s="61">
        <v>2022</v>
      </c>
      <c r="D640" s="61" t="s">
        <v>68</v>
      </c>
      <c r="E640" s="61"/>
      <c r="F640" s="61" t="s">
        <v>2656</v>
      </c>
      <c r="G640" s="62" t="s">
        <v>2651</v>
      </c>
      <c r="H640" s="310"/>
      <c r="I640" s="46" t="s">
        <v>2657</v>
      </c>
      <c r="J640" s="64" t="s">
        <v>2657</v>
      </c>
      <c r="K640" s="63" t="s">
        <v>73</v>
      </c>
      <c r="L640" s="87" t="s">
        <v>2658</v>
      </c>
      <c r="M640" s="86" t="s">
        <v>2659</v>
      </c>
      <c r="N640" s="87" t="s">
        <v>2660</v>
      </c>
      <c r="O640" s="87">
        <v>1</v>
      </c>
      <c r="P640" s="88">
        <v>45210</v>
      </c>
      <c r="Q640" s="88">
        <v>45657</v>
      </c>
      <c r="R640" s="89">
        <f t="shared" si="30"/>
        <v>66</v>
      </c>
      <c r="S640" s="87" t="s">
        <v>105</v>
      </c>
      <c r="T640" s="90" t="s">
        <v>1188</v>
      </c>
      <c r="U640" s="105">
        <f>+IFERROR(VLOOKUP($L640,ACTIVIDADES!$B$9:$X$493,10,0),"")</f>
        <v>0</v>
      </c>
      <c r="V640" s="167" t="str">
        <f>+IFERROR(VLOOKUP($L640,ACTIVIDADES!$B$9:$X$493,11,0)," ")</f>
        <v>Actividad en desarrollo; se trabaja en la actualización del Manual de Supervisión MN-CO-02 para asociar formalmente los formatos de informes de actividades, seguimiento, informes periódicos y finales.</v>
      </c>
      <c r="W640" s="227">
        <f>+IFERROR(VLOOKUP($L640,ACTIVIDADES!$B$9:$X$493,12,0),"")</f>
        <v>0</v>
      </c>
      <c r="X640" s="138">
        <f>+IFERROR(VLOOKUP($L640,ACTIVIDADES!$B$9:$X$493,13,0),"")</f>
        <v>46153</v>
      </c>
      <c r="Y640" s="164" t="str">
        <f>+IFERROR(VLOOKUP($L640,ACTIVIDADES!$B$9:$X$493,14,0),"")</f>
        <v>No se evidencian soportes de la actividad</v>
      </c>
      <c r="Z640" s="105">
        <f>+IFERROR(VLOOKUP($L640,ACTIVIDADES!$B$9:$X$493,15,0),"")</f>
        <v>0</v>
      </c>
      <c r="AA640" s="165" t="str">
        <f>+IFERROR(VLOOKUP($L640,ACTIVIDADES!$B$9:$X$493,16,0),"")</f>
        <v>VENCIDO</v>
      </c>
      <c r="AB640" s="138">
        <v>46157</v>
      </c>
      <c r="AC640" s="214">
        <v>0</v>
      </c>
      <c r="AD640" s="224" t="s">
        <v>93</v>
      </c>
      <c r="AE640" s="105" t="s">
        <v>118</v>
      </c>
      <c r="AF640" s="105" t="s">
        <v>81</v>
      </c>
      <c r="AG640" s="105" t="s">
        <v>81</v>
      </c>
      <c r="AH640" s="105" t="s">
        <v>81</v>
      </c>
      <c r="AI640" s="33"/>
      <c r="AJ640" s="33"/>
      <c r="AK640" s="34"/>
      <c r="AL640" s="33"/>
      <c r="AM640" s="34"/>
      <c r="AN640" s="35"/>
      <c r="AO640" s="36"/>
      <c r="AP640" s="37"/>
      <c r="AQ640" s="33"/>
      <c r="AR640" s="38"/>
      <c r="AS640" s="39"/>
      <c r="AT640" s="40"/>
      <c r="AU640" s="48"/>
      <c r="AV640" s="49"/>
      <c r="AW640" s="41"/>
      <c r="AX640" s="47"/>
      <c r="AY640" s="33"/>
      <c r="AZ640" s="33"/>
      <c r="BA640" s="34"/>
      <c r="BB640" s="33"/>
      <c r="BC640" s="34"/>
      <c r="BD640" s="35"/>
      <c r="BE640" s="36"/>
      <c r="BF640" s="37"/>
      <c r="BG640" s="33"/>
      <c r="BH640" s="38"/>
      <c r="BI640" s="39"/>
      <c r="BJ640" s="40"/>
      <c r="BK640" s="48"/>
      <c r="BL640" s="49"/>
      <c r="BM640" s="41"/>
      <c r="BN640" s="47"/>
      <c r="BO640" s="33"/>
      <c r="BP640" s="33"/>
      <c r="BQ640" s="34"/>
      <c r="BR640" s="33"/>
      <c r="BS640" s="34"/>
      <c r="BT640" s="35"/>
      <c r="BU640" s="36"/>
      <c r="BV640" s="37"/>
      <c r="BW640" s="33"/>
      <c r="BX640" s="38"/>
      <c r="BY640" s="39"/>
      <c r="BZ640" s="40"/>
      <c r="CA640" s="48"/>
      <c r="CB640" s="49"/>
      <c r="CC640" s="41"/>
      <c r="CD640" s="47"/>
    </row>
    <row r="641" spans="1:82" s="32" customFormat="1" ht="90" customHeight="1" x14ac:dyDescent="0.25">
      <c r="A641" s="315">
        <f t="shared" si="29"/>
        <v>633</v>
      </c>
      <c r="B641" s="61" t="s">
        <v>2479</v>
      </c>
      <c r="C641" s="61">
        <v>2022</v>
      </c>
      <c r="D641" s="61" t="s">
        <v>163</v>
      </c>
      <c r="E641" s="61"/>
      <c r="F641" s="61" t="s">
        <v>2661</v>
      </c>
      <c r="G641" s="62" t="s">
        <v>2651</v>
      </c>
      <c r="H641" s="310" t="s">
        <v>164</v>
      </c>
      <c r="I641" s="46" t="s">
        <v>2657</v>
      </c>
      <c r="J641" s="64" t="s">
        <v>2657</v>
      </c>
      <c r="K641" s="63" t="s">
        <v>73</v>
      </c>
      <c r="L641" s="87" t="s">
        <v>2647</v>
      </c>
      <c r="M641" s="86" t="s">
        <v>2648</v>
      </c>
      <c r="N641" s="87" t="s">
        <v>764</v>
      </c>
      <c r="O641" s="87">
        <v>1</v>
      </c>
      <c r="P641" s="88">
        <v>45210</v>
      </c>
      <c r="Q641" s="88">
        <v>45656</v>
      </c>
      <c r="R641" s="89">
        <f t="shared" si="30"/>
        <v>65.850000000000009</v>
      </c>
      <c r="S641" s="87" t="s">
        <v>168</v>
      </c>
      <c r="T641" s="90" t="s">
        <v>1188</v>
      </c>
      <c r="U641" s="105">
        <f>+IFERROR(VLOOKUP($L641,ACTIVIDADES!$B$9:$X$493,10,0),"")</f>
        <v>1</v>
      </c>
      <c r="V641" s="167" t="str">
        <f>+IFERROR(VLOOKUP($L641,ACTIVIDADES!$B$9:$X$493,11,0)," ")</f>
        <v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v>
      </c>
      <c r="W641" s="227" t="str">
        <f>+IFERROR(VLOOKUP($L641,ACTIVIDADES!$B$9:$X$493,12,0),"")</f>
        <v>https://dnbcgovco-my.sharepoint.com/:f:/g/personal/planeacion_dnbc_gov_co/IgAaKA0iGbreQY4jAc43O5sTAaiIVAetv0MYWfwUMiBJIVE?e=dYmqmQ</v>
      </c>
      <c r="X641" s="138">
        <f>+IFERROR(VLOOKUP($L641,ACTIVIDADES!$B$9:$X$493,13,0),"")</f>
        <v>46153</v>
      </c>
      <c r="Y641" s="164" t="str">
        <f>+IFERROR(VLOOKUP($L641,ACTIVIDADES!$B$9:$X$493,14,0),"")</f>
        <v>Cumplida en seguimiento diciembre 2025</v>
      </c>
      <c r="Z641" s="105">
        <f>+IFERROR(VLOOKUP($L641,ACTIVIDADES!$B$9:$X$493,15,0),"")</f>
        <v>1</v>
      </c>
      <c r="AA641" s="165" t="str">
        <f>+IFERROR(VLOOKUP($L641,ACTIVIDADES!$B$9:$X$493,16,0),"")</f>
        <v>CUMPLIDO</v>
      </c>
      <c r="AB641" s="138">
        <v>46157</v>
      </c>
      <c r="AC641" s="105">
        <v>1</v>
      </c>
      <c r="AD641" s="181" t="s">
        <v>2517</v>
      </c>
      <c r="AE641" s="105" t="s">
        <v>80</v>
      </c>
      <c r="AF641" s="105" t="s">
        <v>81</v>
      </c>
      <c r="AG641" s="105" t="s">
        <v>85</v>
      </c>
      <c r="AH641" s="105" t="s">
        <v>123</v>
      </c>
      <c r="AI641" s="33"/>
      <c r="AJ641" s="33"/>
      <c r="AK641" s="34"/>
      <c r="AL641" s="33"/>
      <c r="AM641" s="34"/>
      <c r="AN641" s="35"/>
      <c r="AO641" s="36"/>
      <c r="AP641" s="37"/>
      <c r="AQ641" s="33"/>
      <c r="AR641" s="38"/>
      <c r="AS641" s="39"/>
      <c r="AT641" s="40"/>
      <c r="AU641" s="48"/>
      <c r="AV641" s="49"/>
      <c r="AW641" s="41"/>
      <c r="AX641" s="47"/>
      <c r="AY641" s="33"/>
      <c r="AZ641" s="33"/>
      <c r="BA641" s="34"/>
      <c r="BB641" s="33"/>
      <c r="BC641" s="34"/>
      <c r="BD641" s="35"/>
      <c r="BE641" s="36"/>
      <c r="BF641" s="37"/>
      <c r="BG641" s="33"/>
      <c r="BH641" s="38"/>
      <c r="BI641" s="39"/>
      <c r="BJ641" s="40"/>
      <c r="BK641" s="48"/>
      <c r="BL641" s="49"/>
      <c r="BM641" s="41"/>
      <c r="BN641" s="47"/>
      <c r="BO641" s="33"/>
      <c r="BP641" s="33"/>
      <c r="BQ641" s="34"/>
      <c r="BR641" s="33"/>
      <c r="BS641" s="34"/>
      <c r="BT641" s="35"/>
      <c r="BU641" s="36"/>
      <c r="BV641" s="37"/>
      <c r="BW641" s="33"/>
      <c r="BX641" s="38"/>
      <c r="BY641" s="39"/>
      <c r="BZ641" s="40"/>
      <c r="CA641" s="48"/>
      <c r="CB641" s="49"/>
      <c r="CC641" s="41"/>
      <c r="CD641" s="47"/>
    </row>
    <row r="642" spans="1:82" s="32" customFormat="1" ht="90" customHeight="1" x14ac:dyDescent="0.25">
      <c r="A642" s="315">
        <f t="shared" si="29"/>
        <v>634</v>
      </c>
      <c r="B642" s="61" t="s">
        <v>2479</v>
      </c>
      <c r="C642" s="61">
        <v>2022</v>
      </c>
      <c r="D642" s="61" t="s">
        <v>68</v>
      </c>
      <c r="E642" s="61"/>
      <c r="F642" s="61" t="s">
        <v>2662</v>
      </c>
      <c r="G642" s="62" t="s">
        <v>2663</v>
      </c>
      <c r="H642" s="310"/>
      <c r="I642" s="46" t="s">
        <v>2664</v>
      </c>
      <c r="J642" s="64" t="s">
        <v>2664</v>
      </c>
      <c r="K642" s="63" t="s">
        <v>73</v>
      </c>
      <c r="L642" s="87" t="s">
        <v>2633</v>
      </c>
      <c r="M642" s="86" t="s">
        <v>2634</v>
      </c>
      <c r="N642" s="87" t="s">
        <v>2635</v>
      </c>
      <c r="O642" s="87">
        <v>1</v>
      </c>
      <c r="P642" s="88">
        <v>45210</v>
      </c>
      <c r="Q642" s="88">
        <v>45657</v>
      </c>
      <c r="R642" s="89">
        <f t="shared" si="30"/>
        <v>66</v>
      </c>
      <c r="S642" s="87" t="s">
        <v>105</v>
      </c>
      <c r="T642" s="90" t="s">
        <v>1188</v>
      </c>
      <c r="U642" s="105">
        <f>+IFERROR(VLOOKUP($L642,ACTIVIDADES!$B$9:$X$493,10,0),"")</f>
        <v>0</v>
      </c>
      <c r="V642" s="167" t="str">
        <f>+IFERROR(VLOOKUP($L642,ACTIVIDADES!$B$9:$X$493,11,0)," ")</f>
        <v xml:space="preserve">La actividad se encuentra en proceso; se adelanta la actualización del Manual de Supervisión MN-CO-02 para incorporar un apartado explícito sobre la normatividad aplicable al apoyo a la supervisión y su diferenciación frente a la interventoría.
</v>
      </c>
      <c r="W642" s="227">
        <f>+IFERROR(VLOOKUP($L642,ACTIVIDADES!$B$9:$X$493,12,0),"")</f>
        <v>0</v>
      </c>
      <c r="X642" s="138">
        <f>+IFERROR(VLOOKUP($L642,ACTIVIDADES!$B$9:$X$493,13,0),"")</f>
        <v>46153</v>
      </c>
      <c r="Y642" s="164" t="str">
        <f>+IFERROR(VLOOKUP($L642,ACTIVIDADES!$B$9:$X$493,14,0),"")</f>
        <v>No se evidencian soportes de la actividad</v>
      </c>
      <c r="Z642" s="105">
        <f>+IFERROR(VLOOKUP($L642,ACTIVIDADES!$B$9:$X$493,15,0),"")</f>
        <v>0</v>
      </c>
      <c r="AA642" s="165" t="str">
        <f>+IFERROR(VLOOKUP($L642,ACTIVIDADES!$B$9:$X$493,16,0),"")</f>
        <v>VENCIDO</v>
      </c>
      <c r="AB642" s="138">
        <v>46157</v>
      </c>
      <c r="AC642" s="105">
        <v>0</v>
      </c>
      <c r="AD642" s="181" t="s">
        <v>93</v>
      </c>
      <c r="AE642" s="105" t="s">
        <v>118</v>
      </c>
      <c r="AF642" s="105" t="s">
        <v>81</v>
      </c>
      <c r="AG642" s="105" t="s">
        <v>81</v>
      </c>
      <c r="AH642" s="105" t="s">
        <v>81</v>
      </c>
      <c r="AI642" s="33"/>
      <c r="AJ642" s="33"/>
      <c r="AK642" s="34"/>
      <c r="AL642" s="33"/>
      <c r="AM642" s="34"/>
      <c r="AN642" s="35"/>
      <c r="AO642" s="36"/>
      <c r="AP642" s="37"/>
      <c r="AQ642" s="33"/>
      <c r="AR642" s="38"/>
      <c r="AS642" s="39"/>
      <c r="AT642" s="40"/>
      <c r="AU642" s="48"/>
      <c r="AV642" s="49"/>
      <c r="AW642" s="41"/>
      <c r="AX642" s="47"/>
      <c r="AY642" s="33"/>
      <c r="AZ642" s="33"/>
      <c r="BA642" s="34"/>
      <c r="BB642" s="33"/>
      <c r="BC642" s="34"/>
      <c r="BD642" s="35"/>
      <c r="BE642" s="36"/>
      <c r="BF642" s="37"/>
      <c r="BG642" s="33"/>
      <c r="BH642" s="38"/>
      <c r="BI642" s="39"/>
      <c r="BJ642" s="40"/>
      <c r="BK642" s="48"/>
      <c r="BL642" s="49"/>
      <c r="BM642" s="41"/>
      <c r="BN642" s="47"/>
      <c r="BO642" s="33"/>
      <c r="BP642" s="33"/>
      <c r="BQ642" s="34"/>
      <c r="BR642" s="33"/>
      <c r="BS642" s="34"/>
      <c r="BT642" s="35"/>
      <c r="BU642" s="36"/>
      <c r="BV642" s="37"/>
      <c r="BW642" s="33"/>
      <c r="BX642" s="38"/>
      <c r="BY642" s="39"/>
      <c r="BZ642" s="40"/>
      <c r="CA642" s="48"/>
      <c r="CB642" s="49"/>
      <c r="CC642" s="41"/>
      <c r="CD642" s="47"/>
    </row>
    <row r="643" spans="1:82" s="32" customFormat="1" ht="90" customHeight="1" x14ac:dyDescent="0.25">
      <c r="A643" s="315">
        <f t="shared" si="29"/>
        <v>635</v>
      </c>
      <c r="B643" s="61" t="s">
        <v>2479</v>
      </c>
      <c r="C643" s="61">
        <v>2022</v>
      </c>
      <c r="D643" s="61" t="s">
        <v>163</v>
      </c>
      <c r="E643" s="61"/>
      <c r="F643" s="61" t="s">
        <v>2665</v>
      </c>
      <c r="G643" s="62" t="s">
        <v>2663</v>
      </c>
      <c r="H643" s="310" t="s">
        <v>164</v>
      </c>
      <c r="I643" s="46" t="s">
        <v>2666</v>
      </c>
      <c r="J643" s="64" t="s">
        <v>2666</v>
      </c>
      <c r="K643" s="63" t="s">
        <v>73</v>
      </c>
      <c r="L643" s="87" t="s">
        <v>2647</v>
      </c>
      <c r="M643" s="86" t="s">
        <v>2648</v>
      </c>
      <c r="N643" s="87" t="s">
        <v>764</v>
      </c>
      <c r="O643" s="87">
        <v>1</v>
      </c>
      <c r="P643" s="88">
        <v>45210</v>
      </c>
      <c r="Q643" s="88">
        <v>45656</v>
      </c>
      <c r="R643" s="89">
        <f t="shared" si="30"/>
        <v>65.850000000000009</v>
      </c>
      <c r="S643" s="87" t="s">
        <v>168</v>
      </c>
      <c r="T643" s="90" t="s">
        <v>1188</v>
      </c>
      <c r="U643" s="105">
        <f>+IFERROR(VLOOKUP($L643,ACTIVIDADES!$B$9:$X$493,10,0),"")</f>
        <v>1</v>
      </c>
      <c r="V643" s="167" t="str">
        <f>+IFERROR(VLOOKUP($L643,ACTIVIDADES!$B$9:$X$493,11,0)," ")</f>
        <v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v>
      </c>
      <c r="W643" s="227" t="str">
        <f>+IFERROR(VLOOKUP($L643,ACTIVIDADES!$B$9:$X$493,12,0),"")</f>
        <v>https://dnbcgovco-my.sharepoint.com/:f:/g/personal/planeacion_dnbc_gov_co/IgAaKA0iGbreQY4jAc43O5sTAaiIVAetv0MYWfwUMiBJIVE?e=dYmqmQ</v>
      </c>
      <c r="X643" s="138">
        <f>+IFERROR(VLOOKUP($L643,ACTIVIDADES!$B$9:$X$493,13,0),"")</f>
        <v>46153</v>
      </c>
      <c r="Y643" s="164" t="str">
        <f>+IFERROR(VLOOKUP($L643,ACTIVIDADES!$B$9:$X$493,14,0),"")</f>
        <v>Cumplida en seguimiento diciembre 2025</v>
      </c>
      <c r="Z643" s="105">
        <f>+IFERROR(VLOOKUP($L643,ACTIVIDADES!$B$9:$X$493,15,0),"")</f>
        <v>1</v>
      </c>
      <c r="AA643" s="165" t="str">
        <f>+IFERROR(VLOOKUP($L643,ACTIVIDADES!$B$9:$X$493,16,0),"")</f>
        <v>CUMPLIDO</v>
      </c>
      <c r="AB643" s="138">
        <v>46157</v>
      </c>
      <c r="AC643" s="105">
        <v>1</v>
      </c>
      <c r="AD643" s="181" t="s">
        <v>2517</v>
      </c>
      <c r="AE643" s="105" t="s">
        <v>80</v>
      </c>
      <c r="AF643" s="105" t="s">
        <v>81</v>
      </c>
      <c r="AG643" s="105" t="s">
        <v>85</v>
      </c>
      <c r="AH643" s="105" t="s">
        <v>123</v>
      </c>
      <c r="AI643" s="33"/>
      <c r="AJ643" s="33"/>
      <c r="AK643" s="34"/>
      <c r="AL643" s="33"/>
      <c r="AM643" s="34"/>
      <c r="AN643" s="35"/>
      <c r="AO643" s="36"/>
      <c r="AP643" s="37"/>
      <c r="AQ643" s="33"/>
      <c r="AR643" s="38"/>
      <c r="AS643" s="39"/>
      <c r="AT643" s="40"/>
      <c r="AU643" s="48"/>
      <c r="AV643" s="49"/>
      <c r="AW643" s="41"/>
      <c r="AX643" s="47"/>
      <c r="AY643" s="33"/>
      <c r="AZ643" s="33"/>
      <c r="BA643" s="34"/>
      <c r="BB643" s="33"/>
      <c r="BC643" s="34"/>
      <c r="BD643" s="35"/>
      <c r="BE643" s="36"/>
      <c r="BF643" s="37"/>
      <c r="BG643" s="33"/>
      <c r="BH643" s="38"/>
      <c r="BI643" s="39"/>
      <c r="BJ643" s="40"/>
      <c r="BK643" s="48"/>
      <c r="BL643" s="49"/>
      <c r="BM643" s="41"/>
      <c r="BN643" s="47"/>
      <c r="BO643" s="33"/>
      <c r="BP643" s="33"/>
      <c r="BQ643" s="34"/>
      <c r="BR643" s="33"/>
      <c r="BS643" s="34"/>
      <c r="BT643" s="35"/>
      <c r="BU643" s="36"/>
      <c r="BV643" s="37"/>
      <c r="BW643" s="33"/>
      <c r="BX643" s="38"/>
      <c r="BY643" s="39"/>
      <c r="BZ643" s="40"/>
      <c r="CA643" s="48"/>
      <c r="CB643" s="49"/>
      <c r="CC643" s="41"/>
      <c r="CD643" s="47"/>
    </row>
    <row r="644" spans="1:82" s="32" customFormat="1" ht="90" customHeight="1" x14ac:dyDescent="0.25">
      <c r="A644" s="315">
        <f t="shared" si="29"/>
        <v>636</v>
      </c>
      <c r="B644" s="61" t="s">
        <v>2479</v>
      </c>
      <c r="C644" s="61">
        <v>2022</v>
      </c>
      <c r="D644" s="61" t="s">
        <v>68</v>
      </c>
      <c r="E644" s="61"/>
      <c r="F644" s="61" t="s">
        <v>2667</v>
      </c>
      <c r="G644" s="62" t="s">
        <v>2668</v>
      </c>
      <c r="H644" s="310"/>
      <c r="I644" s="46" t="s">
        <v>2669</v>
      </c>
      <c r="J644" s="64" t="s">
        <v>2669</v>
      </c>
      <c r="K644" s="63" t="s">
        <v>73</v>
      </c>
      <c r="L644" s="87" t="s">
        <v>2670</v>
      </c>
      <c r="M644" s="86" t="s">
        <v>2671</v>
      </c>
      <c r="N644" s="87" t="s">
        <v>2672</v>
      </c>
      <c r="O644" s="87">
        <v>1</v>
      </c>
      <c r="P644" s="88">
        <v>45210</v>
      </c>
      <c r="Q644" s="88">
        <v>45657</v>
      </c>
      <c r="R644" s="89">
        <f t="shared" si="30"/>
        <v>66</v>
      </c>
      <c r="S644" s="87" t="s">
        <v>105</v>
      </c>
      <c r="T644" s="90" t="s">
        <v>1188</v>
      </c>
      <c r="U644" s="105">
        <f>+IFERROR(VLOOKUP($L644,ACTIVIDADES!$B$9:$X$493,10,0),"")</f>
        <v>0</v>
      </c>
      <c r="V644" s="167" t="str">
        <f>+IFERROR(VLOOKUP($L644,ACTIVIDADES!$B$9:$X$493,11,0)," ")</f>
        <v>Acción establecida en el Plan de Mejoramiento suscrito el 23 de agosto de 2023,  como resultado de la denuncia 2022-252859-82111-D
La acción de mejora finaliza el 31 de Diciembre  de 2024
No se evidenció avance.
Por lo tanto, no se dio cumplimiento a la acción establecida en el Plan de Mejoramiento quedando la acción VENCIDA</v>
      </c>
      <c r="W644" s="227">
        <f>+IFERROR(VLOOKUP($L644,ACTIVIDADES!$B$9:$X$493,12,0),"")</f>
        <v>0</v>
      </c>
      <c r="X644" s="138">
        <f>+IFERROR(VLOOKUP($L644,ACTIVIDADES!$B$9:$X$493,13,0),"")</f>
        <v>46153</v>
      </c>
      <c r="Y644" s="164" t="str">
        <f>+IFERROR(VLOOKUP($L644,ACTIVIDADES!$B$9:$X$493,14,0),"")</f>
        <v>No se evidencian soportes de la actividad</v>
      </c>
      <c r="Z644" s="105">
        <f>+IFERROR(VLOOKUP($L644,ACTIVIDADES!$B$9:$X$493,15,0),"")</f>
        <v>0</v>
      </c>
      <c r="AA644" s="165" t="str">
        <f>+IFERROR(VLOOKUP($L644,ACTIVIDADES!$B$9:$X$493,16,0),"")</f>
        <v>VENCIDO</v>
      </c>
      <c r="AB644" s="138">
        <v>46157</v>
      </c>
      <c r="AC644" s="105">
        <v>0</v>
      </c>
      <c r="AD644" s="181" t="s">
        <v>93</v>
      </c>
      <c r="AE644" s="105" t="s">
        <v>118</v>
      </c>
      <c r="AF644" s="105" t="s">
        <v>81</v>
      </c>
      <c r="AG644" s="105" t="s">
        <v>81</v>
      </c>
      <c r="AH644" s="105" t="s">
        <v>81</v>
      </c>
      <c r="AI644" s="33"/>
      <c r="AJ644" s="33"/>
      <c r="AK644" s="34"/>
      <c r="AL644" s="33"/>
      <c r="AM644" s="34"/>
      <c r="AN644" s="35"/>
      <c r="AO644" s="36"/>
      <c r="AP644" s="37"/>
      <c r="AQ644" s="33"/>
      <c r="AR644" s="38"/>
      <c r="AS644" s="39"/>
      <c r="AT644" s="40"/>
      <c r="AU644" s="48"/>
      <c r="AV644" s="49"/>
      <c r="AW644" s="41"/>
      <c r="AX644" s="47"/>
      <c r="AY644" s="33"/>
      <c r="AZ644" s="33"/>
      <c r="BA644" s="34"/>
      <c r="BB644" s="33"/>
      <c r="BC644" s="34"/>
      <c r="BD644" s="35"/>
      <c r="BE644" s="36"/>
      <c r="BF644" s="37"/>
      <c r="BG644" s="33"/>
      <c r="BH644" s="38"/>
      <c r="BI644" s="39"/>
      <c r="BJ644" s="40"/>
      <c r="BK644" s="48"/>
      <c r="BL644" s="49"/>
      <c r="BM644" s="41"/>
      <c r="BN644" s="47"/>
      <c r="BO644" s="33"/>
      <c r="BP644" s="33"/>
      <c r="BQ644" s="34"/>
      <c r="BR644" s="33"/>
      <c r="BS644" s="34"/>
      <c r="BT644" s="35"/>
      <c r="BU644" s="36"/>
      <c r="BV644" s="37"/>
      <c r="BW644" s="33"/>
      <c r="BX644" s="38"/>
      <c r="BY644" s="39"/>
      <c r="BZ644" s="40"/>
      <c r="CA644" s="48"/>
      <c r="CB644" s="49"/>
      <c r="CC644" s="41"/>
      <c r="CD644" s="47"/>
    </row>
    <row r="645" spans="1:82" s="32" customFormat="1" ht="90" customHeight="1" x14ac:dyDescent="0.25">
      <c r="A645" s="315">
        <f t="shared" si="29"/>
        <v>637</v>
      </c>
      <c r="B645" s="61" t="s">
        <v>2479</v>
      </c>
      <c r="C645" s="61">
        <v>2022</v>
      </c>
      <c r="D645" s="61" t="s">
        <v>68</v>
      </c>
      <c r="E645" s="61"/>
      <c r="F645" s="61" t="s">
        <v>2673</v>
      </c>
      <c r="G645" s="62" t="s">
        <v>2668</v>
      </c>
      <c r="H645" s="310"/>
      <c r="I645" s="46" t="s">
        <v>2674</v>
      </c>
      <c r="J645" s="64" t="s">
        <v>2674</v>
      </c>
      <c r="K645" s="63" t="s">
        <v>73</v>
      </c>
      <c r="L645" s="87" t="s">
        <v>2658</v>
      </c>
      <c r="M645" s="86" t="s">
        <v>2659</v>
      </c>
      <c r="N645" s="87" t="s">
        <v>2660</v>
      </c>
      <c r="O645" s="87">
        <v>1</v>
      </c>
      <c r="P645" s="88">
        <v>45210</v>
      </c>
      <c r="Q645" s="88">
        <v>45657</v>
      </c>
      <c r="R645" s="89">
        <f t="shared" si="30"/>
        <v>66</v>
      </c>
      <c r="S645" s="87" t="s">
        <v>105</v>
      </c>
      <c r="T645" s="90" t="s">
        <v>1188</v>
      </c>
      <c r="U645" s="105">
        <f>+IFERROR(VLOOKUP($L645,ACTIVIDADES!$B$9:$X$493,10,0),"")</f>
        <v>0</v>
      </c>
      <c r="V645" s="167" t="str">
        <f>+IFERROR(VLOOKUP($L645,ACTIVIDADES!$B$9:$X$493,11,0)," ")</f>
        <v>Actividad en desarrollo; se trabaja en la actualización del Manual de Supervisión MN-CO-02 para asociar formalmente los formatos de informes de actividades, seguimiento, informes periódicos y finales.</v>
      </c>
      <c r="W645" s="227">
        <f>+IFERROR(VLOOKUP($L645,ACTIVIDADES!$B$9:$X$493,12,0),"")</f>
        <v>0</v>
      </c>
      <c r="X645" s="138">
        <f>+IFERROR(VLOOKUP($L645,ACTIVIDADES!$B$9:$X$493,13,0),"")</f>
        <v>46153</v>
      </c>
      <c r="Y645" s="164" t="str">
        <f>+IFERROR(VLOOKUP($L645,ACTIVIDADES!$B$9:$X$493,14,0),"")</f>
        <v>No se evidencian soportes de la actividad</v>
      </c>
      <c r="Z645" s="105">
        <f>+IFERROR(VLOOKUP($L645,ACTIVIDADES!$B$9:$X$493,15,0),"")</f>
        <v>0</v>
      </c>
      <c r="AA645" s="165" t="str">
        <f>+IFERROR(VLOOKUP($L645,ACTIVIDADES!$B$9:$X$493,16,0),"")</f>
        <v>VENCIDO</v>
      </c>
      <c r="AB645" s="138">
        <v>46157</v>
      </c>
      <c r="AC645" s="105">
        <v>0</v>
      </c>
      <c r="AD645" s="181" t="s">
        <v>93</v>
      </c>
      <c r="AE645" s="105" t="s">
        <v>118</v>
      </c>
      <c r="AF645" s="105" t="s">
        <v>81</v>
      </c>
      <c r="AG645" s="105" t="s">
        <v>81</v>
      </c>
      <c r="AH645" s="105" t="s">
        <v>81</v>
      </c>
      <c r="AI645" s="33"/>
      <c r="AJ645" s="33"/>
      <c r="AK645" s="34"/>
      <c r="AL645" s="33"/>
      <c r="AM645" s="34"/>
      <c r="AN645" s="35"/>
      <c r="AO645" s="36"/>
      <c r="AP645" s="37"/>
      <c r="AQ645" s="33"/>
      <c r="AR645" s="38"/>
      <c r="AS645" s="39"/>
      <c r="AT645" s="40"/>
      <c r="AU645" s="48"/>
      <c r="AV645" s="49"/>
      <c r="AW645" s="41"/>
      <c r="AX645" s="47"/>
      <c r="AY645" s="33"/>
      <c r="AZ645" s="33"/>
      <c r="BA645" s="34"/>
      <c r="BB645" s="33"/>
      <c r="BC645" s="34"/>
      <c r="BD645" s="35"/>
      <c r="BE645" s="36"/>
      <c r="BF645" s="37"/>
      <c r="BG645" s="33"/>
      <c r="BH645" s="38"/>
      <c r="BI645" s="39"/>
      <c r="BJ645" s="40"/>
      <c r="BK645" s="48"/>
      <c r="BL645" s="49"/>
      <c r="BM645" s="41"/>
      <c r="BN645" s="47"/>
      <c r="BO645" s="33"/>
      <c r="BP645" s="33"/>
      <c r="BQ645" s="34"/>
      <c r="BR645" s="33"/>
      <c r="BS645" s="34"/>
      <c r="BT645" s="35"/>
      <c r="BU645" s="36"/>
      <c r="BV645" s="37"/>
      <c r="BW645" s="33"/>
      <c r="BX645" s="38"/>
      <c r="BY645" s="39"/>
      <c r="BZ645" s="40"/>
      <c r="CA645" s="48"/>
      <c r="CB645" s="49"/>
      <c r="CC645" s="41"/>
      <c r="CD645" s="47"/>
    </row>
    <row r="646" spans="1:82" s="32" customFormat="1" ht="90" customHeight="1" x14ac:dyDescent="0.25">
      <c r="A646" s="315">
        <f t="shared" si="29"/>
        <v>638</v>
      </c>
      <c r="B646" s="61" t="s">
        <v>2479</v>
      </c>
      <c r="C646" s="61">
        <v>2022</v>
      </c>
      <c r="D646" s="61" t="s">
        <v>68</v>
      </c>
      <c r="E646" s="61"/>
      <c r="F646" s="61" t="s">
        <v>2675</v>
      </c>
      <c r="G646" s="62" t="s">
        <v>2668</v>
      </c>
      <c r="H646" s="310"/>
      <c r="I646" s="46" t="s">
        <v>2676</v>
      </c>
      <c r="J646" s="64" t="s">
        <v>2676</v>
      </c>
      <c r="K646" s="63" t="s">
        <v>73</v>
      </c>
      <c r="L646" s="87" t="s">
        <v>2642</v>
      </c>
      <c r="M646" s="86" t="s">
        <v>2643</v>
      </c>
      <c r="N646" s="87" t="s">
        <v>2644</v>
      </c>
      <c r="O646" s="87">
        <v>1</v>
      </c>
      <c r="P646" s="88">
        <v>45210</v>
      </c>
      <c r="Q646" s="88">
        <v>45473</v>
      </c>
      <c r="R646" s="89">
        <f t="shared" si="30"/>
        <v>38.85</v>
      </c>
      <c r="S646" s="87" t="s">
        <v>293</v>
      </c>
      <c r="T646" s="90" t="s">
        <v>1188</v>
      </c>
      <c r="U646" s="105">
        <f>+IFERROR(VLOOKUP($L646,ACTIVIDADES!$B$9:$X$493,10,0),"")</f>
        <v>1</v>
      </c>
      <c r="V646" s="167" t="str">
        <f>+IFERROR(VLOOKUP($L646,ACTIVIDADES!$B$9:$X$493,11,0)," ")</f>
        <v>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v>
      </c>
      <c r="W646" s="227" t="str">
        <f>+IFERROR(VLOOKUP($L646,ACTIVIDADES!$B$9:$X$493,12,0),"")</f>
        <v>https://dnbcgovco-my.sharepoint.com/:f:/g/personal/planeacion_dnbc_gov_co/IgAKPZEalRp3T7O44VwZjBLlARF86VpmllJA36VR9-2qDG8?e=W6XaGX</v>
      </c>
      <c r="X646" s="138">
        <f>+IFERROR(VLOOKUP($L646,ACTIVIDADES!$B$9:$X$493,13,0),"")</f>
        <v>46153</v>
      </c>
      <c r="Y646" s="164" t="str">
        <f>+IFERROR(VLOOKUP($L646,ACTIVIDADES!$B$9:$X$493,14,0),"")</f>
        <v>Cumplida en seguimiento diciembre 2025</v>
      </c>
      <c r="Z646" s="105">
        <f>+IFERROR(VLOOKUP($L646,ACTIVIDADES!$B$9:$X$493,15,0),"")</f>
        <v>1</v>
      </c>
      <c r="AA646" s="165" t="str">
        <f>+IFERROR(VLOOKUP($L646,ACTIVIDADES!$B$9:$X$493,16,0),"")</f>
        <v>CUMPLIDO</v>
      </c>
      <c r="AB646" s="138">
        <v>46157</v>
      </c>
      <c r="AC646" s="105">
        <v>1</v>
      </c>
      <c r="AD646" s="181" t="s">
        <v>2517</v>
      </c>
      <c r="AE646" s="105" t="s">
        <v>80</v>
      </c>
      <c r="AF646" s="105" t="s">
        <v>81</v>
      </c>
      <c r="AG646" s="105" t="s">
        <v>85</v>
      </c>
      <c r="AH646" s="105" t="s">
        <v>123</v>
      </c>
      <c r="AI646" s="33"/>
      <c r="AJ646" s="33"/>
      <c r="AK646" s="34"/>
      <c r="AL646" s="33"/>
      <c r="AM646" s="34"/>
      <c r="AN646" s="35"/>
      <c r="AO646" s="36"/>
      <c r="AP646" s="37"/>
      <c r="AQ646" s="33"/>
      <c r="AR646" s="38"/>
      <c r="AS646" s="39"/>
      <c r="AT646" s="40"/>
      <c r="AU646" s="48"/>
      <c r="AV646" s="49"/>
      <c r="AW646" s="41"/>
      <c r="AX646" s="47"/>
      <c r="AY646" s="33"/>
      <c r="AZ646" s="33"/>
      <c r="BA646" s="34"/>
      <c r="BB646" s="33"/>
      <c r="BC646" s="34"/>
      <c r="BD646" s="35"/>
      <c r="BE646" s="36"/>
      <c r="BF646" s="37"/>
      <c r="BG646" s="33"/>
      <c r="BH646" s="38"/>
      <c r="BI646" s="39"/>
      <c r="BJ646" s="40"/>
      <c r="BK646" s="48"/>
      <c r="BL646" s="49"/>
      <c r="BM646" s="41"/>
      <c r="BN646" s="47"/>
      <c r="BO646" s="33"/>
      <c r="BP646" s="33"/>
      <c r="BQ646" s="34"/>
      <c r="BR646" s="33"/>
      <c r="BS646" s="34"/>
      <c r="BT646" s="35"/>
      <c r="BU646" s="36"/>
      <c r="BV646" s="37"/>
      <c r="BW646" s="33"/>
      <c r="BX646" s="38"/>
      <c r="BY646" s="39"/>
      <c r="BZ646" s="40"/>
      <c r="CA646" s="48"/>
      <c r="CB646" s="49"/>
      <c r="CC646" s="41"/>
      <c r="CD646" s="47"/>
    </row>
    <row r="647" spans="1:82" s="32" customFormat="1" ht="90" customHeight="1" x14ac:dyDescent="0.25">
      <c r="A647" s="315">
        <f t="shared" si="29"/>
        <v>639</v>
      </c>
      <c r="B647" s="61" t="s">
        <v>2479</v>
      </c>
      <c r="C647" s="61">
        <v>2022</v>
      </c>
      <c r="D647" s="61" t="s">
        <v>68</v>
      </c>
      <c r="E647" s="61"/>
      <c r="F647" s="61" t="s">
        <v>2677</v>
      </c>
      <c r="G647" s="62" t="s">
        <v>2678</v>
      </c>
      <c r="H647" s="310" t="s">
        <v>233</v>
      </c>
      <c r="I647" s="46" t="s">
        <v>2679</v>
      </c>
      <c r="J647" s="64" t="s">
        <v>2679</v>
      </c>
      <c r="K647" s="63" t="s">
        <v>73</v>
      </c>
      <c r="L647" s="87" t="s">
        <v>2680</v>
      </c>
      <c r="M647" s="86" t="s">
        <v>2681</v>
      </c>
      <c r="N647" s="87" t="s">
        <v>2682</v>
      </c>
      <c r="O647" s="87">
        <v>1</v>
      </c>
      <c r="P647" s="88">
        <v>45210</v>
      </c>
      <c r="Q647" s="88">
        <v>45473</v>
      </c>
      <c r="R647" s="89">
        <f t="shared" si="30"/>
        <v>38.85</v>
      </c>
      <c r="S647" s="87" t="s">
        <v>238</v>
      </c>
      <c r="T647" s="90" t="s">
        <v>1188</v>
      </c>
      <c r="U647" s="105">
        <f>+IFERROR(VLOOKUP($L647,ACTIVIDADES!$B$9:$X$493,10,0),"")</f>
        <v>0</v>
      </c>
      <c r="V647" s="167" t="str">
        <f>+IFERROR(VLOOKUP($L647,ACTIVIDADES!$B$9:$X$493,11,0)," ")</f>
        <v xml:space="preserve">Acción establecida en el Plan de Mejoramiento suscrito el 10 de octubre de 2023,  como resultado de la denuncia 2022-249899-82111-D
La acción de mejora finaliza el 30 de Junio  de 2024
No se reportó avance.
No se cumplió con el plazo establecido en la acción de mejora, quedando VENCIDA.
</v>
      </c>
      <c r="W647" s="227">
        <f>+IFERROR(VLOOKUP($L647,ACTIVIDADES!$B$9:$X$493,12,0),"")</f>
        <v>0</v>
      </c>
      <c r="X647" s="138">
        <f>+IFERROR(VLOOKUP($L647,ACTIVIDADES!$B$9:$X$493,13,0),"")</f>
        <v>46153</v>
      </c>
      <c r="Y647" s="164" t="str">
        <f>+IFERROR(VLOOKUP($L647,ACTIVIDADES!$B$9:$X$493,14,0),"")</f>
        <v>Se recibió información antigua por parte del proceso y no se evidencian soportes en la carpeta compartida por planeación</v>
      </c>
      <c r="Z647" s="105">
        <f>+IFERROR(VLOOKUP($L647,ACTIVIDADES!$B$9:$X$493,15,0),"")</f>
        <v>0</v>
      </c>
      <c r="AA647" s="165" t="str">
        <f>+IFERROR(VLOOKUP($L647,ACTIVIDADES!$B$9:$X$493,16,0),"")</f>
        <v>EJECUCIÓN</v>
      </c>
      <c r="AB647" s="138">
        <v>46171</v>
      </c>
      <c r="AC647" s="174">
        <v>1</v>
      </c>
      <c r="AD647" s="204" t="s">
        <v>2683</v>
      </c>
      <c r="AE647" s="170" t="s">
        <v>118</v>
      </c>
      <c r="AF647" s="105" t="s">
        <v>81</v>
      </c>
      <c r="AG647" s="105" t="s">
        <v>85</v>
      </c>
      <c r="AH647" s="105" t="s">
        <v>123</v>
      </c>
      <c r="AI647" s="33"/>
      <c r="AJ647" s="33"/>
      <c r="AK647" s="34"/>
      <c r="AL647" s="33"/>
      <c r="AM647" s="34"/>
      <c r="AN647" s="35"/>
      <c r="AO647" s="36"/>
      <c r="AP647" s="37"/>
      <c r="AQ647" s="33"/>
      <c r="AR647" s="38"/>
      <c r="AS647" s="39"/>
      <c r="AT647" s="40"/>
      <c r="AU647" s="48"/>
      <c r="AV647" s="49"/>
      <c r="AW647" s="41"/>
      <c r="AX647" s="47"/>
      <c r="AY647" s="33"/>
      <c r="AZ647" s="33"/>
      <c r="BA647" s="34"/>
      <c r="BB647" s="33"/>
      <c r="BC647" s="34"/>
      <c r="BD647" s="35"/>
      <c r="BE647" s="36"/>
      <c r="BF647" s="37"/>
      <c r="BG647" s="33"/>
      <c r="BH647" s="38"/>
      <c r="BI647" s="39"/>
      <c r="BJ647" s="40"/>
      <c r="BK647" s="48"/>
      <c r="BL647" s="49"/>
      <c r="BM647" s="41"/>
      <c r="BN647" s="47"/>
      <c r="BO647" s="33"/>
      <c r="BP647" s="33"/>
      <c r="BQ647" s="34"/>
      <c r="BR647" s="33"/>
      <c r="BS647" s="34"/>
      <c r="BT647" s="35"/>
      <c r="BU647" s="36"/>
      <c r="BV647" s="37"/>
      <c r="BW647" s="33"/>
      <c r="BX647" s="38"/>
      <c r="BY647" s="39"/>
      <c r="BZ647" s="40"/>
      <c r="CA647" s="48"/>
      <c r="CB647" s="49"/>
      <c r="CC647" s="41"/>
      <c r="CD647" s="47"/>
    </row>
    <row r="648" spans="1:82" s="32" customFormat="1" ht="90" customHeight="1" x14ac:dyDescent="0.25">
      <c r="A648" s="315">
        <f t="shared" si="29"/>
        <v>640</v>
      </c>
      <c r="B648" s="61" t="s">
        <v>2479</v>
      </c>
      <c r="C648" s="61">
        <v>2022</v>
      </c>
      <c r="D648" s="61" t="s">
        <v>163</v>
      </c>
      <c r="E648" s="61"/>
      <c r="F648" s="61" t="s">
        <v>2684</v>
      </c>
      <c r="G648" s="62" t="s">
        <v>2678</v>
      </c>
      <c r="H648" s="310" t="s">
        <v>164</v>
      </c>
      <c r="I648" s="46" t="s">
        <v>2685</v>
      </c>
      <c r="J648" s="64" t="s">
        <v>2685</v>
      </c>
      <c r="K648" s="63" t="s">
        <v>73</v>
      </c>
      <c r="L648" s="87" t="s">
        <v>2686</v>
      </c>
      <c r="M648" s="86" t="s">
        <v>2648</v>
      </c>
      <c r="N648" s="87" t="s">
        <v>764</v>
      </c>
      <c r="O648" s="87">
        <v>1</v>
      </c>
      <c r="P648" s="88">
        <v>45210</v>
      </c>
      <c r="Q648" s="88">
        <v>45656</v>
      </c>
      <c r="R648" s="89">
        <f t="shared" si="30"/>
        <v>65.850000000000009</v>
      </c>
      <c r="S648" s="87" t="s">
        <v>168</v>
      </c>
      <c r="T648" s="90" t="s">
        <v>1188</v>
      </c>
      <c r="U648" s="105">
        <f>+IFERROR(VLOOKUP($L648,ACTIVIDADES!$B$9:$X$493,10,0),"")</f>
        <v>1</v>
      </c>
      <c r="V648" s="167" t="str">
        <f>+IFERROR(VLOOKUP($L648,ACTIVIDADES!$B$9:$X$493,11,0)," ")</f>
        <v>Acción establecida en el Plan de Mejoramiento suscrito el 10 de octubre de 2023,  como resultado de la denuncia 2022-249899-82111-D
La acción de mejora finaliza el 30 de Diciembre de 2024
Se evidenció soporte de fecha 12 de mayo de 2025 correspondiente a la radicación de la IP 008-2025, relacionada con el Hallazgo No. 6 con presunta incidencia disciplinaria, resultado de la auditoría adelantada por la CGR para la vigencia fiscal 2022.  .
Por lo tanto la acción de mejora queda cumplida extemporaneamente.</v>
      </c>
      <c r="W648" s="227" t="str">
        <f>+IFERROR(VLOOKUP($L648,ACTIVIDADES!$B$9:$X$493,12,0),"")</f>
        <v>https://dnbcgovco-my.sharepoint.com/:f:/g/personal/planeacion_dnbc_gov_co/IgCFE53yqXEkS7wu3n0fijfXARQv-sITFrpDVb3bPMavP4g?e=dKVZP4</v>
      </c>
      <c r="X648" s="138">
        <f>+IFERROR(VLOOKUP($L648,ACTIVIDADES!$B$9:$X$493,13,0),"")</f>
        <v>46153</v>
      </c>
      <c r="Y648" s="164" t="str">
        <f>+IFERROR(VLOOKUP($L648,ACTIVIDADES!$B$9:$X$493,14,0),"")</f>
        <v>Cumplida en seguimiento diciembre 2025</v>
      </c>
      <c r="Z648" s="105">
        <f>+IFERROR(VLOOKUP($L648,ACTIVIDADES!$B$9:$X$493,15,0),"")</f>
        <v>1</v>
      </c>
      <c r="AA648" s="165" t="str">
        <f>+IFERROR(VLOOKUP($L648,ACTIVIDADES!$B$9:$X$493,16,0),"")</f>
        <v>CUMPLIDO</v>
      </c>
      <c r="AB648" s="138">
        <v>46177</v>
      </c>
      <c r="AC648" s="105">
        <v>1</v>
      </c>
      <c r="AD648" s="181" t="s">
        <v>2517</v>
      </c>
      <c r="AE648" s="105" t="s">
        <v>80</v>
      </c>
      <c r="AF648" s="105" t="s">
        <v>81</v>
      </c>
      <c r="AG648" s="105" t="s">
        <v>85</v>
      </c>
      <c r="AH648" s="105" t="s">
        <v>123</v>
      </c>
      <c r="AI648" s="33"/>
      <c r="AJ648" s="33"/>
      <c r="AK648" s="34"/>
      <c r="AL648" s="33"/>
      <c r="AM648" s="34"/>
      <c r="AN648" s="35"/>
      <c r="AO648" s="36"/>
      <c r="AP648" s="37"/>
      <c r="AQ648" s="33"/>
      <c r="AR648" s="38"/>
      <c r="AS648" s="39"/>
      <c r="AT648" s="40"/>
      <c r="AU648" s="48"/>
      <c r="AV648" s="49"/>
      <c r="AW648" s="41"/>
      <c r="AX648" s="47"/>
      <c r="AY648" s="33"/>
      <c r="AZ648" s="33"/>
      <c r="BA648" s="34"/>
      <c r="BB648" s="33"/>
      <c r="BC648" s="34"/>
      <c r="BD648" s="35"/>
      <c r="BE648" s="36"/>
      <c r="BF648" s="37"/>
      <c r="BG648" s="33"/>
      <c r="BH648" s="38"/>
      <c r="BI648" s="39"/>
      <c r="BJ648" s="40"/>
      <c r="BK648" s="48"/>
      <c r="BL648" s="49"/>
      <c r="BM648" s="41"/>
      <c r="BN648" s="47"/>
      <c r="BO648" s="33"/>
      <c r="BP648" s="33"/>
      <c r="BQ648" s="34"/>
      <c r="BR648" s="33"/>
      <c r="BS648" s="34"/>
      <c r="BT648" s="35"/>
      <c r="BU648" s="36"/>
      <c r="BV648" s="37"/>
      <c r="BW648" s="33"/>
      <c r="BX648" s="38"/>
      <c r="BY648" s="39"/>
      <c r="BZ648" s="40"/>
      <c r="CA648" s="48"/>
      <c r="CB648" s="49"/>
      <c r="CC648" s="41"/>
      <c r="CD648" s="47"/>
    </row>
    <row r="649" spans="1:82" s="32" customFormat="1" ht="90" customHeight="1" x14ac:dyDescent="0.25">
      <c r="A649" s="315">
        <f t="shared" si="29"/>
        <v>641</v>
      </c>
      <c r="B649" s="61" t="s">
        <v>2479</v>
      </c>
      <c r="C649" s="61">
        <v>2022</v>
      </c>
      <c r="D649" s="61" t="s">
        <v>68</v>
      </c>
      <c r="E649" s="61"/>
      <c r="F649" s="61" t="s">
        <v>2588</v>
      </c>
      <c r="G649" s="62" t="s">
        <v>2687</v>
      </c>
      <c r="H649" s="310"/>
      <c r="I649" s="46" t="s">
        <v>2688</v>
      </c>
      <c r="J649" s="64" t="s">
        <v>2688</v>
      </c>
      <c r="K649" s="63" t="s">
        <v>73</v>
      </c>
      <c r="L649" s="87" t="s">
        <v>2689</v>
      </c>
      <c r="M649" s="86" t="s">
        <v>2690</v>
      </c>
      <c r="N649" s="87" t="s">
        <v>2691</v>
      </c>
      <c r="O649" s="87">
        <v>2</v>
      </c>
      <c r="P649" s="88">
        <v>45280</v>
      </c>
      <c r="Q649" s="88">
        <v>45412</v>
      </c>
      <c r="R649" s="89">
        <f t="shared" si="30"/>
        <v>19.5</v>
      </c>
      <c r="S649" s="87" t="s">
        <v>293</v>
      </c>
      <c r="T649" s="90" t="s">
        <v>1188</v>
      </c>
      <c r="U649" s="105">
        <f>+IFERROR(VLOOKUP($L649,ACTIVIDADES!$B$9:$X$493,10,0),"")</f>
        <v>1</v>
      </c>
      <c r="V649" s="167" t="str">
        <f>+IFERROR(VLOOKUP($L649,ACTIVIDADES!$B$9:$X$493,11,0)," ")</f>
        <v>Acción establecida en el Plan de Mejoramiento suscrito el 12 de enero de 2024 como resultado de la auditoría realizada a la vigencia 2022.
La acción de mejora finaliza el 30 de Abril  de 2024
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
Por lo tanto la acción de mejora queda cumplida extemporaneamente.</v>
      </c>
      <c r="W649" s="227" t="str">
        <f>+IFERROR(VLOOKUP($L649,ACTIVIDADES!$B$9:$X$493,12,0),"")</f>
        <v>https://dnbcgovco-my.sharepoint.com/:f:/g/personal/planeacion_dnbc_gov_co/IgAKPZEalRp3T7O44VwZjBLlARF86VpmllJA36VR9-2qDG8?e=W6XaGX</v>
      </c>
      <c r="X649" s="138">
        <f>+IFERROR(VLOOKUP($L649,ACTIVIDADES!$B$9:$X$493,13,0),"")</f>
        <v>46153</v>
      </c>
      <c r="Y649" s="164" t="str">
        <f>+IFERROR(VLOOKUP($L649,ACTIVIDADES!$B$9:$X$493,14,0),"")</f>
        <v>Se incluye procedimiento vigente de operaciones reciprocas. Disponible desde 2024</v>
      </c>
      <c r="Z649" s="105">
        <f>+IFERROR(VLOOKUP($L649,ACTIVIDADES!$B$9:$X$493,15,0),"")</f>
        <v>1</v>
      </c>
      <c r="AA649" s="165" t="str">
        <f>+IFERROR(VLOOKUP($L649,ACTIVIDADES!$B$9:$X$493,16,0),"")</f>
        <v>CUMPLIDO</v>
      </c>
      <c r="AB649" s="138">
        <v>46157</v>
      </c>
      <c r="AC649" s="170">
        <v>1</v>
      </c>
      <c r="AD649" s="176" t="s">
        <v>2692</v>
      </c>
      <c r="AE649" s="105" t="s">
        <v>80</v>
      </c>
      <c r="AF649" s="105" t="s">
        <v>81</v>
      </c>
      <c r="AG649" s="105" t="s">
        <v>85</v>
      </c>
      <c r="AH649" s="105" t="s">
        <v>123</v>
      </c>
      <c r="AI649" s="33"/>
      <c r="AJ649" s="33"/>
      <c r="AK649" s="34"/>
      <c r="AL649" s="33"/>
      <c r="AM649" s="34"/>
      <c r="AN649" s="35"/>
      <c r="AO649" s="36"/>
      <c r="AP649" s="37"/>
      <c r="AQ649" s="33"/>
      <c r="AR649" s="38"/>
      <c r="AS649" s="39"/>
      <c r="AT649" s="40"/>
      <c r="AU649" s="48"/>
      <c r="AV649" s="49"/>
      <c r="AW649" s="41"/>
      <c r="AX649" s="47"/>
      <c r="AY649" s="33"/>
      <c r="AZ649" s="33"/>
      <c r="BA649" s="34"/>
      <c r="BB649" s="33"/>
      <c r="BC649" s="34"/>
      <c r="BD649" s="35"/>
      <c r="BE649" s="36"/>
      <c r="BF649" s="37"/>
      <c r="BG649" s="33"/>
      <c r="BH649" s="38"/>
      <c r="BI649" s="39"/>
      <c r="BJ649" s="40"/>
      <c r="BK649" s="48"/>
      <c r="BL649" s="49"/>
      <c r="BM649" s="41"/>
      <c r="BN649" s="47"/>
      <c r="BO649" s="33"/>
      <c r="BP649" s="33"/>
      <c r="BQ649" s="34"/>
      <c r="BR649" s="33"/>
      <c r="BS649" s="34"/>
      <c r="BT649" s="35"/>
      <c r="BU649" s="36"/>
      <c r="BV649" s="37"/>
      <c r="BW649" s="33"/>
      <c r="BX649" s="38"/>
      <c r="BY649" s="39"/>
      <c r="BZ649" s="40"/>
      <c r="CA649" s="48"/>
      <c r="CB649" s="49"/>
      <c r="CC649" s="41"/>
      <c r="CD649" s="47"/>
    </row>
    <row r="650" spans="1:82" s="32" customFormat="1" ht="90" customHeight="1" x14ac:dyDescent="0.25">
      <c r="A650" s="315">
        <f t="shared" si="29"/>
        <v>642</v>
      </c>
      <c r="B650" s="61" t="s">
        <v>2479</v>
      </c>
      <c r="C650" s="61">
        <v>2022</v>
      </c>
      <c r="D650" s="61" t="s">
        <v>68</v>
      </c>
      <c r="E650" s="61"/>
      <c r="F650" s="61" t="s">
        <v>2630</v>
      </c>
      <c r="G650" s="62" t="s">
        <v>2693</v>
      </c>
      <c r="H650" s="310"/>
      <c r="I650" s="46" t="s">
        <v>2694</v>
      </c>
      <c r="J650" s="64" t="s">
        <v>2694</v>
      </c>
      <c r="K650" s="63" t="s">
        <v>73</v>
      </c>
      <c r="L650" s="87" t="s">
        <v>2695</v>
      </c>
      <c r="M650" s="86" t="s">
        <v>2696</v>
      </c>
      <c r="N650" s="87" t="s">
        <v>2374</v>
      </c>
      <c r="O650" s="87">
        <v>2</v>
      </c>
      <c r="P650" s="88">
        <v>45280</v>
      </c>
      <c r="Q650" s="88">
        <v>45412</v>
      </c>
      <c r="R650" s="89">
        <f t="shared" si="30"/>
        <v>19.5</v>
      </c>
      <c r="S650" s="87" t="s">
        <v>92</v>
      </c>
      <c r="T650" s="90" t="s">
        <v>1188</v>
      </c>
      <c r="U650" s="105">
        <f>+IFERROR(VLOOKUP($L650,ACTIVIDADES!$B$9:$X$493,10,0),"")</f>
        <v>0</v>
      </c>
      <c r="V650" s="167" t="str">
        <f>+IFERROR(VLOOKUP($L650,ACTIVIDADES!$B$9:$X$493,11,0)," ")</f>
        <v>En proceso de actualización</v>
      </c>
      <c r="W650" s="227" t="str">
        <f>+IFERROR(VLOOKUP($L650,ACTIVIDADES!$B$9:$X$493,12,0),"")</f>
        <v>https://dnbcgovco-my.sharepoint.com/:f:/g/personal/planeacion_dnbc_gov_co/IgDdlEKsaL_MTKoYgj1uVvO0AY5qKpSG2zLiLNnsNBvK4Cs?e=YqBG1S</v>
      </c>
      <c r="X650" s="138">
        <f>+IFERROR(VLOOKUP($L650,ACTIVIDADES!$B$9:$X$493,13,0),"")</f>
        <v>46153</v>
      </c>
      <c r="Y650" s="164" t="str">
        <f>+IFERROR(VLOOKUP($L650,ACTIVIDADES!$B$9:$X$493,14,0),"")</f>
        <v>No se evidencia avance para el periodo</v>
      </c>
      <c r="Z650" s="105">
        <f>+IFERROR(VLOOKUP($L650,ACTIVIDADES!$B$9:$X$493,15,0),"")</f>
        <v>0</v>
      </c>
      <c r="AA650" s="165" t="str">
        <f>+IFERROR(VLOOKUP($L650,ACTIVIDADES!$B$9:$X$493,16,0),"")</f>
        <v>VENCIDO</v>
      </c>
      <c r="AB650" s="138">
        <v>46171</v>
      </c>
      <c r="AC650" s="170">
        <v>0</v>
      </c>
      <c r="AD650" s="105" t="s">
        <v>93</v>
      </c>
      <c r="AE650" s="105" t="s">
        <v>118</v>
      </c>
      <c r="AF650" s="105" t="s">
        <v>81</v>
      </c>
      <c r="AG650" s="105" t="s">
        <v>85</v>
      </c>
      <c r="AH650" s="105" t="s">
        <v>123</v>
      </c>
      <c r="AI650" s="33"/>
      <c r="AJ650" s="33"/>
      <c r="AK650" s="34"/>
      <c r="AL650" s="33"/>
      <c r="AM650" s="34"/>
      <c r="AN650" s="35"/>
      <c r="AO650" s="36"/>
      <c r="AP650" s="37"/>
      <c r="AQ650" s="33"/>
      <c r="AR650" s="38"/>
      <c r="AS650" s="39"/>
      <c r="AT650" s="40"/>
      <c r="AU650" s="48"/>
      <c r="AV650" s="49"/>
      <c r="AW650" s="41"/>
      <c r="AX650" s="47"/>
      <c r="AY650" s="33"/>
      <c r="AZ650" s="33"/>
      <c r="BA650" s="34"/>
      <c r="BB650" s="33"/>
      <c r="BC650" s="34"/>
      <c r="BD650" s="35"/>
      <c r="BE650" s="36"/>
      <c r="BF650" s="37"/>
      <c r="BG650" s="33"/>
      <c r="BH650" s="38"/>
      <c r="BI650" s="39"/>
      <c r="BJ650" s="40"/>
      <c r="BK650" s="48"/>
      <c r="BL650" s="49"/>
      <c r="BM650" s="41"/>
      <c r="BN650" s="47"/>
      <c r="BO650" s="33"/>
      <c r="BP650" s="33"/>
      <c r="BQ650" s="34"/>
      <c r="BR650" s="33"/>
      <c r="BS650" s="34"/>
      <c r="BT650" s="35"/>
      <c r="BU650" s="36"/>
      <c r="BV650" s="37"/>
      <c r="BW650" s="33"/>
      <c r="BX650" s="38"/>
      <c r="BY650" s="39"/>
      <c r="BZ650" s="40"/>
      <c r="CA650" s="48"/>
      <c r="CB650" s="49"/>
      <c r="CC650" s="41"/>
      <c r="CD650" s="47"/>
    </row>
    <row r="651" spans="1:82" s="32" customFormat="1" ht="90" customHeight="1" x14ac:dyDescent="0.25">
      <c r="A651" s="315">
        <f t="shared" ref="A651:A714" si="31">+A650+1</f>
        <v>643</v>
      </c>
      <c r="B651" s="61" t="s">
        <v>2479</v>
      </c>
      <c r="C651" s="61">
        <v>2022</v>
      </c>
      <c r="D651" s="61" t="s">
        <v>68</v>
      </c>
      <c r="E651" s="61"/>
      <c r="F651" s="61" t="s">
        <v>2650</v>
      </c>
      <c r="G651" s="62" t="s">
        <v>2697</v>
      </c>
      <c r="H651" s="310"/>
      <c r="I651" s="46" t="s">
        <v>2698</v>
      </c>
      <c r="J651" s="64" t="s">
        <v>2698</v>
      </c>
      <c r="K651" s="63" t="s">
        <v>73</v>
      </c>
      <c r="L651" s="87" t="s">
        <v>2699</v>
      </c>
      <c r="M651" s="86" t="s">
        <v>2700</v>
      </c>
      <c r="N651" s="87" t="s">
        <v>2374</v>
      </c>
      <c r="O651" s="87">
        <v>2</v>
      </c>
      <c r="P651" s="88">
        <v>45280</v>
      </c>
      <c r="Q651" s="88">
        <v>45381</v>
      </c>
      <c r="R651" s="89">
        <f t="shared" si="30"/>
        <v>15</v>
      </c>
      <c r="S651" s="87" t="s">
        <v>293</v>
      </c>
      <c r="T651" s="90" t="s">
        <v>1188</v>
      </c>
      <c r="U651" s="105">
        <f>+IFERROR(VLOOKUP($L651,ACTIVIDADES!$B$9:$X$493,10,0),"")</f>
        <v>1</v>
      </c>
      <c r="V651" s="167" t="str">
        <f>+IFERROR(VLOOKUP($L651,ACTIVIDADES!$B$9:$X$493,11,0)," ")</f>
        <v>Acción establecida en el Plan de Mejoramiento suscrito el 12 de enero de 2024 como resultado de la auditoría realizada a la vigencia 2022.
La acción de mejora finaliza el 30 de marzo de 2024
Se evidenció el informe de ingresos, así como el procedimiento actualizado, los formatos correspondientes y la socialización realizada.
Por lo tanto la acción de mejora quedó cumplida extemporaneamente.</v>
      </c>
      <c r="W651" s="227" t="str">
        <f>+IFERROR(VLOOKUP($L651,ACTIVIDADES!$B$9:$X$493,12,0),"")</f>
        <v>https://dnbcgovco-my.sharepoint.com/:f:/g/personal/planeacion_dnbc_gov_co/IgAKPZEalRp3T7O44VwZjBLlARF86VpmllJA36VR9-2qDG8?e=W6XaGX</v>
      </c>
      <c r="X651" s="138">
        <f>+IFERROR(VLOOKUP($L651,ACTIVIDADES!$B$9:$X$493,13,0),"")</f>
        <v>46153</v>
      </c>
      <c r="Y651" s="164" t="str">
        <f>+IFERROR(VLOOKUP($L651,ACTIVIDADES!$B$9:$X$493,14,0),"")</f>
        <v>Cumplida en seguimiento diciembre 2025</v>
      </c>
      <c r="Z651" s="105">
        <f>+IFERROR(VLOOKUP($L651,ACTIVIDADES!$B$9:$X$493,15,0),"")</f>
        <v>1</v>
      </c>
      <c r="AA651" s="165" t="str">
        <f>+IFERROR(VLOOKUP($L651,ACTIVIDADES!$B$9:$X$493,16,0),"")</f>
        <v>CUMPLIDO</v>
      </c>
      <c r="AB651" s="138">
        <v>46171</v>
      </c>
      <c r="AC651" s="105">
        <v>1</v>
      </c>
      <c r="AD651" s="181" t="s">
        <v>2517</v>
      </c>
      <c r="AE651" s="105" t="s">
        <v>80</v>
      </c>
      <c r="AF651" s="105" t="s">
        <v>81</v>
      </c>
      <c r="AG651" s="105" t="s">
        <v>85</v>
      </c>
      <c r="AH651" s="105" t="s">
        <v>123</v>
      </c>
      <c r="AI651" s="33"/>
      <c r="AJ651" s="33"/>
      <c r="AK651" s="34"/>
      <c r="AL651" s="33"/>
      <c r="AM651" s="34"/>
      <c r="AN651" s="35"/>
      <c r="AO651" s="36"/>
      <c r="AP651" s="37"/>
      <c r="AQ651" s="33"/>
      <c r="AR651" s="38"/>
      <c r="AS651" s="39"/>
      <c r="AT651" s="40"/>
      <c r="AU651" s="48"/>
      <c r="AV651" s="49"/>
      <c r="AW651" s="41"/>
      <c r="AX651" s="47"/>
      <c r="AY651" s="33"/>
      <c r="AZ651" s="33"/>
      <c r="BA651" s="34"/>
      <c r="BB651" s="33"/>
      <c r="BC651" s="34"/>
      <c r="BD651" s="35"/>
      <c r="BE651" s="36"/>
      <c r="BF651" s="37"/>
      <c r="BG651" s="33"/>
      <c r="BH651" s="38"/>
      <c r="BI651" s="39"/>
      <c r="BJ651" s="40"/>
      <c r="BK651" s="48"/>
      <c r="BL651" s="49"/>
      <c r="BM651" s="41"/>
      <c r="BN651" s="47"/>
      <c r="BO651" s="33"/>
      <c r="BP651" s="33"/>
      <c r="BQ651" s="34"/>
      <c r="BR651" s="33"/>
      <c r="BS651" s="34"/>
      <c r="BT651" s="35"/>
      <c r="BU651" s="36"/>
      <c r="BV651" s="37"/>
      <c r="BW651" s="33"/>
      <c r="BX651" s="38"/>
      <c r="BY651" s="39"/>
      <c r="BZ651" s="40"/>
      <c r="CA651" s="48"/>
      <c r="CB651" s="49"/>
      <c r="CC651" s="41"/>
      <c r="CD651" s="47"/>
    </row>
    <row r="652" spans="1:82" s="32" customFormat="1" ht="90" customHeight="1" x14ac:dyDescent="0.25">
      <c r="A652" s="315">
        <f t="shared" si="31"/>
        <v>644</v>
      </c>
      <c r="B652" s="61" t="s">
        <v>2479</v>
      </c>
      <c r="C652" s="61">
        <v>2022</v>
      </c>
      <c r="D652" s="61" t="s">
        <v>68</v>
      </c>
      <c r="E652" s="61"/>
      <c r="F652" s="61" t="s">
        <v>2656</v>
      </c>
      <c r="G652" s="62" t="s">
        <v>2697</v>
      </c>
      <c r="H652" s="310"/>
      <c r="I652" s="46" t="s">
        <v>2698</v>
      </c>
      <c r="J652" s="64" t="s">
        <v>2698</v>
      </c>
      <c r="K652" s="63" t="s">
        <v>73</v>
      </c>
      <c r="L652" s="87" t="s">
        <v>2701</v>
      </c>
      <c r="M652" s="86" t="s">
        <v>2702</v>
      </c>
      <c r="N652" s="87" t="s">
        <v>2703</v>
      </c>
      <c r="O652" s="87">
        <v>13</v>
      </c>
      <c r="P652" s="88">
        <v>45280</v>
      </c>
      <c r="Q652" s="88">
        <v>45688</v>
      </c>
      <c r="R652" s="89">
        <f t="shared" si="30"/>
        <v>60.150000000000006</v>
      </c>
      <c r="S652" s="87" t="s">
        <v>293</v>
      </c>
      <c r="T652" s="90" t="s">
        <v>1188</v>
      </c>
      <c r="U652" s="105">
        <f>+IFERROR(VLOOKUP($L652,ACTIVIDADES!$B$9:$X$493,10,0),"")</f>
        <v>1</v>
      </c>
      <c r="V652" s="167" t="str">
        <f>+IFERROR(VLOOKUP($L652,ACTIVIDADES!$B$9:$X$493,11,0)," ")</f>
        <v>Acción establecida en el Plan de Mejoramiento suscrito el 12 de enero de 2024 como resultado de la auditoría realizada a la vigencia 2022.
La acción de mejora finalizó el 31 de enero de 2025
Se evidenció reporte de ingresos en el que se observa la identificación de la totalidad de los terceros, sin registros asociados a terceros “genéricos”.         
                                                                                                                                                                                                                                                                                     Por lo tanto la acción de mejora quedó cumplida extemporaneamente.</v>
      </c>
      <c r="W652" s="227" t="str">
        <f>+IFERROR(VLOOKUP($L652,ACTIVIDADES!$B$9:$X$493,12,0),"")</f>
        <v>https://dnbcgovco-my.sharepoint.com/:f:/g/personal/planeacion_dnbc_gov_co/IgAKPZEalRp3T7O44VwZjBLlARF86VpmllJA36VR9-2qDG8?e=W6XaGX</v>
      </c>
      <c r="X652" s="138">
        <f>+IFERROR(VLOOKUP($L652,ACTIVIDADES!$B$9:$X$493,13,0),"")</f>
        <v>46153</v>
      </c>
      <c r="Y652" s="164" t="str">
        <f>+IFERROR(VLOOKUP($L652,ACTIVIDADES!$B$9:$X$493,14,0),"")</f>
        <v>Cumplida en seguimiento diciembre 2025</v>
      </c>
      <c r="Z652" s="105">
        <f>+IFERROR(VLOOKUP($L652,ACTIVIDADES!$B$9:$X$493,15,0),"")</f>
        <v>1</v>
      </c>
      <c r="AA652" s="165" t="str">
        <f>+IFERROR(VLOOKUP($L652,ACTIVIDADES!$B$9:$X$493,16,0),"")</f>
        <v>CUMPLIDO</v>
      </c>
      <c r="AB652" s="138">
        <v>46171</v>
      </c>
      <c r="AC652" s="105">
        <v>1</v>
      </c>
      <c r="AD652" s="181" t="s">
        <v>2517</v>
      </c>
      <c r="AE652" s="105" t="s">
        <v>80</v>
      </c>
      <c r="AF652" s="105" t="s">
        <v>81</v>
      </c>
      <c r="AG652" s="105" t="s">
        <v>85</v>
      </c>
      <c r="AH652" s="105" t="s">
        <v>123</v>
      </c>
      <c r="AI652" s="33"/>
      <c r="AJ652" s="33"/>
      <c r="AK652" s="34"/>
      <c r="AL652" s="33"/>
      <c r="AM652" s="34"/>
      <c r="AN652" s="35"/>
      <c r="AO652" s="36"/>
      <c r="AP652" s="37"/>
      <c r="AQ652" s="33"/>
      <c r="AR652" s="38"/>
      <c r="AS652" s="39"/>
      <c r="AT652" s="40"/>
      <c r="AU652" s="48"/>
      <c r="AV652" s="49"/>
      <c r="AW652" s="41"/>
      <c r="AX652" s="47"/>
      <c r="AY652" s="33"/>
      <c r="AZ652" s="33"/>
      <c r="BA652" s="34"/>
      <c r="BB652" s="33"/>
      <c r="BC652" s="34"/>
      <c r="BD652" s="35"/>
      <c r="BE652" s="36"/>
      <c r="BF652" s="37"/>
      <c r="BG652" s="33"/>
      <c r="BH652" s="38"/>
      <c r="BI652" s="39"/>
      <c r="BJ652" s="40"/>
      <c r="BK652" s="48"/>
      <c r="BL652" s="49"/>
      <c r="BM652" s="41"/>
      <c r="BN652" s="47"/>
      <c r="BO652" s="33"/>
      <c r="BP652" s="33"/>
      <c r="BQ652" s="34"/>
      <c r="BR652" s="33"/>
      <c r="BS652" s="34"/>
      <c r="BT652" s="35"/>
      <c r="BU652" s="36"/>
      <c r="BV652" s="37"/>
      <c r="BW652" s="33"/>
      <c r="BX652" s="38"/>
      <c r="BY652" s="39"/>
      <c r="BZ652" s="40"/>
      <c r="CA652" s="48"/>
      <c r="CB652" s="49"/>
      <c r="CC652" s="41"/>
      <c r="CD652" s="47"/>
    </row>
    <row r="653" spans="1:82" s="32" customFormat="1" ht="90" customHeight="1" x14ac:dyDescent="0.25">
      <c r="A653" s="315">
        <f t="shared" si="31"/>
        <v>645</v>
      </c>
      <c r="B653" s="61" t="s">
        <v>2479</v>
      </c>
      <c r="C653" s="61">
        <v>2022</v>
      </c>
      <c r="D653" s="61" t="s">
        <v>68</v>
      </c>
      <c r="E653" s="61"/>
      <c r="F653" s="61" t="s">
        <v>2662</v>
      </c>
      <c r="G653" s="62" t="s">
        <v>2704</v>
      </c>
      <c r="H653" s="310"/>
      <c r="I653" s="46" t="s">
        <v>2705</v>
      </c>
      <c r="J653" s="64" t="s">
        <v>2705</v>
      </c>
      <c r="K653" s="63" t="s">
        <v>73</v>
      </c>
      <c r="L653" s="87" t="s">
        <v>2706</v>
      </c>
      <c r="M653" s="86" t="s">
        <v>2707</v>
      </c>
      <c r="N653" s="87" t="s">
        <v>2708</v>
      </c>
      <c r="O653" s="87">
        <v>13</v>
      </c>
      <c r="P653" s="88">
        <v>45280</v>
      </c>
      <c r="Q653" s="88">
        <v>45688</v>
      </c>
      <c r="R653" s="89">
        <f t="shared" si="30"/>
        <v>60.150000000000006</v>
      </c>
      <c r="S653" s="87" t="s">
        <v>77</v>
      </c>
      <c r="T653" s="90" t="s">
        <v>1188</v>
      </c>
      <c r="U653" s="105">
        <f>+IFERROR(VLOOKUP($L653,ACTIVIDADES!$B$9:$X$493,10,0),"")</f>
        <v>1</v>
      </c>
      <c r="V653" s="167" t="str">
        <f>+IFERROR(VLOOKUP($L653,ACTIVIDADES!$B$9:$X$493,11,0)," ")</f>
        <v xml:space="preserve">Se realiza conciliaciones mes Enero, Febrero y Marzo </v>
      </c>
      <c r="W653" s="227" t="str">
        <f>+IFERROR(VLOOKUP($L653,ACTIVIDADES!$B$9:$X$493,12,0),"")</f>
        <v>https://dnbcgovco-my.sharepoint.com/:f:/g/personal/planeacion_dnbc_gov_co/IgDMY_XQ1jR3TKXPVu3gv-GkAb6cB7VyvD-oW_GNLr4cYF0?e=DBznEw</v>
      </c>
      <c r="X653" s="138">
        <f>+IFERROR(VLOOKUP($L653,ACTIVIDADES!$B$9:$X$493,13,0),"")</f>
        <v>46153</v>
      </c>
      <c r="Y653" s="164" t="str">
        <f>+IFERROR(VLOOKUP($L653,ACTIVIDADES!$B$9:$X$493,14,0),"")</f>
        <v>Se encuentran evidencias de las conciliaciones del primer trimestre del año</v>
      </c>
      <c r="Z653" s="105">
        <f>+IFERROR(VLOOKUP($L653,ACTIVIDADES!$B$9:$X$493,15,0),"")</f>
        <v>1</v>
      </c>
      <c r="AA653" s="165" t="str">
        <f>+IFERROR(VLOOKUP($L653,ACTIVIDADES!$B$9:$X$493,16,0),"")</f>
        <v>CUMPLIDO</v>
      </c>
      <c r="AB653" s="138">
        <v>46171</v>
      </c>
      <c r="AC653" s="170">
        <v>0.3</v>
      </c>
      <c r="AD653" s="176" t="s">
        <v>2709</v>
      </c>
      <c r="AE653" s="105" t="s">
        <v>80</v>
      </c>
      <c r="AF653" s="105" t="s">
        <v>81</v>
      </c>
      <c r="AG653" s="105" t="s">
        <v>85</v>
      </c>
      <c r="AH653" s="105" t="s">
        <v>123</v>
      </c>
      <c r="AI653" s="33"/>
      <c r="AJ653" s="33"/>
      <c r="AK653" s="34"/>
      <c r="AL653" s="33"/>
      <c r="AM653" s="34"/>
      <c r="AN653" s="35"/>
      <c r="AO653" s="36"/>
      <c r="AP653" s="37"/>
      <c r="AQ653" s="33"/>
      <c r="AR653" s="38"/>
      <c r="AS653" s="39"/>
      <c r="AT653" s="40"/>
      <c r="AU653" s="48"/>
      <c r="AV653" s="49"/>
      <c r="AW653" s="41"/>
      <c r="AX653" s="47"/>
      <c r="AY653" s="33"/>
      <c r="AZ653" s="33"/>
      <c r="BA653" s="34"/>
      <c r="BB653" s="33"/>
      <c r="BC653" s="34"/>
      <c r="BD653" s="35"/>
      <c r="BE653" s="36"/>
      <c r="BF653" s="37"/>
      <c r="BG653" s="33"/>
      <c r="BH653" s="38"/>
      <c r="BI653" s="39"/>
      <c r="BJ653" s="40"/>
      <c r="BK653" s="48"/>
      <c r="BL653" s="49"/>
      <c r="BM653" s="41"/>
      <c r="BN653" s="47"/>
      <c r="BO653" s="33"/>
      <c r="BP653" s="33"/>
      <c r="BQ653" s="34"/>
      <c r="BR653" s="33"/>
      <c r="BS653" s="34"/>
      <c r="BT653" s="35"/>
      <c r="BU653" s="36"/>
      <c r="BV653" s="37"/>
      <c r="BW653" s="33"/>
      <c r="BX653" s="38"/>
      <c r="BY653" s="39"/>
      <c r="BZ653" s="40"/>
      <c r="CA653" s="48"/>
      <c r="CB653" s="49"/>
      <c r="CC653" s="41"/>
      <c r="CD653" s="47"/>
    </row>
    <row r="654" spans="1:82" s="32" customFormat="1" ht="90" customHeight="1" x14ac:dyDescent="0.25">
      <c r="A654" s="315">
        <f t="shared" si="31"/>
        <v>646</v>
      </c>
      <c r="B654" s="61" t="s">
        <v>2479</v>
      </c>
      <c r="C654" s="61">
        <v>2022</v>
      </c>
      <c r="D654" s="61" t="s">
        <v>68</v>
      </c>
      <c r="E654" s="61"/>
      <c r="F654" s="61" t="s">
        <v>2667</v>
      </c>
      <c r="G654" s="62" t="s">
        <v>2710</v>
      </c>
      <c r="H654" s="310"/>
      <c r="I654" s="46" t="s">
        <v>2711</v>
      </c>
      <c r="J654" s="64" t="s">
        <v>2711</v>
      </c>
      <c r="K654" s="63" t="s">
        <v>73</v>
      </c>
      <c r="L654" s="87" t="s">
        <v>2712</v>
      </c>
      <c r="M654" s="86" t="s">
        <v>2713</v>
      </c>
      <c r="N654" s="87" t="s">
        <v>2374</v>
      </c>
      <c r="O654" s="87">
        <v>2</v>
      </c>
      <c r="P654" s="88">
        <v>45280</v>
      </c>
      <c r="Q654" s="88">
        <v>45657</v>
      </c>
      <c r="R654" s="89">
        <f t="shared" si="30"/>
        <v>55.649999999999991</v>
      </c>
      <c r="S654" s="87" t="s">
        <v>105</v>
      </c>
      <c r="T654" s="90" t="s">
        <v>1188</v>
      </c>
      <c r="U654" s="105">
        <f>+IFERROR(VLOOKUP($L654,ACTIVIDADES!$B$9:$X$493,10,0),"")</f>
        <v>0</v>
      </c>
      <c r="V654" s="167" t="str">
        <f>+IFERROR(VLOOKUP($L654,ACTIVIDADES!$B$9:$X$493,11,0)," ")</f>
        <v>Indicador no cumplido; actualmente se trabaja en la incorporación del punto de control dentro del procedimiento y el formato correspondiente.</v>
      </c>
      <c r="W654" s="227">
        <f>+IFERROR(VLOOKUP($L654,ACTIVIDADES!$B$9:$X$493,12,0),"")</f>
        <v>0</v>
      </c>
      <c r="X654" s="138">
        <f>+IFERROR(VLOOKUP($L654,ACTIVIDADES!$B$9:$X$493,13,0),"")</f>
        <v>46153</v>
      </c>
      <c r="Y654" s="164" t="str">
        <f>+IFERROR(VLOOKUP($L654,ACTIVIDADES!$B$9:$X$493,14,0),"")</f>
        <v>No se evidencian soportes de la actividad</v>
      </c>
      <c r="Z654" s="105">
        <f>+IFERROR(VLOOKUP($L654,ACTIVIDADES!$B$9:$X$493,15,0),"")</f>
        <v>0</v>
      </c>
      <c r="AA654" s="165" t="str">
        <f>+IFERROR(VLOOKUP($L654,ACTIVIDADES!$B$9:$X$493,16,0),"")</f>
        <v>VENCIDO</v>
      </c>
      <c r="AB654" s="138">
        <v>46171</v>
      </c>
      <c r="AC654" s="105">
        <v>0</v>
      </c>
      <c r="AD654" s="181" t="s">
        <v>93</v>
      </c>
      <c r="AE654" s="105" t="s">
        <v>118</v>
      </c>
      <c r="AF654" s="105" t="s">
        <v>81</v>
      </c>
      <c r="AG654" s="105" t="s">
        <v>81</v>
      </c>
      <c r="AH654" s="105" t="s">
        <v>81</v>
      </c>
      <c r="AI654" s="33"/>
      <c r="AJ654" s="33"/>
      <c r="AK654" s="34"/>
      <c r="AL654" s="33"/>
      <c r="AM654" s="34"/>
      <c r="AN654" s="35"/>
      <c r="AO654" s="36"/>
      <c r="AP654" s="37"/>
      <c r="AQ654" s="33"/>
      <c r="AR654" s="38"/>
      <c r="AS654" s="39"/>
      <c r="AT654" s="40"/>
      <c r="AU654" s="48"/>
      <c r="AV654" s="49"/>
      <c r="AW654" s="41"/>
      <c r="AX654" s="47"/>
      <c r="AY654" s="33"/>
      <c r="AZ654" s="33"/>
      <c r="BA654" s="34"/>
      <c r="BB654" s="33"/>
      <c r="BC654" s="34"/>
      <c r="BD654" s="35"/>
      <c r="BE654" s="36"/>
      <c r="BF654" s="37"/>
      <c r="BG654" s="33"/>
      <c r="BH654" s="38"/>
      <c r="BI654" s="39"/>
      <c r="BJ654" s="40"/>
      <c r="BK654" s="48"/>
      <c r="BL654" s="49"/>
      <c r="BM654" s="41"/>
      <c r="BN654" s="47"/>
      <c r="BO654" s="33"/>
      <c r="BP654" s="33"/>
      <c r="BQ654" s="34"/>
      <c r="BR654" s="33"/>
      <c r="BS654" s="34"/>
      <c r="BT654" s="35"/>
      <c r="BU654" s="36"/>
      <c r="BV654" s="37"/>
      <c r="BW654" s="33"/>
      <c r="BX654" s="38"/>
      <c r="BY654" s="39"/>
      <c r="BZ654" s="40"/>
      <c r="CA654" s="48"/>
      <c r="CB654" s="49"/>
      <c r="CC654" s="41"/>
      <c r="CD654" s="47"/>
    </row>
    <row r="655" spans="1:82" s="32" customFormat="1" ht="90" customHeight="1" x14ac:dyDescent="0.25">
      <c r="A655" s="315">
        <f t="shared" si="31"/>
        <v>647</v>
      </c>
      <c r="B655" s="61" t="s">
        <v>2479</v>
      </c>
      <c r="C655" s="61">
        <v>2022</v>
      </c>
      <c r="D655" s="61" t="s">
        <v>68</v>
      </c>
      <c r="E655" s="61"/>
      <c r="F655" s="61" t="s">
        <v>2673</v>
      </c>
      <c r="G655" s="62" t="s">
        <v>2714</v>
      </c>
      <c r="H655" s="310"/>
      <c r="I655" s="46" t="s">
        <v>2711</v>
      </c>
      <c r="J655" s="64" t="s">
        <v>2711</v>
      </c>
      <c r="K655" s="63" t="s">
        <v>73</v>
      </c>
      <c r="L655" s="87" t="s">
        <v>2715</v>
      </c>
      <c r="M655" s="86" t="s">
        <v>2716</v>
      </c>
      <c r="N655" s="87" t="s">
        <v>2717</v>
      </c>
      <c r="O655" s="87">
        <v>1</v>
      </c>
      <c r="P655" s="88">
        <v>45280</v>
      </c>
      <c r="Q655" s="88">
        <v>45657</v>
      </c>
      <c r="R655" s="89">
        <f t="shared" si="30"/>
        <v>55.649999999999991</v>
      </c>
      <c r="S655" s="87" t="s">
        <v>105</v>
      </c>
      <c r="T655" s="90" t="s">
        <v>1188</v>
      </c>
      <c r="U655" s="105">
        <f>+IFERROR(VLOOKUP($L655,ACTIVIDADES!$B$9:$X$493,10,0),"")</f>
        <v>0</v>
      </c>
      <c r="V655" s="167" t="str">
        <f>+IFERROR(VLOOKUP($L655,ACTIVIDADES!$B$9:$X$493,11,0)," ")</f>
        <v xml:space="preserve">Acción establecida en el Plan de Mejoramiento suscrito el 12 de enero de 2024 como resultado de la auditoría realizada a la vigencia 2022.
La acción de mejora finaliza el 31 de diciembre de 2024
No se evidenció avance.
Por lo tanto, no se dio cumplimiento a la acción establecida en el Plan de Mejoramiento quedando VENCIDA.
</v>
      </c>
      <c r="W655" s="227">
        <f>+IFERROR(VLOOKUP($L655,ACTIVIDADES!$B$9:$X$493,12,0),"")</f>
        <v>0</v>
      </c>
      <c r="X655" s="138">
        <f>+IFERROR(VLOOKUP($L655,ACTIVIDADES!$B$9:$X$493,13,0),"")</f>
        <v>46153</v>
      </c>
      <c r="Y655" s="164" t="str">
        <f>+IFERROR(VLOOKUP($L655,ACTIVIDADES!$B$9:$X$493,14,0),"")</f>
        <v>No se evidencian soportes de la actividad</v>
      </c>
      <c r="Z655" s="105">
        <f>+IFERROR(VLOOKUP($L655,ACTIVIDADES!$B$9:$X$493,15,0),"")</f>
        <v>0</v>
      </c>
      <c r="AA655" s="165" t="str">
        <f>+IFERROR(VLOOKUP($L655,ACTIVIDADES!$B$9:$X$493,16,0),"")</f>
        <v>VENCIDO</v>
      </c>
      <c r="AB655" s="138">
        <v>46157</v>
      </c>
      <c r="AC655" s="105">
        <v>0</v>
      </c>
      <c r="AD655" s="181" t="s">
        <v>93</v>
      </c>
      <c r="AE655" s="105" t="s">
        <v>118</v>
      </c>
      <c r="AF655" s="105" t="s">
        <v>81</v>
      </c>
      <c r="AG655" s="105" t="s">
        <v>81</v>
      </c>
      <c r="AH655" s="105" t="s">
        <v>81</v>
      </c>
      <c r="AI655" s="33"/>
      <c r="AJ655" s="33"/>
      <c r="AK655" s="34"/>
      <c r="AL655" s="33"/>
      <c r="AM655" s="34"/>
      <c r="AN655" s="35"/>
      <c r="AO655" s="36"/>
      <c r="AP655" s="37"/>
      <c r="AQ655" s="33"/>
      <c r="AR655" s="38"/>
      <c r="AS655" s="39"/>
      <c r="AT655" s="40"/>
      <c r="AU655" s="48"/>
      <c r="AV655" s="49"/>
      <c r="AW655" s="41"/>
      <c r="AX655" s="47"/>
      <c r="AY655" s="33"/>
      <c r="AZ655" s="33"/>
      <c r="BA655" s="34"/>
      <c r="BB655" s="33"/>
      <c r="BC655" s="34"/>
      <c r="BD655" s="35"/>
      <c r="BE655" s="36"/>
      <c r="BF655" s="37"/>
      <c r="BG655" s="33"/>
      <c r="BH655" s="38"/>
      <c r="BI655" s="39"/>
      <c r="BJ655" s="40"/>
      <c r="BK655" s="48"/>
      <c r="BL655" s="49"/>
      <c r="BM655" s="41"/>
      <c r="BN655" s="47"/>
      <c r="BO655" s="33"/>
      <c r="BP655" s="33"/>
      <c r="BQ655" s="34"/>
      <c r="BR655" s="33"/>
      <c r="BS655" s="34"/>
      <c r="BT655" s="35"/>
      <c r="BU655" s="36"/>
      <c r="BV655" s="37"/>
      <c r="BW655" s="33"/>
      <c r="BX655" s="38"/>
      <c r="BY655" s="39"/>
      <c r="BZ655" s="40"/>
      <c r="CA655" s="48"/>
      <c r="CB655" s="49"/>
      <c r="CC655" s="41"/>
      <c r="CD655" s="47"/>
    </row>
    <row r="656" spans="1:82" s="32" customFormat="1" ht="90" customHeight="1" x14ac:dyDescent="0.25">
      <c r="A656" s="315">
        <f t="shared" si="31"/>
        <v>648</v>
      </c>
      <c r="B656" s="61" t="s">
        <v>2479</v>
      </c>
      <c r="C656" s="61">
        <v>2022</v>
      </c>
      <c r="D656" s="61" t="s">
        <v>68</v>
      </c>
      <c r="E656" s="61"/>
      <c r="F656" s="61" t="s">
        <v>2677</v>
      </c>
      <c r="G656" s="62" t="s">
        <v>2718</v>
      </c>
      <c r="H656" s="310"/>
      <c r="I656" s="46" t="s">
        <v>2719</v>
      </c>
      <c r="J656" s="64" t="s">
        <v>2719</v>
      </c>
      <c r="K656" s="63" t="s">
        <v>73</v>
      </c>
      <c r="L656" s="87" t="s">
        <v>2720</v>
      </c>
      <c r="M656" s="86" t="s">
        <v>2721</v>
      </c>
      <c r="N656" s="87" t="s">
        <v>2722</v>
      </c>
      <c r="O656" s="87">
        <v>1</v>
      </c>
      <c r="P656" s="88">
        <v>45280</v>
      </c>
      <c r="Q656" s="88">
        <v>45657</v>
      </c>
      <c r="R656" s="89">
        <f t="shared" si="30"/>
        <v>55.649999999999991</v>
      </c>
      <c r="S656" s="87" t="s">
        <v>293</v>
      </c>
      <c r="T656" s="90" t="s">
        <v>1188</v>
      </c>
      <c r="U656" s="105">
        <f>+IFERROR(VLOOKUP($L656,ACTIVIDADES!$B$9:$X$493,10,0),"")</f>
        <v>1</v>
      </c>
      <c r="V656" s="167" t="str">
        <f>+IFERROR(VLOOKUP($L656,ACTIVIDADES!$B$9:$X$493,11,0)," ")</f>
        <v>Acción establecida en el Plan de Mejoramiento suscrito el 12 de enero de 2024 como resultado de la auditoría realizada a la vigencia 2022.
La acción de mejora finaliza el 31 de diciembre de 2024
Se evidenció el registro de correos electrónicos de fechas 20 de noviembre, 23, 29 y 30 de diciembre de 2025, dirigidos a la línea de soporte SIIF, relacionados con la gestión de correcciones contables.
Por lo tanto, la acción de mejora queda cumplida.</v>
      </c>
      <c r="W656" s="227" t="str">
        <f>+IFERROR(VLOOKUP($L656,ACTIVIDADES!$B$9:$X$493,12,0),"")</f>
        <v>https://dnbcgovco-my.sharepoint.com/:f:/g/personal/planeacion_dnbc_gov_co/IgAKPZEalRp3T7O44VwZjBLlARF86VpmllJA36VR9-2qDG8?e=W6XaGX</v>
      </c>
      <c r="X656" s="138">
        <f>+IFERROR(VLOOKUP($L656,ACTIVIDADES!$B$9:$X$493,13,0),"")</f>
        <v>46153</v>
      </c>
      <c r="Y656" s="164" t="str">
        <f>+IFERROR(VLOOKUP($L656,ACTIVIDADES!$B$9:$X$493,14,0),"")</f>
        <v>Cumplida en seguimiento diciembre 2025</v>
      </c>
      <c r="Z656" s="105">
        <f>+IFERROR(VLOOKUP($L656,ACTIVIDADES!$B$9:$X$493,15,0),"")</f>
        <v>1</v>
      </c>
      <c r="AA656" s="165" t="str">
        <f>+IFERROR(VLOOKUP($L656,ACTIVIDADES!$B$9:$X$493,16,0),"")</f>
        <v>CUMPLIDO</v>
      </c>
      <c r="AB656" s="138">
        <v>46157</v>
      </c>
      <c r="AC656" s="105">
        <v>1</v>
      </c>
      <c r="AD656" s="181" t="s">
        <v>2517</v>
      </c>
      <c r="AE656" s="105" t="s">
        <v>80</v>
      </c>
      <c r="AF656" s="105" t="s">
        <v>81</v>
      </c>
      <c r="AG656" s="105" t="s">
        <v>85</v>
      </c>
      <c r="AH656" s="105" t="s">
        <v>123</v>
      </c>
      <c r="AI656" s="33"/>
      <c r="AJ656" s="33"/>
      <c r="AK656" s="34"/>
      <c r="AL656" s="33"/>
      <c r="AM656" s="34"/>
      <c r="AN656" s="35"/>
      <c r="AO656" s="36"/>
      <c r="AP656" s="37"/>
      <c r="AQ656" s="33"/>
      <c r="AR656" s="38"/>
      <c r="AS656" s="39"/>
      <c r="AT656" s="40"/>
      <c r="AU656" s="48"/>
      <c r="AV656" s="49"/>
      <c r="AW656" s="41"/>
      <c r="AX656" s="47"/>
      <c r="AY656" s="33"/>
      <c r="AZ656" s="33"/>
      <c r="BA656" s="34"/>
      <c r="BB656" s="33"/>
      <c r="BC656" s="34"/>
      <c r="BD656" s="35"/>
      <c r="BE656" s="36"/>
      <c r="BF656" s="37"/>
      <c r="BG656" s="33"/>
      <c r="BH656" s="38"/>
      <c r="BI656" s="39"/>
      <c r="BJ656" s="40"/>
      <c r="BK656" s="48"/>
      <c r="BL656" s="49"/>
      <c r="BM656" s="41"/>
      <c r="BN656" s="47"/>
      <c r="BO656" s="33"/>
      <c r="BP656" s="33"/>
      <c r="BQ656" s="34"/>
      <c r="BR656" s="33"/>
      <c r="BS656" s="34"/>
      <c r="BT656" s="35"/>
      <c r="BU656" s="36"/>
      <c r="BV656" s="37"/>
      <c r="BW656" s="33"/>
      <c r="BX656" s="38"/>
      <c r="BY656" s="39"/>
      <c r="BZ656" s="40"/>
      <c r="CA656" s="48"/>
      <c r="CB656" s="49"/>
      <c r="CC656" s="41"/>
      <c r="CD656" s="47"/>
    </row>
    <row r="657" spans="1:82" s="32" customFormat="1" ht="90" customHeight="1" x14ac:dyDescent="0.25">
      <c r="A657" s="315">
        <f t="shared" si="31"/>
        <v>649</v>
      </c>
      <c r="B657" s="61" t="s">
        <v>2479</v>
      </c>
      <c r="C657" s="61">
        <v>2022</v>
      </c>
      <c r="D657" s="61" t="s">
        <v>68</v>
      </c>
      <c r="E657" s="61"/>
      <c r="F657" s="61" t="s">
        <v>2723</v>
      </c>
      <c r="G657" s="62" t="s">
        <v>2724</v>
      </c>
      <c r="H657" s="310"/>
      <c r="I657" s="46" t="s">
        <v>2725</v>
      </c>
      <c r="J657" s="64" t="s">
        <v>2725</v>
      </c>
      <c r="K657" s="63" t="s">
        <v>73</v>
      </c>
      <c r="L657" s="87" t="s">
        <v>2726</v>
      </c>
      <c r="M657" s="86" t="s">
        <v>2727</v>
      </c>
      <c r="N657" s="87" t="s">
        <v>2728</v>
      </c>
      <c r="O657" s="87">
        <v>1</v>
      </c>
      <c r="P657" s="88">
        <v>45280</v>
      </c>
      <c r="Q657" s="88">
        <v>45656</v>
      </c>
      <c r="R657" s="89">
        <f t="shared" si="30"/>
        <v>55.499999999999993</v>
      </c>
      <c r="S657" s="87" t="s">
        <v>92</v>
      </c>
      <c r="T657" s="90" t="s">
        <v>1188</v>
      </c>
      <c r="U657" s="105">
        <f>+IFERROR(VLOOKUP($L657,ACTIVIDADES!$B$9:$X$493,10,0),"")</f>
        <v>0</v>
      </c>
      <c r="V657" s="167" t="str">
        <f>+IFERROR(VLOOKUP($L657,ACTIVIDADES!$B$9:$X$493,11,0)," ")</f>
        <v xml:space="preserve">En proceso de buscar información </v>
      </c>
      <c r="W657" s="227" t="str">
        <f>+IFERROR(VLOOKUP($L657,ACTIVIDADES!$B$9:$X$493,12,0),"")</f>
        <v>https://dnbcgovco-my.sharepoint.com/:f:/g/personal/planeacion_dnbc_gov_co/IgAoZQ3TzzZXS4Vt5lyJgf53AXmL72HLTHxtgQ0CzcKDfGM?e=05EHSu</v>
      </c>
      <c r="X657" s="138">
        <f>+IFERROR(VLOOKUP($L657,ACTIVIDADES!$B$9:$X$493,13,0),"")</f>
        <v>46153</v>
      </c>
      <c r="Y657" s="164" t="str">
        <f>+IFERROR(VLOOKUP($L657,ACTIVIDADES!$B$9:$X$493,14,0),"")</f>
        <v>No se evidencia avance para el periodo</v>
      </c>
      <c r="Z657" s="105">
        <f>+IFERROR(VLOOKUP($L657,ACTIVIDADES!$B$9:$X$493,15,0),"")</f>
        <v>0</v>
      </c>
      <c r="AA657" s="165" t="str">
        <f>+IFERROR(VLOOKUP($L657,ACTIVIDADES!$B$9:$X$493,16,0),"")</f>
        <v>VENCIDO</v>
      </c>
      <c r="AB657" s="138">
        <v>46171</v>
      </c>
      <c r="AC657" s="170">
        <v>0</v>
      </c>
      <c r="AD657" s="105" t="s">
        <v>93</v>
      </c>
      <c r="AE657" s="105" t="s">
        <v>118</v>
      </c>
      <c r="AF657" s="105" t="s">
        <v>81</v>
      </c>
      <c r="AG657" s="105" t="s">
        <v>85</v>
      </c>
      <c r="AH657" s="105" t="s">
        <v>123</v>
      </c>
      <c r="AI657" s="33"/>
      <c r="AJ657" s="33"/>
      <c r="AK657" s="34"/>
      <c r="AL657" s="33"/>
      <c r="AM657" s="34"/>
      <c r="AN657" s="35"/>
      <c r="AO657" s="36"/>
      <c r="AP657" s="37"/>
      <c r="AQ657" s="33"/>
      <c r="AR657" s="38"/>
      <c r="AS657" s="39"/>
      <c r="AT657" s="40"/>
      <c r="AU657" s="48"/>
      <c r="AV657" s="49"/>
      <c r="AW657" s="41"/>
      <c r="AX657" s="47"/>
      <c r="AY657" s="33"/>
      <c r="AZ657" s="33"/>
      <c r="BA657" s="34"/>
      <c r="BB657" s="33"/>
      <c r="BC657" s="34"/>
      <c r="BD657" s="35"/>
      <c r="BE657" s="36"/>
      <c r="BF657" s="37"/>
      <c r="BG657" s="33"/>
      <c r="BH657" s="38"/>
      <c r="BI657" s="39"/>
      <c r="BJ657" s="40"/>
      <c r="BK657" s="48"/>
      <c r="BL657" s="49"/>
      <c r="BM657" s="41"/>
      <c r="BN657" s="47"/>
      <c r="BO657" s="33"/>
      <c r="BP657" s="33"/>
      <c r="BQ657" s="34"/>
      <c r="BR657" s="33"/>
      <c r="BS657" s="34"/>
      <c r="BT657" s="35"/>
      <c r="BU657" s="36"/>
      <c r="BV657" s="37"/>
      <c r="BW657" s="33"/>
      <c r="BX657" s="38"/>
      <c r="BY657" s="39"/>
      <c r="BZ657" s="40"/>
      <c r="CA657" s="48"/>
      <c r="CB657" s="49"/>
      <c r="CC657" s="41"/>
      <c r="CD657" s="47"/>
    </row>
    <row r="658" spans="1:82" s="32" customFormat="1" ht="90" customHeight="1" x14ac:dyDescent="0.25">
      <c r="A658" s="315">
        <f t="shared" si="31"/>
        <v>650</v>
      </c>
      <c r="B658" s="61" t="s">
        <v>2479</v>
      </c>
      <c r="C658" s="61">
        <v>2022</v>
      </c>
      <c r="D658" s="61" t="s">
        <v>68</v>
      </c>
      <c r="E658" s="61"/>
      <c r="F658" s="61" t="s">
        <v>2729</v>
      </c>
      <c r="G658" s="62" t="s">
        <v>2730</v>
      </c>
      <c r="H658" s="310"/>
      <c r="I658" s="46" t="s">
        <v>2731</v>
      </c>
      <c r="J658" s="64" t="s">
        <v>2731</v>
      </c>
      <c r="K658" s="63" t="s">
        <v>73</v>
      </c>
      <c r="L658" s="87" t="s">
        <v>2732</v>
      </c>
      <c r="M658" s="86" t="s">
        <v>2733</v>
      </c>
      <c r="N658" s="87" t="s">
        <v>2734</v>
      </c>
      <c r="O658" s="87">
        <v>1</v>
      </c>
      <c r="P658" s="88">
        <v>45280</v>
      </c>
      <c r="Q658" s="88">
        <v>45838</v>
      </c>
      <c r="R658" s="89">
        <f t="shared" si="30"/>
        <v>82.5</v>
      </c>
      <c r="S658" s="87" t="s">
        <v>293</v>
      </c>
      <c r="T658" s="90" t="s">
        <v>1188</v>
      </c>
      <c r="U658" s="105">
        <f>+IFERROR(VLOOKUP($L658,ACTIVIDADES!$B$9:$X$493,10,0),"")</f>
        <v>1</v>
      </c>
      <c r="V658" s="167" t="str">
        <f>+IFERROR(VLOOKUP($L658,ACTIVIDADES!$B$9:$X$493,11,0)," ")</f>
        <v xml:space="preserve">Acción establecida en el Plan de Mejoramiento suscrito el 12 de enero de 2024 como resultado de la auditoría realizada a la vigencia 2022.
La acción de mejora finalizó el 30 de junio de 2025
Se evidenció  notas a los estados financieros en el primer semestre de cada vigencia. Las últimas notas presentadas se ampliaron las revelaciones de los estados financieros con corte a 31 de diciembre de 2024, incluyendo las cuentas contables 4802 y 4110.
Por lo tanto,  se dio cumplimiento a la acción establecida en el Plan de Mejoramiento.
</v>
      </c>
      <c r="W658" s="227" t="str">
        <f>+IFERROR(VLOOKUP($L658,ACTIVIDADES!$B$9:$X$493,12,0),"")</f>
        <v>https://dnbcgovco-my.sharepoint.com/:f:/g/personal/planeacion_dnbc_gov_co/IgAKPZEalRp3T7O44VwZjBLlARF86VpmllJA36VR9-2qDG8?e=W6XaGX</v>
      </c>
      <c r="X658" s="138">
        <f>+IFERROR(VLOOKUP($L658,ACTIVIDADES!$B$9:$X$493,13,0),"")</f>
        <v>46153</v>
      </c>
      <c r="Y658" s="164" t="str">
        <f>+IFERROR(VLOOKUP($L658,ACTIVIDADES!$B$9:$X$493,14,0),"")</f>
        <v>Cumplida en seguimiento diciembre 2025</v>
      </c>
      <c r="Z658" s="105">
        <f>+IFERROR(VLOOKUP($L658,ACTIVIDADES!$B$9:$X$493,15,0),"")</f>
        <v>1</v>
      </c>
      <c r="AA658" s="165" t="str">
        <f>+IFERROR(VLOOKUP($L658,ACTIVIDADES!$B$9:$X$493,16,0),"")</f>
        <v>CUMPLIDO</v>
      </c>
      <c r="AB658" s="138">
        <v>46171</v>
      </c>
      <c r="AC658" s="105">
        <v>1</v>
      </c>
      <c r="AD658" s="181" t="s">
        <v>2517</v>
      </c>
      <c r="AE658" s="105" t="s">
        <v>80</v>
      </c>
      <c r="AF658" s="105" t="s">
        <v>81</v>
      </c>
      <c r="AG658" s="105" t="s">
        <v>85</v>
      </c>
      <c r="AH658" s="105" t="s">
        <v>123</v>
      </c>
      <c r="AI658" s="33"/>
      <c r="AJ658" s="33"/>
      <c r="AK658" s="34"/>
      <c r="AL658" s="33"/>
      <c r="AM658" s="34"/>
      <c r="AN658" s="35"/>
      <c r="AO658" s="36"/>
      <c r="AP658" s="37"/>
      <c r="AQ658" s="33"/>
      <c r="AR658" s="38"/>
      <c r="AS658" s="39"/>
      <c r="AT658" s="40"/>
      <c r="AU658" s="48"/>
      <c r="AV658" s="49"/>
      <c r="AW658" s="41"/>
      <c r="AX658" s="47"/>
      <c r="AY658" s="33"/>
      <c r="AZ658" s="33"/>
      <c r="BA658" s="34"/>
      <c r="BB658" s="33"/>
      <c r="BC658" s="34"/>
      <c r="BD658" s="35"/>
      <c r="BE658" s="36"/>
      <c r="BF658" s="37"/>
      <c r="BG658" s="33"/>
      <c r="BH658" s="38"/>
      <c r="BI658" s="39"/>
      <c r="BJ658" s="40"/>
      <c r="BK658" s="48"/>
      <c r="BL658" s="49"/>
      <c r="BM658" s="41"/>
      <c r="BN658" s="47"/>
      <c r="BO658" s="33"/>
      <c r="BP658" s="33"/>
      <c r="BQ658" s="34"/>
      <c r="BR658" s="33"/>
      <c r="BS658" s="34"/>
      <c r="BT658" s="35"/>
      <c r="BU658" s="36"/>
      <c r="BV658" s="37"/>
      <c r="BW658" s="33"/>
      <c r="BX658" s="38"/>
      <c r="BY658" s="39"/>
      <c r="BZ658" s="40"/>
      <c r="CA658" s="48"/>
      <c r="CB658" s="49"/>
      <c r="CC658" s="41"/>
      <c r="CD658" s="47"/>
    </row>
    <row r="659" spans="1:82" s="32" customFormat="1" ht="90" customHeight="1" x14ac:dyDescent="0.25">
      <c r="A659" s="315">
        <f t="shared" si="31"/>
        <v>651</v>
      </c>
      <c r="B659" s="61" t="s">
        <v>2479</v>
      </c>
      <c r="C659" s="61">
        <v>2022</v>
      </c>
      <c r="D659" s="61" t="s">
        <v>68</v>
      </c>
      <c r="E659" s="61"/>
      <c r="F659" s="61" t="s">
        <v>2735</v>
      </c>
      <c r="G659" s="62" t="s">
        <v>2736</v>
      </c>
      <c r="H659" s="310"/>
      <c r="I659" s="46" t="s">
        <v>2737</v>
      </c>
      <c r="J659" s="64" t="s">
        <v>2737</v>
      </c>
      <c r="K659" s="63" t="s">
        <v>73</v>
      </c>
      <c r="L659" s="87" t="s">
        <v>2738</v>
      </c>
      <c r="M659" s="86" t="s">
        <v>2739</v>
      </c>
      <c r="N659" s="87" t="s">
        <v>2740</v>
      </c>
      <c r="O659" s="87">
        <v>1</v>
      </c>
      <c r="P659" s="88">
        <v>45280</v>
      </c>
      <c r="Q659" s="88">
        <v>45322</v>
      </c>
      <c r="R659" s="89">
        <f t="shared" si="30"/>
        <v>6.1499999999999995</v>
      </c>
      <c r="S659" s="87" t="s">
        <v>105</v>
      </c>
      <c r="T659" s="90" t="s">
        <v>1188</v>
      </c>
      <c r="U659" s="105">
        <f>+IFERROR(VLOOKUP($L659,ACTIVIDADES!$B$9:$X$493,10,0),"")</f>
        <v>1</v>
      </c>
      <c r="V659" s="167" t="str">
        <f>+IFERROR(VLOOKUP($L659,ACTIVIDADES!$B$9:$X$493,11,0)," ")</f>
        <v xml:space="preserve">Acción establecida en el Plan de Mejoramiento suscrito el 12 de enero de 2024 como resultado de la auditoría realizada a la vigencia 2022.
La acción de mejora finaliza el 31 de enero de 2024
Se evidenció el registro del cargue de la información descrita por el proceso, correspondiente al Formato del PAA, las adquisiciones del PAA y el cargue en SECOP II.
No se cumplió con el plazo establecido en la acción de mejora, quedando VENCIDA.
</v>
      </c>
      <c r="W659" s="227">
        <f>+IFERROR(VLOOKUP($L659,ACTIVIDADES!$B$9:$X$493,12,0),"")</f>
        <v>0</v>
      </c>
      <c r="X659" s="138">
        <f>+IFERROR(VLOOKUP($L659,ACTIVIDADES!$B$9:$X$493,13,0),"")</f>
        <v>46153</v>
      </c>
      <c r="Y659" s="164" t="str">
        <f>+IFERROR(VLOOKUP($L659,ACTIVIDADES!$B$9:$X$493,14,0),"")</f>
        <v>Cumplida en seguimiento diciembre 2025</v>
      </c>
      <c r="Z659" s="105">
        <f>+IFERROR(VLOOKUP($L659,ACTIVIDADES!$B$9:$X$493,15,0),"")</f>
        <v>1</v>
      </c>
      <c r="AA659" s="165" t="str">
        <f>+IFERROR(VLOOKUP($L659,ACTIVIDADES!$B$9:$X$493,16,0),"")</f>
        <v>CUMPLIDO</v>
      </c>
      <c r="AB659" s="138" t="s">
        <v>2741</v>
      </c>
      <c r="AC659" s="105">
        <v>1</v>
      </c>
      <c r="AD659" s="181" t="s">
        <v>2517</v>
      </c>
      <c r="AE659" s="105" t="s">
        <v>80</v>
      </c>
      <c r="AF659" s="105" t="s">
        <v>81</v>
      </c>
      <c r="AG659" s="105" t="s">
        <v>85</v>
      </c>
      <c r="AH659" s="105" t="s">
        <v>123</v>
      </c>
      <c r="AI659" s="33"/>
      <c r="AJ659" s="33"/>
      <c r="AK659" s="34"/>
      <c r="AL659" s="33"/>
      <c r="AM659" s="34"/>
      <c r="AN659" s="35"/>
      <c r="AO659" s="36"/>
      <c r="AP659" s="37"/>
      <c r="AQ659" s="33"/>
      <c r="AR659" s="38"/>
      <c r="AS659" s="39"/>
      <c r="AT659" s="40"/>
      <c r="AU659" s="48"/>
      <c r="AV659" s="49"/>
      <c r="AW659" s="41"/>
      <c r="AX659" s="47"/>
      <c r="AY659" s="33"/>
      <c r="AZ659" s="33"/>
      <c r="BA659" s="34"/>
      <c r="BB659" s="33"/>
      <c r="BC659" s="34"/>
      <c r="BD659" s="35"/>
      <c r="BE659" s="36"/>
      <c r="BF659" s="37"/>
      <c r="BG659" s="33"/>
      <c r="BH659" s="38"/>
      <c r="BI659" s="39"/>
      <c r="BJ659" s="40"/>
      <c r="BK659" s="48"/>
      <c r="BL659" s="49"/>
      <c r="BM659" s="41"/>
      <c r="BN659" s="47"/>
      <c r="BO659" s="33"/>
      <c r="BP659" s="33"/>
      <c r="BQ659" s="34"/>
      <c r="BR659" s="33"/>
      <c r="BS659" s="34"/>
      <c r="BT659" s="35"/>
      <c r="BU659" s="36"/>
      <c r="BV659" s="37"/>
      <c r="BW659" s="33"/>
      <c r="BX659" s="38"/>
      <c r="BY659" s="39"/>
      <c r="BZ659" s="40"/>
      <c r="CA659" s="48"/>
      <c r="CB659" s="49"/>
      <c r="CC659" s="41"/>
      <c r="CD659" s="47"/>
    </row>
    <row r="660" spans="1:82" s="32" customFormat="1" ht="90" customHeight="1" x14ac:dyDescent="0.25">
      <c r="A660" s="315">
        <f t="shared" si="31"/>
        <v>652</v>
      </c>
      <c r="B660" s="61" t="s">
        <v>2479</v>
      </c>
      <c r="C660" s="61">
        <v>2022</v>
      </c>
      <c r="D660" s="61" t="s">
        <v>163</v>
      </c>
      <c r="E660" s="61"/>
      <c r="F660" s="61" t="s">
        <v>2742</v>
      </c>
      <c r="G660" s="62" t="s">
        <v>2736</v>
      </c>
      <c r="H660" s="310" t="s">
        <v>164</v>
      </c>
      <c r="I660" s="46" t="s">
        <v>2737</v>
      </c>
      <c r="J660" s="64" t="s">
        <v>2737</v>
      </c>
      <c r="K660" s="63" t="s">
        <v>73</v>
      </c>
      <c r="L660" s="87" t="s">
        <v>2743</v>
      </c>
      <c r="M660" s="86" t="s">
        <v>2744</v>
      </c>
      <c r="N660" s="87" t="s">
        <v>2745</v>
      </c>
      <c r="O660" s="87">
        <v>1</v>
      </c>
      <c r="P660" s="88">
        <v>45280</v>
      </c>
      <c r="Q660" s="88">
        <v>45657</v>
      </c>
      <c r="R660" s="89">
        <f t="shared" si="30"/>
        <v>55.649999999999991</v>
      </c>
      <c r="S660" s="87" t="s">
        <v>168</v>
      </c>
      <c r="T660" s="90" t="s">
        <v>1188</v>
      </c>
      <c r="U660" s="105">
        <f>+IFERROR(VLOOKUP($L660,ACTIVIDADES!$B$9:$X$493,10,0),"")</f>
        <v>1</v>
      </c>
      <c r="V660" s="167" t="str">
        <f>+IFERROR(VLOOKUP($L660,ACTIVIDADES!$B$9:$X$493,11,0),"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No. 009-2024, respecto de la cual se dio traslado por competencia a la Procuraduría General de la Nación (PGN) con fecha 25 de marzo de 2025.
Por lo tanto, la acción de mejora establecida  queda cumplida.</v>
      </c>
      <c r="W660" s="227" t="str">
        <f>+IFERROR(VLOOKUP($L660,ACTIVIDADES!$B$9:$X$493,12,0),"")</f>
        <v>https://dnbcgovco-my.sharepoint.com/:f:/g/personal/planeacion_dnbc_gov_co/IgCzkZn77vXYTL-4426zL6U0AVKUwHZ_QBzyiTIPlilm9Lg?e=2RKx33</v>
      </c>
      <c r="X660" s="138">
        <f>+IFERROR(VLOOKUP($L660,ACTIVIDADES!$B$9:$X$493,13,0),"")</f>
        <v>46153</v>
      </c>
      <c r="Y660" s="164" t="str">
        <f>+IFERROR(VLOOKUP($L660,ACTIVIDADES!$B$9:$X$493,14,0),"")</f>
        <v>Cumplida en seguimiento diciembre 2025</v>
      </c>
      <c r="Z660" s="105">
        <f>+IFERROR(VLOOKUP($L660,ACTIVIDADES!$B$9:$X$493,15,0),"")</f>
        <v>1</v>
      </c>
      <c r="AA660" s="165" t="str">
        <f>+IFERROR(VLOOKUP($L660,ACTIVIDADES!$B$9:$X$493,16,0),"")</f>
        <v>CUMPLIDO</v>
      </c>
      <c r="AB660" s="138">
        <v>46157</v>
      </c>
      <c r="AC660" s="105">
        <v>1</v>
      </c>
      <c r="AD660" s="181" t="s">
        <v>2517</v>
      </c>
      <c r="AE660" s="105" t="s">
        <v>80</v>
      </c>
      <c r="AF660" s="105" t="s">
        <v>81</v>
      </c>
      <c r="AG660" s="105" t="s">
        <v>85</v>
      </c>
      <c r="AH660" s="105" t="s">
        <v>123</v>
      </c>
      <c r="AI660" s="33"/>
      <c r="AJ660" s="33"/>
      <c r="AK660" s="34"/>
      <c r="AL660" s="33"/>
      <c r="AM660" s="34"/>
      <c r="AN660" s="35"/>
      <c r="AO660" s="36"/>
      <c r="AP660" s="37"/>
      <c r="AQ660" s="33"/>
      <c r="AR660" s="38"/>
      <c r="AS660" s="39"/>
      <c r="AT660" s="40"/>
      <c r="AU660" s="48"/>
      <c r="AV660" s="49"/>
      <c r="AW660" s="41"/>
      <c r="AX660" s="47"/>
      <c r="AY660" s="33"/>
      <c r="AZ660" s="33"/>
      <c r="BA660" s="34"/>
      <c r="BB660" s="33"/>
      <c r="BC660" s="34"/>
      <c r="BD660" s="35"/>
      <c r="BE660" s="36"/>
      <c r="BF660" s="37"/>
      <c r="BG660" s="33"/>
      <c r="BH660" s="38"/>
      <c r="BI660" s="39"/>
      <c r="BJ660" s="40"/>
      <c r="BK660" s="48"/>
      <c r="BL660" s="49"/>
      <c r="BM660" s="41"/>
      <c r="BN660" s="47"/>
      <c r="BO660" s="33"/>
      <c r="BP660" s="33"/>
      <c r="BQ660" s="34"/>
      <c r="BR660" s="33"/>
      <c r="BS660" s="34"/>
      <c r="BT660" s="35"/>
      <c r="BU660" s="36"/>
      <c r="BV660" s="37"/>
      <c r="BW660" s="33"/>
      <c r="BX660" s="38"/>
      <c r="BY660" s="39"/>
      <c r="BZ660" s="40"/>
      <c r="CA660" s="48"/>
      <c r="CB660" s="49"/>
      <c r="CC660" s="41"/>
      <c r="CD660" s="47"/>
    </row>
    <row r="661" spans="1:82" s="32" customFormat="1" ht="90" customHeight="1" x14ac:dyDescent="0.25">
      <c r="A661" s="315">
        <f t="shared" si="31"/>
        <v>653</v>
      </c>
      <c r="B661" s="61" t="s">
        <v>2479</v>
      </c>
      <c r="C661" s="61">
        <v>2022</v>
      </c>
      <c r="D661" s="61" t="s">
        <v>68</v>
      </c>
      <c r="E661" s="61"/>
      <c r="F661" s="61" t="s">
        <v>2746</v>
      </c>
      <c r="G661" s="62" t="s">
        <v>2736</v>
      </c>
      <c r="H661" s="310"/>
      <c r="I661" s="46" t="s">
        <v>2737</v>
      </c>
      <c r="J661" s="64" t="s">
        <v>2737</v>
      </c>
      <c r="K661" s="63" t="s">
        <v>73</v>
      </c>
      <c r="L661" s="87" t="s">
        <v>2747</v>
      </c>
      <c r="M661" s="86" t="s">
        <v>2748</v>
      </c>
      <c r="N661" s="87" t="s">
        <v>2749</v>
      </c>
      <c r="O661" s="87">
        <v>13</v>
      </c>
      <c r="P661" s="88">
        <v>44562</v>
      </c>
      <c r="Q661" s="88">
        <v>45688</v>
      </c>
      <c r="R661" s="89">
        <f t="shared" si="30"/>
        <v>166.5</v>
      </c>
      <c r="S661" s="87" t="s">
        <v>105</v>
      </c>
      <c r="T661" s="90" t="s">
        <v>1188</v>
      </c>
      <c r="U661" s="105">
        <f>+IFERROR(VLOOKUP($L661,ACTIVIDADES!$B$9:$X$493,10,0),"")</f>
        <v>0</v>
      </c>
      <c r="V661" s="167" t="str">
        <f>+IFERROR(VLOOKUP($L661,ACTIVIDADES!$B$9:$X$493,11,0)," ")</f>
        <v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v>
      </c>
      <c r="W661" s="227">
        <f>+IFERROR(VLOOKUP($L661,ACTIVIDADES!$B$9:$X$493,12,0),"")</f>
        <v>0</v>
      </c>
      <c r="X661" s="138">
        <f>+IFERROR(VLOOKUP($L661,ACTIVIDADES!$B$9:$X$493,13,0),"")</f>
        <v>46153</v>
      </c>
      <c r="Y661" s="164" t="str">
        <f>+IFERROR(VLOOKUP($L661,ACTIVIDADES!$B$9:$X$493,14,0),"")</f>
        <v>No se evidencian soportes de la actividad</v>
      </c>
      <c r="Z661" s="105">
        <f>+IFERROR(VLOOKUP($L661,ACTIVIDADES!$B$9:$X$493,15,0),"")</f>
        <v>0</v>
      </c>
      <c r="AA661" s="165" t="str">
        <f>+IFERROR(VLOOKUP($L661,ACTIVIDADES!$B$9:$X$493,16,0),"")</f>
        <v>VENCIDO</v>
      </c>
      <c r="AB661" s="138">
        <v>46157</v>
      </c>
      <c r="AC661" s="105">
        <v>0</v>
      </c>
      <c r="AD661" s="181" t="s">
        <v>93</v>
      </c>
      <c r="AE661" s="105" t="s">
        <v>118</v>
      </c>
      <c r="AF661" s="105" t="s">
        <v>81</v>
      </c>
      <c r="AG661" s="105" t="s">
        <v>81</v>
      </c>
      <c r="AH661" s="105" t="s">
        <v>81</v>
      </c>
      <c r="AI661" s="33"/>
      <c r="AJ661" s="33"/>
      <c r="AK661" s="34"/>
      <c r="AL661" s="33"/>
      <c r="AM661" s="34"/>
      <c r="AN661" s="35"/>
      <c r="AO661" s="36"/>
      <c r="AP661" s="37"/>
      <c r="AQ661" s="33"/>
      <c r="AR661" s="38"/>
      <c r="AS661" s="39"/>
      <c r="AT661" s="40"/>
      <c r="AU661" s="48"/>
      <c r="AV661" s="49"/>
      <c r="AW661" s="41"/>
      <c r="AX661" s="47"/>
      <c r="AY661" s="33"/>
      <c r="AZ661" s="33"/>
      <c r="BA661" s="34"/>
      <c r="BB661" s="33"/>
      <c r="BC661" s="34"/>
      <c r="BD661" s="35"/>
      <c r="BE661" s="36"/>
      <c r="BF661" s="37"/>
      <c r="BG661" s="33"/>
      <c r="BH661" s="38"/>
      <c r="BI661" s="39"/>
      <c r="BJ661" s="40"/>
      <c r="BK661" s="48"/>
      <c r="BL661" s="49"/>
      <c r="BM661" s="41"/>
      <c r="BN661" s="47"/>
      <c r="BO661" s="33"/>
      <c r="BP661" s="33"/>
      <c r="BQ661" s="34"/>
      <c r="BR661" s="33"/>
      <c r="BS661" s="34"/>
      <c r="BT661" s="35"/>
      <c r="BU661" s="36"/>
      <c r="BV661" s="37"/>
      <c r="BW661" s="33"/>
      <c r="BX661" s="38"/>
      <c r="BY661" s="39"/>
      <c r="BZ661" s="40"/>
      <c r="CA661" s="48"/>
      <c r="CB661" s="49"/>
      <c r="CC661" s="41"/>
      <c r="CD661" s="47"/>
    </row>
    <row r="662" spans="1:82" s="32" customFormat="1" ht="90" customHeight="1" x14ac:dyDescent="0.25">
      <c r="A662" s="315">
        <f t="shared" si="31"/>
        <v>654</v>
      </c>
      <c r="B662" s="61" t="s">
        <v>2479</v>
      </c>
      <c r="C662" s="61">
        <v>2022</v>
      </c>
      <c r="D662" s="61" t="s">
        <v>68</v>
      </c>
      <c r="E662" s="61"/>
      <c r="F662" s="61" t="s">
        <v>2750</v>
      </c>
      <c r="G662" s="62" t="s">
        <v>2751</v>
      </c>
      <c r="H662" s="310"/>
      <c r="I662" s="46" t="s">
        <v>2752</v>
      </c>
      <c r="J662" s="64" t="s">
        <v>2752</v>
      </c>
      <c r="K662" s="63" t="s">
        <v>73</v>
      </c>
      <c r="L662" s="87" t="s">
        <v>2624</v>
      </c>
      <c r="M662" s="86" t="s">
        <v>2753</v>
      </c>
      <c r="N662" s="87" t="s">
        <v>2374</v>
      </c>
      <c r="O662" s="87">
        <v>2</v>
      </c>
      <c r="P662" s="88">
        <v>45280</v>
      </c>
      <c r="Q662" s="88">
        <v>45382</v>
      </c>
      <c r="R662" s="89">
        <f t="shared" si="30"/>
        <v>15.15</v>
      </c>
      <c r="S662" s="87" t="s">
        <v>293</v>
      </c>
      <c r="T662" s="90" t="s">
        <v>1188</v>
      </c>
      <c r="U662" s="105">
        <f>+IFERROR(VLOOKUP($L662,ACTIVIDADES!$B$9:$X$493,10,0),"")</f>
        <v>1</v>
      </c>
      <c r="V662" s="167" t="str">
        <f>+IFERROR(VLOOKUP($L662,ACTIVIDADES!$B$9:$X$493,11,0)," ")</f>
        <v>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v>
      </c>
      <c r="W662" s="227" t="str">
        <f>+IFERROR(VLOOKUP($L662,ACTIVIDADES!$B$9:$X$493,12,0),"")</f>
        <v>https://dnbcgovco-my.sharepoint.com/:f:/g/personal/planeacion_dnbc_gov_co/IgAKPZEalRp3T7O44VwZjBLlARF86VpmllJA36VR9-2qDG8?e=W6XaGX</v>
      </c>
      <c r="X662" s="138">
        <f>+IFERROR(VLOOKUP($L662,ACTIVIDADES!$B$9:$X$493,13,0),"")</f>
        <v>46153</v>
      </c>
      <c r="Y662" s="164" t="str">
        <f>+IFERROR(VLOOKUP($L662,ACTIVIDADES!$B$9:$X$493,14,0),"")</f>
        <v>Cumplida en seguimiento diciembre 2025</v>
      </c>
      <c r="Z662" s="105">
        <f>+IFERROR(VLOOKUP($L662,ACTIVIDADES!$B$9:$X$493,15,0),"")</f>
        <v>1</v>
      </c>
      <c r="AA662" s="165" t="str">
        <f>+IFERROR(VLOOKUP($L662,ACTIVIDADES!$B$9:$X$493,16,0),"")</f>
        <v>CUMPLIDO</v>
      </c>
      <c r="AB662" s="138">
        <v>46157</v>
      </c>
      <c r="AC662" s="105">
        <v>1</v>
      </c>
      <c r="AD662" s="181" t="s">
        <v>2517</v>
      </c>
      <c r="AE662" s="105" t="s">
        <v>80</v>
      </c>
      <c r="AF662" s="105" t="s">
        <v>81</v>
      </c>
      <c r="AG662" s="105" t="s">
        <v>85</v>
      </c>
      <c r="AH662" s="105" t="s">
        <v>123</v>
      </c>
      <c r="AI662" s="33"/>
      <c r="AJ662" s="33"/>
      <c r="AK662" s="34"/>
      <c r="AL662" s="33"/>
      <c r="AM662" s="34"/>
      <c r="AN662" s="35"/>
      <c r="AO662" s="36"/>
      <c r="AP662" s="37"/>
      <c r="AQ662" s="33"/>
      <c r="AR662" s="38"/>
      <c r="AS662" s="39"/>
      <c r="AT662" s="40"/>
      <c r="AU662" s="48"/>
      <c r="AV662" s="49"/>
      <c r="AW662" s="41"/>
      <c r="AX662" s="47"/>
      <c r="AY662" s="33"/>
      <c r="AZ662" s="33"/>
      <c r="BA662" s="34"/>
      <c r="BB662" s="33"/>
      <c r="BC662" s="34"/>
      <c r="BD662" s="35"/>
      <c r="BE662" s="36"/>
      <c r="BF662" s="37"/>
      <c r="BG662" s="33"/>
      <c r="BH662" s="38"/>
      <c r="BI662" s="39"/>
      <c r="BJ662" s="40"/>
      <c r="BK662" s="48"/>
      <c r="BL662" s="49"/>
      <c r="BM662" s="41"/>
      <c r="BN662" s="47"/>
      <c r="BO662" s="33"/>
      <c r="BP662" s="33"/>
      <c r="BQ662" s="34"/>
      <c r="BR662" s="33"/>
      <c r="BS662" s="34"/>
      <c r="BT662" s="35"/>
      <c r="BU662" s="36"/>
      <c r="BV662" s="37"/>
      <c r="BW662" s="33"/>
      <c r="BX662" s="38"/>
      <c r="BY662" s="39"/>
      <c r="BZ662" s="40"/>
      <c r="CA662" s="48"/>
      <c r="CB662" s="49"/>
      <c r="CC662" s="41"/>
      <c r="CD662" s="47"/>
    </row>
    <row r="663" spans="1:82" s="32" customFormat="1" ht="90" customHeight="1" x14ac:dyDescent="0.25">
      <c r="A663" s="315">
        <f t="shared" si="31"/>
        <v>655</v>
      </c>
      <c r="B663" s="61" t="s">
        <v>2479</v>
      </c>
      <c r="C663" s="61">
        <v>2022</v>
      </c>
      <c r="D663" s="61" t="s">
        <v>163</v>
      </c>
      <c r="E663" s="61"/>
      <c r="F663" s="61" t="s">
        <v>2754</v>
      </c>
      <c r="G663" s="62" t="s">
        <v>2751</v>
      </c>
      <c r="H663" s="310" t="s">
        <v>164</v>
      </c>
      <c r="I663" s="46" t="s">
        <v>2752</v>
      </c>
      <c r="J663" s="64" t="s">
        <v>2752</v>
      </c>
      <c r="K663" s="63" t="s">
        <v>73</v>
      </c>
      <c r="L663" s="87" t="s">
        <v>2755</v>
      </c>
      <c r="M663" s="86" t="s">
        <v>2744</v>
      </c>
      <c r="N663" s="87" t="s">
        <v>2745</v>
      </c>
      <c r="O663" s="87">
        <v>1</v>
      </c>
      <c r="P663" s="88">
        <v>45280</v>
      </c>
      <c r="Q663" s="88">
        <v>45657</v>
      </c>
      <c r="R663" s="89">
        <f t="shared" si="30"/>
        <v>55.649999999999991</v>
      </c>
      <c r="S663" s="87" t="s">
        <v>168</v>
      </c>
      <c r="T663" s="90" t="s">
        <v>1188</v>
      </c>
      <c r="U663" s="105">
        <f>+IFERROR(VLOOKUP($L663,ACTIVIDADES!$B$9:$X$493,10,0),"")</f>
        <v>1</v>
      </c>
      <c r="V663" s="167" t="str">
        <f>+IFERROR(VLOOKUP($L663,ACTIVIDADES!$B$9:$X$493,11,0)," ")</f>
        <v>Acción establecida en el Plan de Mejoramiento suscrito el 15 de enero de 2024 como resultado de la auditoria realizada a la vigencia 2022
La acción de mejora finaliza el 31 de Diciembre  de 2024
Acción cumplida en el primer semestre de la vigencia 2024, evidenciandose la actuacion disciplinaria IP 010-2024, con decision de archivo de fecha 1 de abril de 2025.
Por lo tanto, la acción de mejora establecida  queda cumplida.</v>
      </c>
      <c r="W663" s="227" t="str">
        <f>+IFERROR(VLOOKUP($L663,ACTIVIDADES!$B$9:$X$493,12,0),"")</f>
        <v>https://dnbcgovco-my.sharepoint.com/:f:/g/personal/planeacion_dnbc_gov_co/IgApXugofTNiRJms71hXXgKDAd1L0BGPFxIBTBy_L2gtfYA?e=4xTUAZ</v>
      </c>
      <c r="X663" s="138">
        <f>+IFERROR(VLOOKUP($L663,ACTIVIDADES!$B$9:$X$493,13,0),"")</f>
        <v>46153</v>
      </c>
      <c r="Y663" s="164" t="str">
        <f>+IFERROR(VLOOKUP($L663,ACTIVIDADES!$B$9:$X$493,14,0),"")</f>
        <v>Cumplida en seguimiento diciembre 2025</v>
      </c>
      <c r="Z663" s="105">
        <f>+IFERROR(VLOOKUP($L663,ACTIVIDADES!$B$9:$X$493,15,0),"")</f>
        <v>1</v>
      </c>
      <c r="AA663" s="165" t="str">
        <f>+IFERROR(VLOOKUP($L663,ACTIVIDADES!$B$9:$X$493,16,0),"")</f>
        <v>CUMPLIDO</v>
      </c>
      <c r="AB663" s="138">
        <v>46171</v>
      </c>
      <c r="AC663" s="105">
        <v>1</v>
      </c>
      <c r="AD663" s="181" t="s">
        <v>2517</v>
      </c>
      <c r="AE663" s="105" t="s">
        <v>80</v>
      </c>
      <c r="AF663" s="105" t="s">
        <v>81</v>
      </c>
      <c r="AG663" s="105" t="s">
        <v>85</v>
      </c>
      <c r="AH663" s="105" t="s">
        <v>123</v>
      </c>
      <c r="AI663" s="33"/>
      <c r="AJ663" s="33"/>
      <c r="AK663" s="34"/>
      <c r="AL663" s="33"/>
      <c r="AM663" s="34"/>
      <c r="AN663" s="35"/>
      <c r="AO663" s="36"/>
      <c r="AP663" s="37"/>
      <c r="AQ663" s="33"/>
      <c r="AR663" s="38"/>
      <c r="AS663" s="39"/>
      <c r="AT663" s="40"/>
      <c r="AU663" s="48"/>
      <c r="AV663" s="49"/>
      <c r="AW663" s="41"/>
      <c r="AX663" s="47"/>
      <c r="AY663" s="33"/>
      <c r="AZ663" s="33"/>
      <c r="BA663" s="34"/>
      <c r="BB663" s="33"/>
      <c r="BC663" s="34"/>
      <c r="BD663" s="35"/>
      <c r="BE663" s="36"/>
      <c r="BF663" s="37"/>
      <c r="BG663" s="33"/>
      <c r="BH663" s="38"/>
      <c r="BI663" s="39"/>
      <c r="BJ663" s="40"/>
      <c r="BK663" s="48"/>
      <c r="BL663" s="49"/>
      <c r="BM663" s="41"/>
      <c r="BN663" s="47"/>
      <c r="BO663" s="33"/>
      <c r="BP663" s="33"/>
      <c r="BQ663" s="34"/>
      <c r="BR663" s="33"/>
      <c r="BS663" s="34"/>
      <c r="BT663" s="35"/>
      <c r="BU663" s="36"/>
      <c r="BV663" s="37"/>
      <c r="BW663" s="33"/>
      <c r="BX663" s="38"/>
      <c r="BY663" s="39"/>
      <c r="BZ663" s="40"/>
      <c r="CA663" s="48"/>
      <c r="CB663" s="49"/>
      <c r="CC663" s="41"/>
      <c r="CD663" s="47"/>
    </row>
    <row r="664" spans="1:82" s="32" customFormat="1" ht="90" customHeight="1" x14ac:dyDescent="0.25">
      <c r="A664" s="315">
        <f t="shared" si="31"/>
        <v>656</v>
      </c>
      <c r="B664" s="61" t="s">
        <v>2479</v>
      </c>
      <c r="C664" s="61">
        <v>2022</v>
      </c>
      <c r="D664" s="61" t="s">
        <v>163</v>
      </c>
      <c r="E664" s="61"/>
      <c r="F664" s="61" t="s">
        <v>2756</v>
      </c>
      <c r="G664" s="62" t="s">
        <v>2757</v>
      </c>
      <c r="H664" s="310"/>
      <c r="I664" s="46" t="s">
        <v>2758</v>
      </c>
      <c r="J664" s="64" t="s">
        <v>2758</v>
      </c>
      <c r="K664" s="63" t="s">
        <v>73</v>
      </c>
      <c r="L664" s="87" t="s">
        <v>2759</v>
      </c>
      <c r="M664" s="86" t="s">
        <v>2760</v>
      </c>
      <c r="N664" s="87" t="s">
        <v>2761</v>
      </c>
      <c r="O664" s="87">
        <v>1</v>
      </c>
      <c r="P664" s="88">
        <v>45280</v>
      </c>
      <c r="Q664" s="88">
        <v>45838</v>
      </c>
      <c r="R664" s="89">
        <f t="shared" si="30"/>
        <v>82.5</v>
      </c>
      <c r="S664" s="87" t="s">
        <v>441</v>
      </c>
      <c r="T664" s="90" t="s">
        <v>1188</v>
      </c>
      <c r="U664" s="105">
        <f>+IFERROR(VLOOKUP($L664,ACTIVIDADES!$B$9:$X$493,10,0),"")</f>
        <v>1</v>
      </c>
      <c r="V664" s="167" t="str">
        <f>+IFERROR(VLOOKUP($L664,ACTIVIDADES!$B$9:$X$493,11,0)," ")</f>
        <v>Acción establecida en el Plan de Mejoramiento suscrito el 15 de enero de 2024 como resultado de la auditoria realizada a la vigencia 2022
La acción de mejora finaliza el 30 de Junio  de 2025
Acción cumplida en el primer semestre de la vigencia 2025. El Anteproyecto de Presupuesto ANTEPGN, fue presentado el 28 de marzo de 2025, segun radicado No 1-2025-0311472
Para el anteproyecto de presupuesto de la vigencia 2027, presentado en la vigencia 2026, se presentó oportunamente atendiendo el procedimiento interno establecido</v>
      </c>
      <c r="W664" s="227" t="str">
        <f>+IFERROR(VLOOKUP($L664,ACTIVIDADES!$B$9:$X$493,12,0),"")</f>
        <v>https://dnbcgovco-my.sharepoint.com/:f:/g/personal/planeacion_dnbc_gov_co/IgAwRNaujcVWS71Oq-WCF_AGAfs5QChUDiIf3u_UJWQL4d4?e=4XXkdM</v>
      </c>
      <c r="X664" s="138">
        <f>+IFERROR(VLOOKUP($L664,ACTIVIDADES!$B$9:$X$493,13,0),"")</f>
        <v>46153</v>
      </c>
      <c r="Y664" s="164" t="str">
        <f>+IFERROR(VLOOKUP($L664,ACTIVIDADES!$B$9:$X$493,14,0),"")</f>
        <v>Se evidencia remisión oportuna de anteproyecto de presupuesto. Se formula procedimiento donde se documentan actividades</v>
      </c>
      <c r="Z664" s="105">
        <f>+IFERROR(VLOOKUP($L664,ACTIVIDADES!$B$9:$X$493,15,0),"")</f>
        <v>1</v>
      </c>
      <c r="AA664" s="165" t="str">
        <f>+IFERROR(VLOOKUP($L664,ACTIVIDADES!$B$9:$X$493,16,0),"")</f>
        <v>CUMPLIDO</v>
      </c>
      <c r="AB664" s="138">
        <v>46157</v>
      </c>
      <c r="AC664" s="170">
        <v>1</v>
      </c>
      <c r="AD664" s="176" t="s">
        <v>2762</v>
      </c>
      <c r="AE664" s="105" t="s">
        <v>80</v>
      </c>
      <c r="AF664" s="105" t="s">
        <v>81</v>
      </c>
      <c r="AG664" s="105" t="s">
        <v>85</v>
      </c>
      <c r="AH664" s="105" t="s">
        <v>123</v>
      </c>
      <c r="AI664" s="33"/>
      <c r="AJ664" s="33"/>
      <c r="AK664" s="34"/>
      <c r="AL664" s="33"/>
      <c r="AM664" s="34"/>
      <c r="AN664" s="35"/>
      <c r="AO664" s="36"/>
      <c r="AP664" s="37"/>
      <c r="AQ664" s="33"/>
      <c r="AR664" s="38"/>
      <c r="AS664" s="39"/>
      <c r="AT664" s="40"/>
      <c r="AU664" s="48"/>
      <c r="AV664" s="49"/>
      <c r="AW664" s="41"/>
      <c r="AX664" s="47"/>
      <c r="AY664" s="33"/>
      <c r="AZ664" s="33"/>
      <c r="BA664" s="34"/>
      <c r="BB664" s="33"/>
      <c r="BC664" s="34"/>
      <c r="BD664" s="35"/>
      <c r="BE664" s="36"/>
      <c r="BF664" s="37"/>
      <c r="BG664" s="33"/>
      <c r="BH664" s="38"/>
      <c r="BI664" s="39"/>
      <c r="BJ664" s="40"/>
      <c r="BK664" s="48"/>
      <c r="BL664" s="49"/>
      <c r="BM664" s="41"/>
      <c r="BN664" s="47"/>
      <c r="BO664" s="33"/>
      <c r="BP664" s="33"/>
      <c r="BQ664" s="34"/>
      <c r="BR664" s="33"/>
      <c r="BS664" s="34"/>
      <c r="BT664" s="35"/>
      <c r="BU664" s="36"/>
      <c r="BV664" s="37"/>
      <c r="BW664" s="33"/>
      <c r="BX664" s="38"/>
      <c r="BY664" s="39"/>
      <c r="BZ664" s="40"/>
      <c r="CA664" s="48"/>
      <c r="CB664" s="49"/>
      <c r="CC664" s="41"/>
      <c r="CD664" s="47"/>
    </row>
    <row r="665" spans="1:82" s="32" customFormat="1" ht="90" customHeight="1" x14ac:dyDescent="0.25">
      <c r="A665" s="315">
        <f t="shared" si="31"/>
        <v>657</v>
      </c>
      <c r="B665" s="61" t="s">
        <v>2479</v>
      </c>
      <c r="C665" s="61">
        <v>2022</v>
      </c>
      <c r="D665" s="61" t="s">
        <v>68</v>
      </c>
      <c r="E665" s="61"/>
      <c r="F665" s="61" t="s">
        <v>2763</v>
      </c>
      <c r="G665" s="62" t="s">
        <v>2764</v>
      </c>
      <c r="H665" s="310"/>
      <c r="I665" s="46" t="s">
        <v>2765</v>
      </c>
      <c r="J665" s="64" t="s">
        <v>2765</v>
      </c>
      <c r="K665" s="63" t="s">
        <v>73</v>
      </c>
      <c r="L665" s="87" t="s">
        <v>2766</v>
      </c>
      <c r="M665" s="86" t="s">
        <v>2767</v>
      </c>
      <c r="N665" s="87" t="s">
        <v>2768</v>
      </c>
      <c r="O665" s="87">
        <v>2</v>
      </c>
      <c r="P665" s="88">
        <v>45280</v>
      </c>
      <c r="Q665" s="88">
        <v>45716</v>
      </c>
      <c r="R665" s="89">
        <f t="shared" si="30"/>
        <v>64.2</v>
      </c>
      <c r="S665" s="87" t="s">
        <v>293</v>
      </c>
      <c r="T665" s="90" t="s">
        <v>1188</v>
      </c>
      <c r="U665" s="105">
        <f>+IFERROR(VLOOKUP($L665,ACTIVIDADES!$B$9:$X$493,10,0),"")</f>
        <v>1</v>
      </c>
      <c r="V665" s="167" t="str">
        <f>+IFERROR(VLOOKUP($L665,ACTIVIDADES!$B$9:$X$493,11,0)," ")</f>
        <v>Acción establecida en el Plan de Mejoramiento suscrito el 15 de enero de 2024 como resultado de la auditoria realizada a la vigencia 2022
La acción de mejora finalizó el 28 de febrero  de 2025
Se cargó el reporte correspondiente al II semestre de 2024 el 27 de enero de 2025, segun Radicado No 2025-311-000088-1 a la Superintendencia Financiera. No se presentó evidencia de ejecución de la acción del primer semestre de 2024.
Por lo tanto, la acción de mejora establecida  queda cumplida.</v>
      </c>
      <c r="W665" s="227" t="str">
        <f>+IFERROR(VLOOKUP($L665,ACTIVIDADES!$B$9:$X$493,12,0),"")</f>
        <v>https://dnbcgovco-my.sharepoint.com/:f:/g/personal/planeacion_dnbc_gov_co/IgAKPZEalRp3T7O44VwZjBLlARF86VpmllJA36VR9-2qDG8?e=W6XaGX</v>
      </c>
      <c r="X665" s="138">
        <f>+IFERROR(VLOOKUP($L665,ACTIVIDADES!$B$9:$X$493,13,0),"")</f>
        <v>46153</v>
      </c>
      <c r="Y665" s="164" t="str">
        <f>+IFERROR(VLOOKUP($L665,ACTIVIDADES!$B$9:$X$493,14,0),"")</f>
        <v>Cumplida en seguimiento diciembre 2025</v>
      </c>
      <c r="Z665" s="105">
        <f>+IFERROR(VLOOKUP($L665,ACTIVIDADES!$B$9:$X$493,15,0),"")</f>
        <v>1</v>
      </c>
      <c r="AA665" s="165" t="str">
        <f>+IFERROR(VLOOKUP($L665,ACTIVIDADES!$B$9:$X$493,16,0),"")</f>
        <v>CUMPLIDO</v>
      </c>
      <c r="AB665" s="138">
        <v>46178</v>
      </c>
      <c r="AC665" s="105">
        <v>1</v>
      </c>
      <c r="AD665" s="181" t="s">
        <v>2517</v>
      </c>
      <c r="AE665" s="105" t="s">
        <v>80</v>
      </c>
      <c r="AF665" s="105" t="s">
        <v>81</v>
      </c>
      <c r="AG665" s="105" t="s">
        <v>85</v>
      </c>
      <c r="AH665" s="105" t="s">
        <v>123</v>
      </c>
      <c r="AI665" s="33"/>
      <c r="AJ665" s="33"/>
      <c r="AK665" s="34"/>
      <c r="AL665" s="33"/>
      <c r="AM665" s="34"/>
      <c r="AN665" s="35"/>
      <c r="AO665" s="36"/>
      <c r="AP665" s="37"/>
      <c r="AQ665" s="33"/>
      <c r="AR665" s="38"/>
      <c r="AS665" s="39"/>
      <c r="AT665" s="40"/>
      <c r="AU665" s="48"/>
      <c r="AV665" s="49"/>
      <c r="AW665" s="41"/>
      <c r="AX665" s="47"/>
      <c r="AY665" s="33"/>
      <c r="AZ665" s="33"/>
      <c r="BA665" s="34"/>
      <c r="BB665" s="33"/>
      <c r="BC665" s="34"/>
      <c r="BD665" s="35"/>
      <c r="BE665" s="36"/>
      <c r="BF665" s="37"/>
      <c r="BG665" s="33"/>
      <c r="BH665" s="38"/>
      <c r="BI665" s="39"/>
      <c r="BJ665" s="40"/>
      <c r="BK665" s="48"/>
      <c r="BL665" s="49"/>
      <c r="BM665" s="41"/>
      <c r="BN665" s="47"/>
      <c r="BO665" s="33"/>
      <c r="BP665" s="33"/>
      <c r="BQ665" s="34"/>
      <c r="BR665" s="33"/>
      <c r="BS665" s="34"/>
      <c r="BT665" s="35"/>
      <c r="BU665" s="36"/>
      <c r="BV665" s="37"/>
      <c r="BW665" s="33"/>
      <c r="BX665" s="38"/>
      <c r="BY665" s="39"/>
      <c r="BZ665" s="40"/>
      <c r="CA665" s="48"/>
      <c r="CB665" s="49"/>
      <c r="CC665" s="41"/>
      <c r="CD665" s="47"/>
    </row>
    <row r="666" spans="1:82" s="32" customFormat="1" ht="90" customHeight="1" x14ac:dyDescent="0.25">
      <c r="A666" s="315">
        <f t="shared" si="31"/>
        <v>658</v>
      </c>
      <c r="B666" s="61" t="s">
        <v>2479</v>
      </c>
      <c r="C666" s="61">
        <v>2022</v>
      </c>
      <c r="D666" s="61" t="s">
        <v>68</v>
      </c>
      <c r="E666" s="61"/>
      <c r="F666" s="61" t="s">
        <v>2769</v>
      </c>
      <c r="G666" s="62" t="s">
        <v>2770</v>
      </c>
      <c r="H666" s="310"/>
      <c r="I666" s="46" t="s">
        <v>2771</v>
      </c>
      <c r="J666" s="64" t="s">
        <v>2771</v>
      </c>
      <c r="K666" s="63" t="s">
        <v>73</v>
      </c>
      <c r="L666" s="87" t="s">
        <v>2772</v>
      </c>
      <c r="M666" s="86" t="s">
        <v>2773</v>
      </c>
      <c r="N666" s="87" t="s">
        <v>2774</v>
      </c>
      <c r="O666" s="87">
        <v>1</v>
      </c>
      <c r="P666" s="88">
        <v>45280</v>
      </c>
      <c r="Q666" s="88">
        <v>45657</v>
      </c>
      <c r="R666" s="89">
        <f t="shared" si="30"/>
        <v>55.649999999999991</v>
      </c>
      <c r="S666" s="87" t="s">
        <v>293</v>
      </c>
      <c r="T666" s="90" t="s">
        <v>1188</v>
      </c>
      <c r="U666" s="105">
        <f>+IFERROR(VLOOKUP($L666,ACTIVIDADES!$B$9:$X$493,10,0),"")</f>
        <v>1</v>
      </c>
      <c r="V666" s="167" t="str">
        <f>+IFERROR(VLOOKUP($L666,ACTIVIDADES!$B$9:$X$493,11,0)," ")</f>
        <v xml:space="preserve">Acción establecida en el Plan de Mejoramiento suscrito el 15 de enero de 2024 como resultado de la auditoria realizada a la vigencia 2022
La acción de mejora finaliza el 31 de diciembre de 2024
Se evidencian registros de usos de acuerdo a lo informado por el proceso en el SIIF
No se cumplió con el plazo establecido en la acción de mejora, quedando VENCIDA.
</v>
      </c>
      <c r="W666" s="227" t="str">
        <f>+IFERROR(VLOOKUP($L666,ACTIVIDADES!$B$9:$X$493,12,0),"")</f>
        <v>https://dnbcgovco-my.sharepoint.com/:f:/g/personal/planeacion_dnbc_gov_co/IgAKPZEalRp3T7O44VwZjBLlARF86VpmllJA36VR9-2qDG8?e=W6XaGX</v>
      </c>
      <c r="X666" s="138">
        <f>+IFERROR(VLOOKUP($L666,ACTIVIDADES!$B$9:$X$493,13,0),"")</f>
        <v>46153</v>
      </c>
      <c r="Y666" s="164" t="str">
        <f>+IFERROR(VLOOKUP($L666,ACTIVIDADES!$B$9:$X$493,14,0),"")</f>
        <v>Cumplida en seguimiento diciembre 2025</v>
      </c>
      <c r="Z666" s="105">
        <f>+IFERROR(VLOOKUP($L666,ACTIVIDADES!$B$9:$X$493,15,0),"")</f>
        <v>1</v>
      </c>
      <c r="AA666" s="165" t="str">
        <f>+IFERROR(VLOOKUP($L666,ACTIVIDADES!$B$9:$X$493,16,0),"")</f>
        <v>CUMPLIDO</v>
      </c>
      <c r="AB666" s="138">
        <v>46171</v>
      </c>
      <c r="AC666" s="105">
        <v>1</v>
      </c>
      <c r="AD666" s="181" t="s">
        <v>2517</v>
      </c>
      <c r="AE666" s="105" t="s">
        <v>80</v>
      </c>
      <c r="AF666" s="105" t="s">
        <v>81</v>
      </c>
      <c r="AG666" s="105" t="s">
        <v>85</v>
      </c>
      <c r="AH666" s="105" t="s">
        <v>123</v>
      </c>
      <c r="AI666" s="33"/>
      <c r="AJ666" s="33"/>
      <c r="AK666" s="34"/>
      <c r="AL666" s="33"/>
      <c r="AM666" s="34"/>
      <c r="AN666" s="35"/>
      <c r="AO666" s="36"/>
      <c r="AP666" s="37"/>
      <c r="AQ666" s="33"/>
      <c r="AR666" s="38"/>
      <c r="AS666" s="39"/>
      <c r="AT666" s="40"/>
      <c r="AU666" s="48"/>
      <c r="AV666" s="49"/>
      <c r="AW666" s="41"/>
      <c r="AX666" s="47"/>
      <c r="AY666" s="33"/>
      <c r="AZ666" s="33"/>
      <c r="BA666" s="34"/>
      <c r="BB666" s="33"/>
      <c r="BC666" s="34"/>
      <c r="BD666" s="35"/>
      <c r="BE666" s="36"/>
      <c r="BF666" s="37"/>
      <c r="BG666" s="33"/>
      <c r="BH666" s="38"/>
      <c r="BI666" s="39"/>
      <c r="BJ666" s="40"/>
      <c r="BK666" s="48"/>
      <c r="BL666" s="49"/>
      <c r="BM666" s="41"/>
      <c r="BN666" s="47"/>
      <c r="BO666" s="33"/>
      <c r="BP666" s="33"/>
      <c r="BQ666" s="34"/>
      <c r="BR666" s="33"/>
      <c r="BS666" s="34"/>
      <c r="BT666" s="35"/>
      <c r="BU666" s="36"/>
      <c r="BV666" s="37"/>
      <c r="BW666" s="33"/>
      <c r="BX666" s="38"/>
      <c r="BY666" s="39"/>
      <c r="BZ666" s="40"/>
      <c r="CA666" s="48"/>
      <c r="CB666" s="49"/>
      <c r="CC666" s="41"/>
      <c r="CD666" s="47"/>
    </row>
    <row r="667" spans="1:82" s="32" customFormat="1" ht="90" customHeight="1" x14ac:dyDescent="0.25">
      <c r="A667" s="315">
        <f t="shared" si="31"/>
        <v>659</v>
      </c>
      <c r="B667" s="61" t="s">
        <v>2479</v>
      </c>
      <c r="C667" s="61">
        <v>2022</v>
      </c>
      <c r="D667" s="61" t="s">
        <v>163</v>
      </c>
      <c r="E667" s="61"/>
      <c r="F667" s="61" t="s">
        <v>2775</v>
      </c>
      <c r="G667" s="62" t="s">
        <v>2770</v>
      </c>
      <c r="H667" s="310" t="s">
        <v>164</v>
      </c>
      <c r="I667" s="46" t="s">
        <v>2771</v>
      </c>
      <c r="J667" s="64" t="s">
        <v>2771</v>
      </c>
      <c r="K667" s="63" t="s">
        <v>73</v>
      </c>
      <c r="L667" s="87" t="s">
        <v>2776</v>
      </c>
      <c r="M667" s="86" t="s">
        <v>2744</v>
      </c>
      <c r="N667" s="87" t="s">
        <v>2745</v>
      </c>
      <c r="O667" s="87">
        <v>1</v>
      </c>
      <c r="P667" s="88">
        <v>45280</v>
      </c>
      <c r="Q667" s="88">
        <v>45657</v>
      </c>
      <c r="R667" s="89">
        <f t="shared" si="30"/>
        <v>55.649999999999991</v>
      </c>
      <c r="S667" s="87" t="s">
        <v>168</v>
      </c>
      <c r="T667" s="90" t="s">
        <v>1188</v>
      </c>
      <c r="U667" s="105">
        <f>+IFERROR(VLOOKUP($L667,ACTIVIDADES!$B$9:$X$493,10,0),"")</f>
        <v>1</v>
      </c>
      <c r="V667" s="167" t="str">
        <f>+IFERROR(VLOOKUP($L667,ACTIVIDADES!$B$9:$X$493,11,0)," ")</f>
        <v>Acción establecida en el Plan de Mejoramiento suscrito el 15 de enero de 2024 como resultado de la auditoria realizada a la vigencia 2022
La acción de mejora finaliza el 31 de Diciembre  de 2024
Se verifica informe del proceso de fecha abril de 2025:
P-011-2024 - 25/06/2024 IRREGULARIDADES EN EL REGISTRO DE USOS PRESUPUESTALES AUTO DE ARCHIVO DE LA INDAGACION PREVIA.
Por lo tanto, la acción de mejora establecida  queda cumplida.</v>
      </c>
      <c r="W667" s="227" t="str">
        <f>+IFERROR(VLOOKUP($L667,ACTIVIDADES!$B$9:$X$493,12,0),"")</f>
        <v>https://dnbcgovco-my.sharepoint.com/:f:/g/personal/planeacion_dnbc_gov_co/IgBT86OqNKBESKkqdyyS6aekAVVBA1v4op6oiQjLBYzUSsU?e=QBHUYs</v>
      </c>
      <c r="X667" s="138">
        <f>+IFERROR(VLOOKUP($L667,ACTIVIDADES!$B$9:$X$493,13,0),"")</f>
        <v>46153</v>
      </c>
      <c r="Y667" s="164" t="str">
        <f>+IFERROR(VLOOKUP($L667,ACTIVIDADES!$B$9:$X$493,14,0),"")</f>
        <v>Cumplida en seguimiento diciembre 2025</v>
      </c>
      <c r="Z667" s="105">
        <f>+IFERROR(VLOOKUP($L667,ACTIVIDADES!$B$9:$X$493,15,0),"")</f>
        <v>1</v>
      </c>
      <c r="AA667" s="165" t="str">
        <f>+IFERROR(VLOOKUP($L667,ACTIVIDADES!$B$9:$X$493,16,0),"")</f>
        <v>CUMPLIDO</v>
      </c>
      <c r="AB667" s="138">
        <v>46171</v>
      </c>
      <c r="AC667" s="105">
        <v>1</v>
      </c>
      <c r="AD667" s="181" t="s">
        <v>2517</v>
      </c>
      <c r="AE667" s="105" t="s">
        <v>80</v>
      </c>
      <c r="AF667" s="105" t="s">
        <v>81</v>
      </c>
      <c r="AG667" s="105" t="s">
        <v>85</v>
      </c>
      <c r="AH667" s="105" t="s">
        <v>123</v>
      </c>
      <c r="AI667" s="33"/>
      <c r="AJ667" s="33"/>
      <c r="AK667" s="34"/>
      <c r="AL667" s="33"/>
      <c r="AM667" s="34"/>
      <c r="AN667" s="35"/>
      <c r="AO667" s="36"/>
      <c r="AP667" s="37"/>
      <c r="AQ667" s="33"/>
      <c r="AR667" s="38"/>
      <c r="AS667" s="39"/>
      <c r="AT667" s="40"/>
      <c r="AU667" s="48"/>
      <c r="AV667" s="49"/>
      <c r="AW667" s="41"/>
      <c r="AX667" s="47"/>
      <c r="AY667" s="33"/>
      <c r="AZ667" s="33"/>
      <c r="BA667" s="34"/>
      <c r="BB667" s="33"/>
      <c r="BC667" s="34"/>
      <c r="BD667" s="35"/>
      <c r="BE667" s="36"/>
      <c r="BF667" s="37"/>
      <c r="BG667" s="33"/>
      <c r="BH667" s="38"/>
      <c r="BI667" s="39"/>
      <c r="BJ667" s="40"/>
      <c r="BK667" s="48"/>
      <c r="BL667" s="49"/>
      <c r="BM667" s="41"/>
      <c r="BN667" s="47"/>
      <c r="BO667" s="33"/>
      <c r="BP667" s="33"/>
      <c r="BQ667" s="34"/>
      <c r="BR667" s="33"/>
      <c r="BS667" s="34"/>
      <c r="BT667" s="35"/>
      <c r="BU667" s="36"/>
      <c r="BV667" s="37"/>
      <c r="BW667" s="33"/>
      <c r="BX667" s="38"/>
      <c r="BY667" s="39"/>
      <c r="BZ667" s="40"/>
      <c r="CA667" s="48"/>
      <c r="CB667" s="49"/>
      <c r="CC667" s="41"/>
      <c r="CD667" s="47"/>
    </row>
    <row r="668" spans="1:82" s="32" customFormat="1" ht="90" customHeight="1" x14ac:dyDescent="0.25">
      <c r="A668" s="315">
        <f t="shared" si="31"/>
        <v>660</v>
      </c>
      <c r="B668" s="61" t="s">
        <v>2479</v>
      </c>
      <c r="C668" s="61">
        <v>2022</v>
      </c>
      <c r="D668" s="61" t="s">
        <v>68</v>
      </c>
      <c r="E668" s="61"/>
      <c r="F668" s="61" t="s">
        <v>2777</v>
      </c>
      <c r="G668" s="62" t="s">
        <v>2778</v>
      </c>
      <c r="H668" s="310"/>
      <c r="I668" s="46" t="s">
        <v>2779</v>
      </c>
      <c r="J668" s="64" t="s">
        <v>2779</v>
      </c>
      <c r="K668" s="63" t="s">
        <v>73</v>
      </c>
      <c r="L668" s="87" t="s">
        <v>2780</v>
      </c>
      <c r="M668" s="86" t="s">
        <v>2781</v>
      </c>
      <c r="N668" s="87" t="s">
        <v>2782</v>
      </c>
      <c r="O668" s="87">
        <v>20</v>
      </c>
      <c r="P668" s="88">
        <v>45280</v>
      </c>
      <c r="Q668" s="88">
        <v>45350</v>
      </c>
      <c r="R668" s="89">
        <f t="shared" si="30"/>
        <v>10.199999999999999</v>
      </c>
      <c r="S668" s="87" t="s">
        <v>105</v>
      </c>
      <c r="T668" s="90" t="s">
        <v>1188</v>
      </c>
      <c r="U668" s="105">
        <f>+IFERROR(VLOOKUP($L668,ACTIVIDADES!$B$9:$X$493,10,0),"")</f>
        <v>0</v>
      </c>
      <c r="V668" s="167" t="str">
        <f>+IFERROR(VLOOKUP($L668,ACTIVIDADES!$B$9:$X$493,11,0)," ")</f>
        <v xml:space="preserve">Acción establecida en el Plan de Mejoramiento suscrito el 15 de enero de 2024 como resultado de la auditoria realizada a la vigencia 2022
La acción de mejora finaliza el 28 de febrero de 2024
No se evidenció avance.
No se cumplió con el plazo establecido en la acción de mejora, quedando VENCIDA.
</v>
      </c>
      <c r="W668" s="227">
        <f>+IFERROR(VLOOKUP($L668,ACTIVIDADES!$B$9:$X$493,12,0),"")</f>
        <v>0</v>
      </c>
      <c r="X668" s="138">
        <f>+IFERROR(VLOOKUP($L668,ACTIVIDADES!$B$9:$X$493,13,0),"")</f>
        <v>46153</v>
      </c>
      <c r="Y668" s="164" t="str">
        <f>+IFERROR(VLOOKUP($L668,ACTIVIDADES!$B$9:$X$493,14,0),"")</f>
        <v>No se evidencian soportes de la actividad</v>
      </c>
      <c r="Z668" s="105">
        <f>+IFERROR(VLOOKUP($L668,ACTIVIDADES!$B$9:$X$493,15,0),"")</f>
        <v>0</v>
      </c>
      <c r="AA668" s="165" t="str">
        <f>+IFERROR(VLOOKUP($L668,ACTIVIDADES!$B$9:$X$493,16,0),"")</f>
        <v>VENCIDO</v>
      </c>
      <c r="AB668" s="138">
        <v>46157</v>
      </c>
      <c r="AC668" s="105">
        <v>0</v>
      </c>
      <c r="AD668" s="181" t="s">
        <v>93</v>
      </c>
      <c r="AE668" s="105" t="s">
        <v>118</v>
      </c>
      <c r="AF668" s="105" t="s">
        <v>81</v>
      </c>
      <c r="AG668" s="105" t="s">
        <v>81</v>
      </c>
      <c r="AH668" s="105" t="s">
        <v>81</v>
      </c>
      <c r="AI668" s="33"/>
      <c r="AJ668" s="33"/>
      <c r="AK668" s="34"/>
      <c r="AL668" s="33"/>
      <c r="AM668" s="34"/>
      <c r="AN668" s="35"/>
      <c r="AO668" s="36"/>
      <c r="AP668" s="37"/>
      <c r="AQ668" s="33"/>
      <c r="AR668" s="38"/>
      <c r="AS668" s="39"/>
      <c r="AT668" s="40"/>
      <c r="AU668" s="48"/>
      <c r="AV668" s="49"/>
      <c r="AW668" s="41"/>
      <c r="AX668" s="47"/>
      <c r="AY668" s="33"/>
      <c r="AZ668" s="33"/>
      <c r="BA668" s="34"/>
      <c r="BB668" s="33"/>
      <c r="BC668" s="34"/>
      <c r="BD668" s="35"/>
      <c r="BE668" s="36"/>
      <c r="BF668" s="37"/>
      <c r="BG668" s="33"/>
      <c r="BH668" s="38"/>
      <c r="BI668" s="39"/>
      <c r="BJ668" s="40"/>
      <c r="BK668" s="48"/>
      <c r="BL668" s="49"/>
      <c r="BM668" s="41"/>
      <c r="BN668" s="47"/>
      <c r="BO668" s="33"/>
      <c r="BP668" s="33"/>
      <c r="BQ668" s="34"/>
      <c r="BR668" s="33"/>
      <c r="BS668" s="34"/>
      <c r="BT668" s="35"/>
      <c r="BU668" s="36"/>
      <c r="BV668" s="37"/>
      <c r="BW668" s="33"/>
      <c r="BX668" s="38"/>
      <c r="BY668" s="39"/>
      <c r="BZ668" s="40"/>
      <c r="CA668" s="48"/>
      <c r="CB668" s="49"/>
      <c r="CC668" s="41"/>
      <c r="CD668" s="47"/>
    </row>
    <row r="669" spans="1:82" s="32" customFormat="1" ht="90" customHeight="1" x14ac:dyDescent="0.25">
      <c r="A669" s="315">
        <f t="shared" si="31"/>
        <v>661</v>
      </c>
      <c r="B669" s="61" t="s">
        <v>2479</v>
      </c>
      <c r="C669" s="61">
        <v>2022</v>
      </c>
      <c r="D669" s="61" t="s">
        <v>163</v>
      </c>
      <c r="E669" s="61"/>
      <c r="F669" s="61" t="s">
        <v>2783</v>
      </c>
      <c r="G669" s="62" t="s">
        <v>2778</v>
      </c>
      <c r="H669" s="310" t="s">
        <v>164</v>
      </c>
      <c r="I669" s="46" t="s">
        <v>2779</v>
      </c>
      <c r="J669" s="64" t="s">
        <v>2779</v>
      </c>
      <c r="K669" s="63" t="s">
        <v>73</v>
      </c>
      <c r="L669" s="87" t="s">
        <v>2776</v>
      </c>
      <c r="M669" s="86" t="s">
        <v>2744</v>
      </c>
      <c r="N669" s="87" t="s">
        <v>2745</v>
      </c>
      <c r="O669" s="87">
        <v>1</v>
      </c>
      <c r="P669" s="88">
        <v>45280</v>
      </c>
      <c r="Q669" s="88">
        <v>45657</v>
      </c>
      <c r="R669" s="89">
        <f t="shared" si="30"/>
        <v>55.649999999999991</v>
      </c>
      <c r="S669" s="87" t="s">
        <v>168</v>
      </c>
      <c r="T669" s="90" t="s">
        <v>1188</v>
      </c>
      <c r="U669" s="105">
        <f>+IFERROR(VLOOKUP($L669,ACTIVIDADES!$B$9:$X$493,10,0),"")</f>
        <v>1</v>
      </c>
      <c r="V669" s="167" t="str">
        <f>+IFERROR(VLOOKUP($L669,ACTIVIDADES!$B$9:$X$493,11,0)," ")</f>
        <v>Acción establecida en el Plan de Mejoramiento suscrito el 15 de enero de 2024 como resultado de la auditoria realizada a la vigencia 2022
La acción de mejora finaliza el 31 de Diciembre  de 2024
Se verifica informe del proceso de fecha abril de 2025:
P-011-2024 - 25/06/2024 IRREGULARIDADES EN EL REGISTRO DE USOS PRESUPUESTALES AUTO DE ARCHIVO DE LA INDAGACION PREVIA.
Por lo tanto, la acción de mejora establecida  queda cumplida.</v>
      </c>
      <c r="W669" s="227" t="str">
        <f>+IFERROR(VLOOKUP($L669,ACTIVIDADES!$B$9:$X$493,12,0),"")</f>
        <v>https://dnbcgovco-my.sharepoint.com/:f:/g/personal/planeacion_dnbc_gov_co/IgBT86OqNKBESKkqdyyS6aekAVVBA1v4op6oiQjLBYzUSsU?e=QBHUYs</v>
      </c>
      <c r="X669" s="138">
        <f>+IFERROR(VLOOKUP($L669,ACTIVIDADES!$B$9:$X$493,13,0),"")</f>
        <v>46153</v>
      </c>
      <c r="Y669" s="164" t="str">
        <f>+IFERROR(VLOOKUP($L669,ACTIVIDADES!$B$9:$X$493,14,0),"")</f>
        <v>Cumplida en seguimiento diciembre 2025</v>
      </c>
      <c r="Z669" s="105">
        <f>+IFERROR(VLOOKUP($L669,ACTIVIDADES!$B$9:$X$493,15,0),"")</f>
        <v>1</v>
      </c>
      <c r="AA669" s="165" t="str">
        <f>+IFERROR(VLOOKUP($L669,ACTIVIDADES!$B$9:$X$493,16,0),"")</f>
        <v>CUMPLIDO</v>
      </c>
      <c r="AB669" s="138">
        <v>46157</v>
      </c>
      <c r="AC669" s="105">
        <v>1</v>
      </c>
      <c r="AD669" s="181" t="s">
        <v>2517</v>
      </c>
      <c r="AE669" s="105" t="s">
        <v>80</v>
      </c>
      <c r="AF669" s="105" t="s">
        <v>81</v>
      </c>
      <c r="AG669" s="105" t="s">
        <v>85</v>
      </c>
      <c r="AH669" s="105" t="s">
        <v>123</v>
      </c>
      <c r="AI669" s="33"/>
      <c r="AJ669" s="33"/>
      <c r="AK669" s="34"/>
      <c r="AL669" s="33"/>
      <c r="AM669" s="34"/>
      <c r="AN669" s="35"/>
      <c r="AO669" s="36"/>
      <c r="AP669" s="37"/>
      <c r="AQ669" s="33"/>
      <c r="AR669" s="38"/>
      <c r="AS669" s="39"/>
      <c r="AT669" s="40"/>
      <c r="AU669" s="48"/>
      <c r="AV669" s="49"/>
      <c r="AW669" s="41"/>
      <c r="AX669" s="47"/>
      <c r="AY669" s="33"/>
      <c r="AZ669" s="33"/>
      <c r="BA669" s="34"/>
      <c r="BB669" s="33"/>
      <c r="BC669" s="34"/>
      <c r="BD669" s="35"/>
      <c r="BE669" s="36"/>
      <c r="BF669" s="37"/>
      <c r="BG669" s="33"/>
      <c r="BH669" s="38"/>
      <c r="BI669" s="39"/>
      <c r="BJ669" s="40"/>
      <c r="BK669" s="48"/>
      <c r="BL669" s="49"/>
      <c r="BM669" s="41"/>
      <c r="BN669" s="47"/>
      <c r="BO669" s="33"/>
      <c r="BP669" s="33"/>
      <c r="BQ669" s="34"/>
      <c r="BR669" s="33"/>
      <c r="BS669" s="34"/>
      <c r="BT669" s="35"/>
      <c r="BU669" s="36"/>
      <c r="BV669" s="37"/>
      <c r="BW669" s="33"/>
      <c r="BX669" s="38"/>
      <c r="BY669" s="39"/>
      <c r="BZ669" s="40"/>
      <c r="CA669" s="48"/>
      <c r="CB669" s="49"/>
      <c r="CC669" s="41"/>
      <c r="CD669" s="47"/>
    </row>
    <row r="670" spans="1:82" s="32" customFormat="1" ht="90" customHeight="1" x14ac:dyDescent="0.25">
      <c r="A670" s="315">
        <f t="shared" si="31"/>
        <v>662</v>
      </c>
      <c r="B670" s="61" t="s">
        <v>2479</v>
      </c>
      <c r="C670" s="61">
        <v>2022</v>
      </c>
      <c r="D670" s="61" t="s">
        <v>1248</v>
      </c>
      <c r="E670" s="61"/>
      <c r="F670" s="61" t="s">
        <v>2784</v>
      </c>
      <c r="G670" s="62" t="s">
        <v>2778</v>
      </c>
      <c r="H670" s="310" t="s">
        <v>1251</v>
      </c>
      <c r="I670" s="46" t="s">
        <v>2779</v>
      </c>
      <c r="J670" s="46" t="s">
        <v>2779</v>
      </c>
      <c r="K670" s="63" t="s">
        <v>73</v>
      </c>
      <c r="L670" s="87" t="s">
        <v>2785</v>
      </c>
      <c r="M670" s="86" t="s">
        <v>2786</v>
      </c>
      <c r="N670" s="87" t="s">
        <v>2787</v>
      </c>
      <c r="O670" s="87">
        <v>1</v>
      </c>
      <c r="P670" s="88">
        <v>45280</v>
      </c>
      <c r="Q670" s="88">
        <v>45657</v>
      </c>
      <c r="R670" s="89">
        <f t="shared" si="30"/>
        <v>55.649999999999991</v>
      </c>
      <c r="S670" s="87" t="s">
        <v>2788</v>
      </c>
      <c r="T670" s="90" t="s">
        <v>1188</v>
      </c>
      <c r="U670" s="105">
        <f>+IFERROR(VLOOKUP($L670,ACTIVIDADES!$B$9:$X$493,10,0),"")</f>
        <v>0</v>
      </c>
      <c r="V670" s="167" t="str">
        <f>+IFERROR(VLOOKUP($L670,ACTIVIDADES!$B$9:$X$493,11,0)," ")</f>
        <v xml:space="preserve">Acción establecida en el Plan de Mejoramiento suscrito el 15 de enero de 2024 como resultado de la auditoria realizada a la vigencia 2022
La acción de mejora finaliza el 31 de Diciembre  de 2024
No se reportó avance.
No se cumplió con el plazo establecido en la acción de mejora, quedando VENCIDA.
</v>
      </c>
      <c r="W670" s="227" t="str">
        <f>+IFERROR(VLOOKUP($L670,ACTIVIDADES!$B$9:$X$493,12,0),"")</f>
        <v>https://dnbcgovco-my.sharepoint.com/:f:/g/personal/planeacion_dnbc_gov_co/IgDXNHpy7oLsTo_k1pBYTEA_AXkQuekeDuYRfMOd3hOKrho?e=FZVMrN</v>
      </c>
      <c r="X670" s="138">
        <f>+IFERROR(VLOOKUP($L670,ACTIVIDADES!$B$9:$X$493,13,0),"")</f>
        <v>46153</v>
      </c>
      <c r="Y670" s="164" t="str">
        <f>+IFERROR(VLOOKUP($L670,ACTIVIDADES!$B$9:$X$493,14,0),"")</f>
        <v>Aunque se evidencia el envío de información del mes de ferbero de 2026, no hay constancia de que se realice de manera mensual</v>
      </c>
      <c r="Z670" s="105">
        <f>+IFERROR(VLOOKUP($L670,ACTIVIDADES!$B$9:$X$493,15,0),"")</f>
        <v>0.25</v>
      </c>
      <c r="AA670" s="165" t="str">
        <f>+IFERROR(VLOOKUP($L670,ACTIVIDADES!$B$9:$X$493,16,0),"")</f>
        <v>EJECUCIÓN</v>
      </c>
      <c r="AB670" s="138">
        <v>46157</v>
      </c>
      <c r="AC670" s="170">
        <v>0.1</v>
      </c>
      <c r="AD670" s="203" t="s">
        <v>2789</v>
      </c>
      <c r="AE670" s="105" t="s">
        <v>108</v>
      </c>
      <c r="AF670" s="105" t="s">
        <v>81</v>
      </c>
      <c r="AG670" s="105" t="s">
        <v>85</v>
      </c>
      <c r="AH670" s="105" t="s">
        <v>123</v>
      </c>
      <c r="AI670" s="33"/>
      <c r="AJ670" s="33"/>
      <c r="AK670" s="34"/>
      <c r="AL670" s="33"/>
      <c r="AM670" s="34"/>
      <c r="AN670" s="35"/>
      <c r="AO670" s="36"/>
      <c r="AP670" s="37"/>
      <c r="AQ670" s="33"/>
      <c r="AR670" s="38"/>
      <c r="AS670" s="39"/>
      <c r="AT670" s="40"/>
      <c r="AU670" s="48"/>
      <c r="AV670" s="49"/>
      <c r="AW670" s="41"/>
      <c r="AX670" s="47"/>
      <c r="AY670" s="33"/>
      <c r="AZ670" s="33"/>
      <c r="BA670" s="34"/>
      <c r="BB670" s="33"/>
      <c r="BC670" s="34"/>
      <c r="BD670" s="35"/>
      <c r="BE670" s="36"/>
      <c r="BF670" s="37"/>
      <c r="BG670" s="33"/>
      <c r="BH670" s="38"/>
      <c r="BI670" s="39"/>
      <c r="BJ670" s="40"/>
      <c r="BK670" s="48"/>
      <c r="BL670" s="49"/>
      <c r="BM670" s="41"/>
      <c r="BN670" s="47"/>
      <c r="BO670" s="33"/>
      <c r="BP670" s="33"/>
      <c r="BQ670" s="34"/>
      <c r="BR670" s="33"/>
      <c r="BS670" s="34"/>
      <c r="BT670" s="35"/>
      <c r="BU670" s="36"/>
      <c r="BV670" s="37"/>
      <c r="BW670" s="33"/>
      <c r="BX670" s="38"/>
      <c r="BY670" s="39"/>
      <c r="BZ670" s="40"/>
      <c r="CA670" s="48"/>
      <c r="CB670" s="49"/>
      <c r="CC670" s="41"/>
      <c r="CD670" s="47"/>
    </row>
    <row r="671" spans="1:82" s="32" customFormat="1" ht="90" customHeight="1" x14ac:dyDescent="0.25">
      <c r="A671" s="315">
        <f t="shared" si="31"/>
        <v>663</v>
      </c>
      <c r="B671" s="61" t="s">
        <v>2479</v>
      </c>
      <c r="C671" s="61">
        <v>2022</v>
      </c>
      <c r="D671" s="61" t="s">
        <v>68</v>
      </c>
      <c r="E671" s="61"/>
      <c r="F671" s="61" t="s">
        <v>2790</v>
      </c>
      <c r="G671" s="62" t="s">
        <v>2778</v>
      </c>
      <c r="H671" s="310"/>
      <c r="I671" s="46" t="s">
        <v>2779</v>
      </c>
      <c r="J671" s="64" t="s">
        <v>2779</v>
      </c>
      <c r="K671" s="63" t="s">
        <v>73</v>
      </c>
      <c r="L671" s="87" t="s">
        <v>2791</v>
      </c>
      <c r="M671" s="86" t="s">
        <v>2792</v>
      </c>
      <c r="N671" s="87" t="s">
        <v>2793</v>
      </c>
      <c r="O671" s="87">
        <v>1</v>
      </c>
      <c r="P671" s="88">
        <v>45280</v>
      </c>
      <c r="Q671" s="88">
        <v>45657</v>
      </c>
      <c r="R671" s="89">
        <f t="shared" si="30"/>
        <v>55.649999999999991</v>
      </c>
      <c r="S671" s="87" t="s">
        <v>293</v>
      </c>
      <c r="T671" s="90" t="s">
        <v>1188</v>
      </c>
      <c r="U671" s="105">
        <f>+IFERROR(VLOOKUP($L671,ACTIVIDADES!$B$9:$X$493,10,0),"")</f>
        <v>1</v>
      </c>
      <c r="V671" s="167" t="str">
        <f>+IFERROR(VLOOKUP($L671,ACTIVIDADES!$B$9:$X$493,11,0)," ")</f>
        <v xml:space="preserve">Acción establecida en el Plan de Mejoramiento suscrito el 15 de enero de 2024 como resultado de la auditoria realizada a la vigencia 2022
La acción de mejora finaliza el 28 de febrero de 2024.ESTE AÑO NO SE HA REALIZADO PAGO AL LOS ENTES TERRITORIALES
Se evidenció procedimiento actualizado en elprimer semestre, se evidencia formato actualizado y los pagos realizados con los soportes de reporte de transferencia de los rendimientos financieros.
Por lo tanto, la acción de mejora establecida  queda cumplida.
</v>
      </c>
      <c r="W671" s="227" t="str">
        <f>+IFERROR(VLOOKUP($L671,ACTIVIDADES!$B$9:$X$493,12,0),"")</f>
        <v>https://dnbcgovco-my.sharepoint.com/:f:/g/personal/planeacion_dnbc_gov_co/IgAKPZEalRp3T7O44VwZjBLlARF86VpmllJA36VR9-2qDG8?e=W6XaGX</v>
      </c>
      <c r="X671" s="138">
        <f>+IFERROR(VLOOKUP($L671,ACTIVIDADES!$B$9:$X$493,13,0),"")</f>
        <v>46153</v>
      </c>
      <c r="Y671" s="164" t="str">
        <f>+IFERROR(VLOOKUP($L671,ACTIVIDADES!$B$9:$X$493,14,0),"")</f>
        <v>Cumplida en seguimiento diciembre 2025</v>
      </c>
      <c r="Z671" s="105">
        <f>+IFERROR(VLOOKUP($L671,ACTIVIDADES!$B$9:$X$493,15,0),"")</f>
        <v>1</v>
      </c>
      <c r="AA671" s="165" t="str">
        <f>+IFERROR(VLOOKUP($L671,ACTIVIDADES!$B$9:$X$493,16,0),"")</f>
        <v>CUMPLIDO</v>
      </c>
      <c r="AB671" s="138">
        <v>46181</v>
      </c>
      <c r="AC671" s="105">
        <v>1</v>
      </c>
      <c r="AD671" s="181" t="s">
        <v>2517</v>
      </c>
      <c r="AE671" s="105" t="s">
        <v>80</v>
      </c>
      <c r="AF671" s="105" t="s">
        <v>81</v>
      </c>
      <c r="AG671" s="105" t="s">
        <v>85</v>
      </c>
      <c r="AH671" s="105" t="s">
        <v>123</v>
      </c>
      <c r="AI671" s="33"/>
      <c r="AJ671" s="33"/>
      <c r="AK671" s="34"/>
      <c r="AL671" s="33"/>
      <c r="AM671" s="34"/>
      <c r="AN671" s="35"/>
      <c r="AO671" s="36"/>
      <c r="AP671" s="37"/>
      <c r="AQ671" s="33"/>
      <c r="AR671" s="38"/>
      <c r="AS671" s="39"/>
      <c r="AT671" s="40"/>
      <c r="AU671" s="48"/>
      <c r="AV671" s="49"/>
      <c r="AW671" s="41"/>
      <c r="AX671" s="47"/>
      <c r="AY671" s="33"/>
      <c r="AZ671" s="33"/>
      <c r="BA671" s="34"/>
      <c r="BB671" s="33"/>
      <c r="BC671" s="34"/>
      <c r="BD671" s="35"/>
      <c r="BE671" s="36"/>
      <c r="BF671" s="37"/>
      <c r="BG671" s="33"/>
      <c r="BH671" s="38"/>
      <c r="BI671" s="39"/>
      <c r="BJ671" s="40"/>
      <c r="BK671" s="48"/>
      <c r="BL671" s="49"/>
      <c r="BM671" s="41"/>
      <c r="BN671" s="47"/>
      <c r="BO671" s="33"/>
      <c r="BP671" s="33"/>
      <c r="BQ671" s="34"/>
      <c r="BR671" s="33"/>
      <c r="BS671" s="34"/>
      <c r="BT671" s="35"/>
      <c r="BU671" s="36"/>
      <c r="BV671" s="37"/>
      <c r="BW671" s="33"/>
      <c r="BX671" s="38"/>
      <c r="BY671" s="39"/>
      <c r="BZ671" s="40"/>
      <c r="CA671" s="48"/>
      <c r="CB671" s="49"/>
      <c r="CC671" s="41"/>
      <c r="CD671" s="47"/>
    </row>
    <row r="672" spans="1:82" s="32" customFormat="1" ht="90" customHeight="1" x14ac:dyDescent="0.25">
      <c r="A672" s="315">
        <f t="shared" si="31"/>
        <v>664</v>
      </c>
      <c r="B672" s="61" t="s">
        <v>2479</v>
      </c>
      <c r="C672" s="61">
        <v>2022</v>
      </c>
      <c r="D672" s="61" t="s">
        <v>1248</v>
      </c>
      <c r="E672" s="61"/>
      <c r="F672" s="61" t="s">
        <v>2794</v>
      </c>
      <c r="G672" s="62" t="s">
        <v>2795</v>
      </c>
      <c r="H672" s="310" t="s">
        <v>1251</v>
      </c>
      <c r="I672" s="46" t="s">
        <v>2796</v>
      </c>
      <c r="J672" s="46" t="s">
        <v>2796</v>
      </c>
      <c r="K672" s="63" t="s">
        <v>73</v>
      </c>
      <c r="L672" s="90" t="s">
        <v>2797</v>
      </c>
      <c r="M672" s="100" t="s">
        <v>2798</v>
      </c>
      <c r="N672" s="90" t="s">
        <v>2787</v>
      </c>
      <c r="O672" s="90">
        <v>1</v>
      </c>
      <c r="P672" s="101">
        <v>45280</v>
      </c>
      <c r="Q672" s="101">
        <v>45350</v>
      </c>
      <c r="R672" s="102">
        <f t="shared" si="30"/>
        <v>10.199999999999999</v>
      </c>
      <c r="S672" s="90" t="s">
        <v>2788</v>
      </c>
      <c r="T672" s="90" t="s">
        <v>1188</v>
      </c>
      <c r="U672" s="105">
        <f>+IFERROR(VLOOKUP($L672,ACTIVIDADES!$B$9:$X$493,10,0),"")</f>
        <v>0</v>
      </c>
      <c r="V672" s="167" t="str">
        <f>+IFERROR(VLOOKUP($L672,ACTIVIDADES!$B$9:$X$493,11,0)," ")</f>
        <v xml:space="preserve">Acción establecida en el Plan de Mejoramiento suscrito el 15 de enero de 2024 como resultado de la auditoria realizada a la vigencia 2022
La acción de mejora finaliza el 28 de febrero de 2024
No se reportó avance.
No se cumplió con el plazo establecido en la acción de mejora, quedando VENCIDA.
</v>
      </c>
      <c r="W672" s="227" t="str">
        <f>+IFERROR(VLOOKUP($L672,ACTIVIDADES!$B$9:$X$493,12,0),"")</f>
        <v>https://dnbcgovco-my.sharepoint.com/:f:/g/personal/planeacion_dnbc_gov_co/IgDXNHpy7oLsTo_k1pBYTEA_AXkQuekeDuYRfMOd3hOKrho?e=FZVMrN</v>
      </c>
      <c r="X672" s="138">
        <f>+IFERROR(VLOOKUP($L672,ACTIVIDADES!$B$9:$X$493,13,0),"")</f>
        <v>46153</v>
      </c>
      <c r="Y672" s="164" t="str">
        <f>+IFERROR(VLOOKUP($L672,ACTIVIDADES!$B$9:$X$493,14,0),"")</f>
        <v>Se evidencia envío de correo electrónico al municipio de Coveñas. No se evidenca oficio</v>
      </c>
      <c r="Z672" s="105">
        <f>+IFERROR(VLOOKUP($L672,ACTIVIDADES!$B$9:$X$493,15,0),"")</f>
        <v>0.25</v>
      </c>
      <c r="AA672" s="165" t="str">
        <f>+IFERROR(VLOOKUP($L672,ACTIVIDADES!$B$9:$X$493,16,0),"")</f>
        <v>EJECUCIÓN</v>
      </c>
      <c r="AB672" s="138">
        <v>46171</v>
      </c>
      <c r="AC672" s="172">
        <v>0</v>
      </c>
      <c r="AD672" s="105" t="s">
        <v>93</v>
      </c>
      <c r="AE672" s="105" t="s">
        <v>118</v>
      </c>
      <c r="AF672" s="105" t="s">
        <v>81</v>
      </c>
      <c r="AG672" s="105" t="s">
        <v>81</v>
      </c>
      <c r="AH672" s="105" t="s">
        <v>81</v>
      </c>
      <c r="AI672" s="33"/>
      <c r="AJ672" s="33"/>
      <c r="AK672" s="34"/>
      <c r="AL672" s="33"/>
      <c r="AM672" s="34"/>
      <c r="AN672" s="35"/>
      <c r="AO672" s="36"/>
      <c r="AP672" s="37"/>
      <c r="AQ672" s="33"/>
      <c r="AR672" s="38"/>
      <c r="AS672" s="39"/>
      <c r="AT672" s="40"/>
      <c r="AU672" s="48"/>
      <c r="AV672" s="49"/>
      <c r="AW672" s="41"/>
      <c r="AX672" s="47"/>
      <c r="AY672" s="33"/>
      <c r="AZ672" s="33"/>
      <c r="BA672" s="34"/>
      <c r="BB672" s="33"/>
      <c r="BC672" s="34"/>
      <c r="BD672" s="35"/>
      <c r="BE672" s="36"/>
      <c r="BF672" s="37"/>
      <c r="BG672" s="33"/>
      <c r="BH672" s="38"/>
      <c r="BI672" s="39"/>
      <c r="BJ672" s="40"/>
      <c r="BK672" s="48"/>
      <c r="BL672" s="49"/>
      <c r="BM672" s="41"/>
      <c r="BN672" s="47"/>
      <c r="BO672" s="33"/>
      <c r="BP672" s="33"/>
      <c r="BQ672" s="34"/>
      <c r="BR672" s="33"/>
      <c r="BS672" s="34"/>
      <c r="BT672" s="35"/>
      <c r="BU672" s="36"/>
      <c r="BV672" s="37"/>
      <c r="BW672" s="33"/>
      <c r="BX672" s="38"/>
      <c r="BY672" s="39"/>
      <c r="BZ672" s="40"/>
      <c r="CA672" s="48"/>
      <c r="CB672" s="49"/>
      <c r="CC672" s="41"/>
      <c r="CD672" s="47"/>
    </row>
    <row r="673" spans="1:82" s="32" customFormat="1" ht="90" customHeight="1" x14ac:dyDescent="0.25">
      <c r="A673" s="315">
        <f t="shared" si="31"/>
        <v>665</v>
      </c>
      <c r="B673" s="61" t="s">
        <v>2479</v>
      </c>
      <c r="C673" s="61">
        <v>2022</v>
      </c>
      <c r="D673" s="61" t="s">
        <v>163</v>
      </c>
      <c r="E673" s="61"/>
      <c r="F673" s="61" t="s">
        <v>2799</v>
      </c>
      <c r="G673" s="62" t="s">
        <v>2795</v>
      </c>
      <c r="H673" s="310" t="s">
        <v>164</v>
      </c>
      <c r="I673" s="46" t="s">
        <v>2796</v>
      </c>
      <c r="J673" s="64" t="s">
        <v>2796</v>
      </c>
      <c r="K673" s="63" t="s">
        <v>73</v>
      </c>
      <c r="L673" s="90" t="s">
        <v>2800</v>
      </c>
      <c r="M673" s="100" t="s">
        <v>2744</v>
      </c>
      <c r="N673" s="90" t="s">
        <v>2745</v>
      </c>
      <c r="O673" s="90">
        <v>1</v>
      </c>
      <c r="P673" s="101">
        <v>45280</v>
      </c>
      <c r="Q673" s="101">
        <v>45657</v>
      </c>
      <c r="R673" s="102">
        <f t="shared" si="30"/>
        <v>55.649999999999991</v>
      </c>
      <c r="S673" s="90" t="s">
        <v>168</v>
      </c>
      <c r="T673" s="90" t="s">
        <v>1188</v>
      </c>
      <c r="U673" s="105">
        <f>+IFERROR(VLOOKUP($L673,ACTIVIDADES!$B$9:$X$493,10,0),"")</f>
        <v>1</v>
      </c>
      <c r="V673" s="167" t="str">
        <f>+IFERROR(VLOOKUP($L673,ACTIVIDADES!$B$9:$X$493,11,0),"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IP-013-2024, respecto de la cual se dispuso el traslado por competencia a la Procuraduría General de la Nación (PGN) con fecha 13 de mayo de 2025.
Por lo tanto, la acción de mejora establecida  queda cumplida.</v>
      </c>
      <c r="W673" s="227" t="str">
        <f>+IFERROR(VLOOKUP($L673,ACTIVIDADES!$B$9:$X$493,12,0),"")</f>
        <v>https://dnbcgovco-my.sharepoint.com/:f:/g/personal/planeacion_dnbc_gov_co/IgAFYMV2eOQrRJhg5HzFKflAAU42Zmhy4920itBxnYlE9oQ?e=uzfpah</v>
      </c>
      <c r="X673" s="138">
        <f>+IFERROR(VLOOKUP($L673,ACTIVIDADES!$B$9:$X$493,13,0),"")</f>
        <v>46153</v>
      </c>
      <c r="Y673" s="164" t="str">
        <f>+IFERROR(VLOOKUP($L673,ACTIVIDADES!$B$9:$X$493,14,0),"")</f>
        <v>Cumplida en seguimiento diciembre 2025</v>
      </c>
      <c r="Z673" s="105">
        <f>+IFERROR(VLOOKUP($L673,ACTIVIDADES!$B$9:$X$493,15,0),"")</f>
        <v>1</v>
      </c>
      <c r="AA673" s="165" t="str">
        <f>+IFERROR(VLOOKUP($L673,ACTIVIDADES!$B$9:$X$493,16,0),"")</f>
        <v>CUMPLIDO</v>
      </c>
      <c r="AB673" s="138">
        <v>46181</v>
      </c>
      <c r="AC673" s="105">
        <v>1</v>
      </c>
      <c r="AD673" s="181" t="s">
        <v>2517</v>
      </c>
      <c r="AE673" s="105" t="s">
        <v>80</v>
      </c>
      <c r="AF673" s="105" t="s">
        <v>81</v>
      </c>
      <c r="AG673" s="105" t="s">
        <v>85</v>
      </c>
      <c r="AH673" s="105" t="s">
        <v>123</v>
      </c>
      <c r="AI673" s="33"/>
      <c r="AJ673" s="33"/>
      <c r="AK673" s="34"/>
      <c r="AL673" s="33"/>
      <c r="AM673" s="34"/>
      <c r="AN673" s="35"/>
      <c r="AO673" s="36"/>
      <c r="AP673" s="37"/>
      <c r="AQ673" s="33"/>
      <c r="AR673" s="38"/>
      <c r="AS673" s="39"/>
      <c r="AT673" s="40"/>
      <c r="AU673" s="48"/>
      <c r="AV673" s="49"/>
      <c r="AW673" s="41"/>
      <c r="AX673" s="47"/>
      <c r="AY673" s="33"/>
      <c r="AZ673" s="33"/>
      <c r="BA673" s="34"/>
      <c r="BB673" s="33"/>
      <c r="BC673" s="34"/>
      <c r="BD673" s="35"/>
      <c r="BE673" s="36"/>
      <c r="BF673" s="37"/>
      <c r="BG673" s="33"/>
      <c r="BH673" s="38"/>
      <c r="BI673" s="39"/>
      <c r="BJ673" s="40"/>
      <c r="BK673" s="48"/>
      <c r="BL673" s="49"/>
      <c r="BM673" s="41"/>
      <c r="BN673" s="47"/>
      <c r="BO673" s="33"/>
      <c r="BP673" s="33"/>
      <c r="BQ673" s="34"/>
      <c r="BR673" s="33"/>
      <c r="BS673" s="34"/>
      <c r="BT673" s="35"/>
      <c r="BU673" s="36"/>
      <c r="BV673" s="37"/>
      <c r="BW673" s="33"/>
      <c r="BX673" s="38"/>
      <c r="BY673" s="39"/>
      <c r="BZ673" s="40"/>
      <c r="CA673" s="48"/>
      <c r="CB673" s="49"/>
      <c r="CC673" s="41"/>
      <c r="CD673" s="47"/>
    </row>
    <row r="674" spans="1:82" s="32" customFormat="1" ht="90" customHeight="1" x14ac:dyDescent="0.25">
      <c r="A674" s="315">
        <f t="shared" si="31"/>
        <v>666</v>
      </c>
      <c r="B674" s="61" t="s">
        <v>2479</v>
      </c>
      <c r="C674" s="61">
        <v>2022</v>
      </c>
      <c r="D674" s="61" t="s">
        <v>163</v>
      </c>
      <c r="E674" s="61"/>
      <c r="F674" s="61" t="s">
        <v>2801</v>
      </c>
      <c r="G674" s="62" t="s">
        <v>2802</v>
      </c>
      <c r="H674" s="310"/>
      <c r="I674" s="46" t="s">
        <v>2803</v>
      </c>
      <c r="J674" s="64" t="s">
        <v>2803</v>
      </c>
      <c r="K674" s="63" t="s">
        <v>73</v>
      </c>
      <c r="L674" s="90" t="s">
        <v>2804</v>
      </c>
      <c r="M674" s="100" t="s">
        <v>2805</v>
      </c>
      <c r="N674" s="90" t="s">
        <v>2806</v>
      </c>
      <c r="O674" s="90">
        <v>1</v>
      </c>
      <c r="P674" s="101">
        <v>45280</v>
      </c>
      <c r="Q674" s="101">
        <v>45291</v>
      </c>
      <c r="R674" s="102">
        <f t="shared" si="30"/>
        <v>1.65</v>
      </c>
      <c r="S674" s="90" t="s">
        <v>441</v>
      </c>
      <c r="T674" s="90" t="s">
        <v>1188</v>
      </c>
      <c r="U674" s="105">
        <f>+IFERROR(VLOOKUP($L674,ACTIVIDADES!$B$9:$X$493,10,0),"")</f>
        <v>1</v>
      </c>
      <c r="V674" s="167" t="str">
        <f>+IFERROR(VLOOKUP($L674,ACTIVIDADES!$B$9:$X$493,11,0)," ")</f>
        <v>Acción establecida en el Plan de Mejoramiento suscrito el 15 de enero de 2024 como resultado de la auditoria realizada a la vigencia 2022
La acción de mejora finaliza el 31 de Diciembre  de 2024
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
Por lo tanto, la acción de mejora establecida  queda cumplida.</v>
      </c>
      <c r="W674" s="227">
        <f>+IFERROR(VLOOKUP($L674,ACTIVIDADES!$B$9:$X$493,12,0),"")</f>
        <v>0</v>
      </c>
      <c r="X674" s="138">
        <f>+IFERROR(VLOOKUP($L674,ACTIVIDADES!$B$9:$X$493,13,0),"")</f>
        <v>46153</v>
      </c>
      <c r="Y674" s="164" t="str">
        <f>+IFERROR(VLOOKUP($L674,ACTIVIDADES!$B$9:$X$493,14,0),"")</f>
        <v>Cumplida en seguimiento diciembre 2025</v>
      </c>
      <c r="Z674" s="105">
        <f>+IFERROR(VLOOKUP($L674,ACTIVIDADES!$B$9:$X$493,15,0),"")</f>
        <v>1</v>
      </c>
      <c r="AA674" s="165" t="str">
        <f>+IFERROR(VLOOKUP($L674,ACTIVIDADES!$B$9:$X$493,16,0),"")</f>
        <v>CUMPLIDO</v>
      </c>
      <c r="AB674" s="138">
        <v>46157</v>
      </c>
      <c r="AC674" s="105">
        <v>1</v>
      </c>
      <c r="AD674" s="181" t="s">
        <v>2517</v>
      </c>
      <c r="AE674" s="105" t="s">
        <v>80</v>
      </c>
      <c r="AF674" s="105" t="s">
        <v>81</v>
      </c>
      <c r="AG674" s="105" t="s">
        <v>85</v>
      </c>
      <c r="AH674" s="105" t="s">
        <v>123</v>
      </c>
      <c r="AI674" s="33"/>
      <c r="AJ674" s="33"/>
      <c r="AK674" s="34"/>
      <c r="AL674" s="33"/>
      <c r="AM674" s="34"/>
      <c r="AN674" s="35"/>
      <c r="AO674" s="36"/>
      <c r="AP674" s="37"/>
      <c r="AQ674" s="33"/>
      <c r="AR674" s="38"/>
      <c r="AS674" s="39"/>
      <c r="AT674" s="40"/>
      <c r="AU674" s="48"/>
      <c r="AV674" s="49"/>
      <c r="AW674" s="41"/>
      <c r="AX674" s="47"/>
      <c r="AY674" s="33"/>
      <c r="AZ674" s="33"/>
      <c r="BA674" s="34"/>
      <c r="BB674" s="33"/>
      <c r="BC674" s="34"/>
      <c r="BD674" s="35"/>
      <c r="BE674" s="36"/>
      <c r="BF674" s="37"/>
      <c r="BG674" s="33"/>
      <c r="BH674" s="38"/>
      <c r="BI674" s="39"/>
      <c r="BJ674" s="40"/>
      <c r="BK674" s="48"/>
      <c r="BL674" s="49"/>
      <c r="BM674" s="41"/>
      <c r="BN674" s="47"/>
      <c r="BO674" s="33"/>
      <c r="BP674" s="33"/>
      <c r="BQ674" s="34"/>
      <c r="BR674" s="33"/>
      <c r="BS674" s="34"/>
      <c r="BT674" s="35"/>
      <c r="BU674" s="36"/>
      <c r="BV674" s="37"/>
      <c r="BW674" s="33"/>
      <c r="BX674" s="38"/>
      <c r="BY674" s="39"/>
      <c r="BZ674" s="40"/>
      <c r="CA674" s="48"/>
      <c r="CB674" s="49"/>
      <c r="CC674" s="41"/>
      <c r="CD674" s="47"/>
    </row>
    <row r="675" spans="1:82" s="32" customFormat="1" ht="90" customHeight="1" x14ac:dyDescent="0.25">
      <c r="A675" s="315">
        <f t="shared" si="31"/>
        <v>667</v>
      </c>
      <c r="B675" s="61" t="s">
        <v>2479</v>
      </c>
      <c r="C675" s="61">
        <v>2022</v>
      </c>
      <c r="D675" s="61" t="s">
        <v>163</v>
      </c>
      <c r="E675" s="61"/>
      <c r="F675" s="61" t="s">
        <v>2807</v>
      </c>
      <c r="G675" s="62" t="s">
        <v>2802</v>
      </c>
      <c r="H675" s="310" t="s">
        <v>164</v>
      </c>
      <c r="I675" s="46" t="s">
        <v>2803</v>
      </c>
      <c r="J675" s="64" t="s">
        <v>2803</v>
      </c>
      <c r="K675" s="63" t="s">
        <v>73</v>
      </c>
      <c r="L675" s="90" t="s">
        <v>2808</v>
      </c>
      <c r="M675" s="100" t="s">
        <v>2744</v>
      </c>
      <c r="N675" s="90" t="s">
        <v>2745</v>
      </c>
      <c r="O675" s="90">
        <v>1</v>
      </c>
      <c r="P675" s="101">
        <v>45280</v>
      </c>
      <c r="Q675" s="101">
        <v>45657</v>
      </c>
      <c r="R675" s="102">
        <f t="shared" si="30"/>
        <v>55.649999999999991</v>
      </c>
      <c r="S675" s="90" t="s">
        <v>168</v>
      </c>
      <c r="T675" s="90" t="s">
        <v>1188</v>
      </c>
      <c r="U675" s="105">
        <f>+IFERROR(VLOOKUP($L675,ACTIVIDADES!$B$9:$X$493,10,0),"")</f>
        <v>1</v>
      </c>
      <c r="V675" s="167" t="str">
        <f>+IFERROR(VLOOKUP($L675,ACTIVIDADES!$B$9:$X$493,11,0),"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IP-014-2024, respecto de la cual se dispuso el traslado por competencia a la Procuraduría General de la Nación (PGN) con fecha 28 de febrero de 2025.
Por lo tanto, la acción de mejora establecida  queda cumplida.</v>
      </c>
      <c r="W675" s="227" t="str">
        <f>+IFERROR(VLOOKUP($L675,ACTIVIDADES!$B$9:$X$493,12,0),"")</f>
        <v>https://dnbcgovco-my.sharepoint.com/:f:/g/personal/planeacion_dnbc_gov_co/IgAdVVP5p_fkR4c3IbPcIVfJAShl0k_uWydPXrIHsSzORug?e=SE8cdj</v>
      </c>
      <c r="X675" s="138">
        <f>+IFERROR(VLOOKUP($L675,ACTIVIDADES!$B$9:$X$493,13,0),"")</f>
        <v>46153</v>
      </c>
      <c r="Y675" s="164" t="str">
        <f>+IFERROR(VLOOKUP($L675,ACTIVIDADES!$B$9:$X$493,14,0),"")</f>
        <v>Cumplida en seguimiento diciembre 2025</v>
      </c>
      <c r="Z675" s="105">
        <f>+IFERROR(VLOOKUP($L675,ACTIVIDADES!$B$9:$X$493,15,0),"")</f>
        <v>1</v>
      </c>
      <c r="AA675" s="165" t="str">
        <f>+IFERROR(VLOOKUP($L675,ACTIVIDADES!$B$9:$X$493,16,0),"")</f>
        <v>CUMPLIDO</v>
      </c>
      <c r="AB675" s="138">
        <v>46178</v>
      </c>
      <c r="AC675" s="105">
        <v>1</v>
      </c>
      <c r="AD675" s="181" t="s">
        <v>2517</v>
      </c>
      <c r="AE675" s="105" t="s">
        <v>80</v>
      </c>
      <c r="AF675" s="105" t="s">
        <v>81</v>
      </c>
      <c r="AG675" s="105" t="s">
        <v>85</v>
      </c>
      <c r="AH675" s="105" t="s">
        <v>123</v>
      </c>
      <c r="AI675" s="33"/>
      <c r="AJ675" s="33"/>
      <c r="AK675" s="34"/>
      <c r="AL675" s="33"/>
      <c r="AM675" s="34"/>
      <c r="AN675" s="35"/>
      <c r="AO675" s="36"/>
      <c r="AP675" s="37"/>
      <c r="AQ675" s="33"/>
      <c r="AR675" s="38"/>
      <c r="AS675" s="39"/>
      <c r="AT675" s="40"/>
      <c r="AU675" s="48"/>
      <c r="AV675" s="49"/>
      <c r="AW675" s="41"/>
      <c r="AX675" s="47"/>
      <c r="AY675" s="33"/>
      <c r="AZ675" s="33"/>
      <c r="BA675" s="34"/>
      <c r="BB675" s="33"/>
      <c r="BC675" s="34"/>
      <c r="BD675" s="35"/>
      <c r="BE675" s="36"/>
      <c r="BF675" s="37"/>
      <c r="BG675" s="33"/>
      <c r="BH675" s="38"/>
      <c r="BI675" s="39"/>
      <c r="BJ675" s="40"/>
      <c r="BK675" s="48"/>
      <c r="BL675" s="49"/>
      <c r="BM675" s="41"/>
      <c r="BN675" s="47"/>
      <c r="BO675" s="33"/>
      <c r="BP675" s="33"/>
      <c r="BQ675" s="34"/>
      <c r="BR675" s="33"/>
      <c r="BS675" s="34"/>
      <c r="BT675" s="35"/>
      <c r="BU675" s="36"/>
      <c r="BV675" s="37"/>
      <c r="BW675" s="33"/>
      <c r="BX675" s="38"/>
      <c r="BY675" s="39"/>
      <c r="BZ675" s="40"/>
      <c r="CA675" s="48"/>
      <c r="CB675" s="49"/>
      <c r="CC675" s="41"/>
      <c r="CD675" s="47"/>
    </row>
    <row r="676" spans="1:82" s="32" customFormat="1" ht="90" customHeight="1" x14ac:dyDescent="0.25">
      <c r="A676" s="315">
        <f t="shared" si="31"/>
        <v>668</v>
      </c>
      <c r="B676" s="61" t="s">
        <v>2479</v>
      </c>
      <c r="C676" s="61">
        <v>2022</v>
      </c>
      <c r="D676" s="61" t="s">
        <v>1248</v>
      </c>
      <c r="E676" s="61"/>
      <c r="F676" s="61" t="s">
        <v>2809</v>
      </c>
      <c r="G676" s="62" t="s">
        <v>2810</v>
      </c>
      <c r="H676" s="310" t="s">
        <v>1251</v>
      </c>
      <c r="I676" s="46" t="s">
        <v>2811</v>
      </c>
      <c r="J676" s="46" t="s">
        <v>2811</v>
      </c>
      <c r="K676" s="63" t="s">
        <v>73</v>
      </c>
      <c r="L676" s="90" t="s">
        <v>2812</v>
      </c>
      <c r="M676" s="100" t="s">
        <v>2798</v>
      </c>
      <c r="N676" s="90" t="s">
        <v>2787</v>
      </c>
      <c r="O676" s="90">
        <v>1</v>
      </c>
      <c r="P676" s="101">
        <v>45280</v>
      </c>
      <c r="Q676" s="101">
        <v>45350</v>
      </c>
      <c r="R676" s="102">
        <f t="shared" si="30"/>
        <v>10.199999999999999</v>
      </c>
      <c r="S676" s="90" t="s">
        <v>2788</v>
      </c>
      <c r="T676" s="90" t="s">
        <v>1188</v>
      </c>
      <c r="U676" s="105">
        <f>+IFERROR(VLOOKUP($L676,ACTIVIDADES!$B$9:$X$493,10,0),"")</f>
        <v>0</v>
      </c>
      <c r="V676" s="167" t="str">
        <f>+IFERROR(VLOOKUP($L676,ACTIVIDADES!$B$9:$X$493,11,0)," ")</f>
        <v xml:space="preserve">Acción establecida en el Plan de Mejoramiento suscrito el 15 de enero de 2024 como resultado de la auditoria realizada a la vigencia 2022
La acción de mejora finaliza el 28 de febrero de 2024
No se evidenció reporte avance.
No se cumplió con el plazo establecido en la acción de mejora, quedando VENCIDA.
</v>
      </c>
      <c r="W676" s="227" t="str">
        <f>+IFERROR(VLOOKUP($L676,ACTIVIDADES!$B$9:$X$493,12,0),"")</f>
        <v>https://dnbcgovco-my.sharepoint.com/:f:/g/personal/planeacion_dnbc_gov_co/IgDXNHpy7oLsTo_k1pBYTEA_AXkQuekeDuYRfMOd3hOKrho?e=FZVMrN</v>
      </c>
      <c r="X676" s="138">
        <f>+IFERROR(VLOOKUP($L676,ACTIVIDADES!$B$9:$X$493,13,0),"")</f>
        <v>46153</v>
      </c>
      <c r="Y676" s="164" t="str">
        <f>+IFERROR(VLOOKUP($L676,ACTIVIDADES!$B$9:$X$493,14,0),"")</f>
        <v>Se evidencia envío de correo electrónico al municipio de Coveñas. No se evidenca oficio</v>
      </c>
      <c r="Z676" s="105">
        <f>+IFERROR(VLOOKUP($L676,ACTIVIDADES!$B$9:$X$493,15,0),"")</f>
        <v>0.25</v>
      </c>
      <c r="AA676" s="165" t="str">
        <f>+IFERROR(VLOOKUP($L676,ACTIVIDADES!$B$9:$X$493,16,0),"")</f>
        <v>EJECUCIÓN</v>
      </c>
      <c r="AB676" s="138">
        <v>46157</v>
      </c>
      <c r="AC676" s="170">
        <v>0.5</v>
      </c>
      <c r="AD676" s="203" t="s">
        <v>2813</v>
      </c>
      <c r="AE676" s="105" t="s">
        <v>108</v>
      </c>
      <c r="AF676" s="105" t="s">
        <v>81</v>
      </c>
      <c r="AG676" s="105" t="s">
        <v>85</v>
      </c>
      <c r="AH676" s="105" t="s">
        <v>123</v>
      </c>
      <c r="AI676" s="33"/>
      <c r="AJ676" s="33"/>
      <c r="AK676" s="34"/>
      <c r="AL676" s="33"/>
      <c r="AM676" s="34"/>
      <c r="AN676" s="35"/>
      <c r="AO676" s="36"/>
      <c r="AP676" s="37"/>
      <c r="AQ676" s="33"/>
      <c r="AR676" s="38"/>
      <c r="AS676" s="39"/>
      <c r="AT676" s="40"/>
      <c r="AU676" s="48"/>
      <c r="AV676" s="49"/>
      <c r="AW676" s="41"/>
      <c r="AX676" s="47"/>
      <c r="AY676" s="33"/>
      <c r="AZ676" s="33"/>
      <c r="BA676" s="34"/>
      <c r="BB676" s="33"/>
      <c r="BC676" s="34"/>
      <c r="BD676" s="35"/>
      <c r="BE676" s="36"/>
      <c r="BF676" s="37"/>
      <c r="BG676" s="33"/>
      <c r="BH676" s="38"/>
      <c r="BI676" s="39"/>
      <c r="BJ676" s="40"/>
      <c r="BK676" s="48"/>
      <c r="BL676" s="49"/>
      <c r="BM676" s="41"/>
      <c r="BN676" s="47"/>
      <c r="BO676" s="33"/>
      <c r="BP676" s="33"/>
      <c r="BQ676" s="34"/>
      <c r="BR676" s="33"/>
      <c r="BS676" s="34"/>
      <c r="BT676" s="35"/>
      <c r="BU676" s="36"/>
      <c r="BV676" s="37"/>
      <c r="BW676" s="33"/>
      <c r="BX676" s="38"/>
      <c r="BY676" s="39"/>
      <c r="BZ676" s="40"/>
      <c r="CA676" s="48"/>
      <c r="CB676" s="49"/>
      <c r="CC676" s="41"/>
      <c r="CD676" s="47"/>
    </row>
    <row r="677" spans="1:82" s="32" customFormat="1" ht="90" customHeight="1" x14ac:dyDescent="0.25">
      <c r="A677" s="315">
        <f t="shared" si="31"/>
        <v>669</v>
      </c>
      <c r="B677" s="61" t="s">
        <v>2479</v>
      </c>
      <c r="C677" s="61">
        <v>2022</v>
      </c>
      <c r="D677" s="61" t="s">
        <v>163</v>
      </c>
      <c r="E677" s="61"/>
      <c r="F677" s="61" t="s">
        <v>2814</v>
      </c>
      <c r="G677" s="62" t="s">
        <v>2810</v>
      </c>
      <c r="H677" s="310" t="s">
        <v>164</v>
      </c>
      <c r="I677" s="46" t="s">
        <v>2811</v>
      </c>
      <c r="J677" s="64" t="s">
        <v>2811</v>
      </c>
      <c r="K677" s="63" t="s">
        <v>73</v>
      </c>
      <c r="L677" s="90" t="s">
        <v>2815</v>
      </c>
      <c r="M677" s="100" t="s">
        <v>2744</v>
      </c>
      <c r="N677" s="90" t="s">
        <v>2745</v>
      </c>
      <c r="O677" s="90">
        <v>1</v>
      </c>
      <c r="P677" s="101">
        <v>45280</v>
      </c>
      <c r="Q677" s="101">
        <v>45657</v>
      </c>
      <c r="R677" s="102">
        <f t="shared" si="30"/>
        <v>55.649999999999991</v>
      </c>
      <c r="S677" s="90" t="s">
        <v>168</v>
      </c>
      <c r="T677" s="90" t="s">
        <v>1188</v>
      </c>
      <c r="U677" s="105">
        <f>+IFERROR(VLOOKUP($L677,ACTIVIDADES!$B$9:$X$493,10,0),"")</f>
        <v>1</v>
      </c>
      <c r="V677" s="167" t="str">
        <f>+IFERROR(VLOOKUP($L677,ACTIVIDADES!$B$9:$X$493,11,0),"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IP-015-2024, respecto de la cual se dispuso el traslado por competencia a la Procuraduría General de la Nación (PGN) con fecha 30 de abril de 2025.
Por lo tanto, la acción de mejora establecida  posee efectividad.</v>
      </c>
      <c r="W677" s="227" t="str">
        <f>+IFERROR(VLOOKUP($L677,ACTIVIDADES!$B$9:$X$493,12,0),"")</f>
        <v>https://dnbcgovco-my.sharepoint.com/:f:/g/personal/planeacion_dnbc_gov_co/IgDMagZ_HqlXSoSjeg_MW1WUAfRqxEh4g34bY0ZkOBIWk_0?e=yWWdSN</v>
      </c>
      <c r="X677" s="138">
        <f>+IFERROR(VLOOKUP($L677,ACTIVIDADES!$B$9:$X$493,13,0),"")</f>
        <v>46153</v>
      </c>
      <c r="Y677" s="164" t="str">
        <f>+IFERROR(VLOOKUP($L677,ACTIVIDADES!$B$9:$X$493,14,0),"")</f>
        <v>Cumplida en seguimiento diciembre 2025</v>
      </c>
      <c r="Z677" s="105">
        <f>+IFERROR(VLOOKUP($L677,ACTIVIDADES!$B$9:$X$493,15,0),"")</f>
        <v>1</v>
      </c>
      <c r="AA677" s="165" t="str">
        <f>+IFERROR(VLOOKUP($L677,ACTIVIDADES!$B$9:$X$493,16,0),"")</f>
        <v>CUMPLIDO</v>
      </c>
      <c r="AB677" s="138">
        <v>46181</v>
      </c>
      <c r="AC677" s="105">
        <v>1</v>
      </c>
      <c r="AD677" s="181" t="s">
        <v>2517</v>
      </c>
      <c r="AE677" s="105" t="s">
        <v>80</v>
      </c>
      <c r="AF677" s="105" t="s">
        <v>81</v>
      </c>
      <c r="AG677" s="105" t="s">
        <v>85</v>
      </c>
      <c r="AH677" s="105" t="s">
        <v>123</v>
      </c>
      <c r="AI677" s="33"/>
      <c r="AJ677" s="33"/>
      <c r="AK677" s="34"/>
      <c r="AL677" s="33"/>
      <c r="AM677" s="34"/>
      <c r="AN677" s="35"/>
      <c r="AO677" s="36"/>
      <c r="AP677" s="37"/>
      <c r="AQ677" s="33"/>
      <c r="AR677" s="38"/>
      <c r="AS677" s="39"/>
      <c r="AT677" s="40"/>
      <c r="AU677" s="48"/>
      <c r="AV677" s="49"/>
      <c r="AW677" s="41"/>
      <c r="AX677" s="47"/>
      <c r="AY677" s="33"/>
      <c r="AZ677" s="33"/>
      <c r="BA677" s="34"/>
      <c r="BB677" s="33"/>
      <c r="BC677" s="34"/>
      <c r="BD677" s="35"/>
      <c r="BE677" s="36"/>
      <c r="BF677" s="37"/>
      <c r="BG677" s="33"/>
      <c r="BH677" s="38"/>
      <c r="BI677" s="39"/>
      <c r="BJ677" s="40"/>
      <c r="BK677" s="48"/>
      <c r="BL677" s="49"/>
      <c r="BM677" s="41"/>
      <c r="BN677" s="47"/>
      <c r="BO677" s="33"/>
      <c r="BP677" s="33"/>
      <c r="BQ677" s="34"/>
      <c r="BR677" s="33"/>
      <c r="BS677" s="34"/>
      <c r="BT677" s="35"/>
      <c r="BU677" s="36"/>
      <c r="BV677" s="37"/>
      <c r="BW677" s="33"/>
      <c r="BX677" s="38"/>
      <c r="BY677" s="39"/>
      <c r="BZ677" s="40"/>
      <c r="CA677" s="48"/>
      <c r="CB677" s="49"/>
      <c r="CC677" s="41"/>
      <c r="CD677" s="47"/>
    </row>
    <row r="678" spans="1:82" s="32" customFormat="1" ht="90" customHeight="1" x14ac:dyDescent="0.25">
      <c r="A678" s="315">
        <f t="shared" si="31"/>
        <v>670</v>
      </c>
      <c r="B678" s="61" t="s">
        <v>2479</v>
      </c>
      <c r="C678" s="61">
        <v>2022</v>
      </c>
      <c r="D678" s="61" t="s">
        <v>1248</v>
      </c>
      <c r="E678" s="61"/>
      <c r="F678" s="61" t="s">
        <v>2816</v>
      </c>
      <c r="G678" s="62" t="s">
        <v>2817</v>
      </c>
      <c r="H678" s="310" t="s">
        <v>1251</v>
      </c>
      <c r="I678" s="46" t="s">
        <v>2818</v>
      </c>
      <c r="J678" s="46" t="s">
        <v>2818</v>
      </c>
      <c r="K678" s="63" t="s">
        <v>73</v>
      </c>
      <c r="L678" s="90" t="s">
        <v>2819</v>
      </c>
      <c r="M678" s="100" t="s">
        <v>2798</v>
      </c>
      <c r="N678" s="90" t="s">
        <v>2787</v>
      </c>
      <c r="O678" s="90">
        <v>1</v>
      </c>
      <c r="P678" s="101">
        <v>45280</v>
      </c>
      <c r="Q678" s="101">
        <v>45350</v>
      </c>
      <c r="R678" s="102">
        <f t="shared" ref="R678:R741" si="32">DAYS360(P678,Q678)/360*54</f>
        <v>10.199999999999999</v>
      </c>
      <c r="S678" s="90" t="s">
        <v>2788</v>
      </c>
      <c r="T678" s="90" t="s">
        <v>1188</v>
      </c>
      <c r="U678" s="105">
        <f>+IFERROR(VLOOKUP($L678,ACTIVIDADES!$B$9:$X$493,10,0),"")</f>
        <v>0</v>
      </c>
      <c r="V678" s="167" t="str">
        <f>+IFERROR(VLOOKUP($L678,ACTIVIDADES!$B$9:$X$493,11,0)," ")</f>
        <v xml:space="preserve">Acción establecida en el Plan de Mejoramiento suscrito el 15 de enero de 2024 como resultado de la auditoria realizada a la vigencia 2022
La acción de mejora finaliza el 28 de febrero de 2024
No se evidenció reporte de avance.
No se cumplió con el plazo establecido en la acción de mejora, quedando VENCIDA.
</v>
      </c>
      <c r="W678" s="227" t="str">
        <f>+IFERROR(VLOOKUP($L678,ACTIVIDADES!$B$9:$X$493,12,0),"")</f>
        <v>https://dnbcgovco-my.sharepoint.com/:f:/g/personal/planeacion_dnbc_gov_co/IgDXNHpy7oLsTo_k1pBYTEA_AXkQuekeDuYRfMOd3hOKrho?e=FZVMrN</v>
      </c>
      <c r="X678" s="138">
        <f>+IFERROR(VLOOKUP($L678,ACTIVIDADES!$B$9:$X$493,13,0),"")</f>
        <v>46153</v>
      </c>
      <c r="Y678" s="164" t="str">
        <f>+IFERROR(VLOOKUP($L678,ACTIVIDADES!$B$9:$X$493,14,0),"")</f>
        <v>Se remite informe del mes de septiembre de 2025 donde se evidencia los ajustes de obra</v>
      </c>
      <c r="Z678" s="105">
        <f>+IFERROR(VLOOKUP($L678,ACTIVIDADES!$B$9:$X$493,15,0),"")</f>
        <v>1</v>
      </c>
      <c r="AA678" s="165" t="str">
        <f>+IFERROR(VLOOKUP($L678,ACTIVIDADES!$B$9:$X$493,16,0),"")</f>
        <v>CUMPLIDO</v>
      </c>
      <c r="AB678" s="138">
        <v>46157</v>
      </c>
      <c r="AC678" s="170">
        <v>1</v>
      </c>
      <c r="AD678" s="176" t="s">
        <v>2820</v>
      </c>
      <c r="AE678" s="105" t="s">
        <v>80</v>
      </c>
      <c r="AF678" s="105" t="s">
        <v>81</v>
      </c>
      <c r="AG678" s="105" t="s">
        <v>85</v>
      </c>
      <c r="AH678" s="105" t="s">
        <v>123</v>
      </c>
      <c r="AI678" s="33"/>
      <c r="AJ678" s="33"/>
      <c r="AK678" s="34"/>
      <c r="AL678" s="33"/>
      <c r="AM678" s="34"/>
      <c r="AN678" s="35"/>
      <c r="AO678" s="36"/>
      <c r="AP678" s="37"/>
      <c r="AQ678" s="33"/>
      <c r="AR678" s="38"/>
      <c r="AS678" s="39"/>
      <c r="AT678" s="40"/>
      <c r="AU678" s="48"/>
      <c r="AV678" s="49"/>
      <c r="AW678" s="41"/>
      <c r="AX678" s="47"/>
      <c r="AY678" s="33"/>
      <c r="AZ678" s="33"/>
      <c r="BA678" s="34"/>
      <c r="BB678" s="33"/>
      <c r="BC678" s="34"/>
      <c r="BD678" s="35"/>
      <c r="BE678" s="36"/>
      <c r="BF678" s="37"/>
      <c r="BG678" s="33"/>
      <c r="BH678" s="38"/>
      <c r="BI678" s="39"/>
      <c r="BJ678" s="40"/>
      <c r="BK678" s="48"/>
      <c r="BL678" s="49"/>
      <c r="BM678" s="41"/>
      <c r="BN678" s="47"/>
      <c r="BO678" s="33"/>
      <c r="BP678" s="33"/>
      <c r="BQ678" s="34"/>
      <c r="BR678" s="33"/>
      <c r="BS678" s="34"/>
      <c r="BT678" s="35"/>
      <c r="BU678" s="36"/>
      <c r="BV678" s="37"/>
      <c r="BW678" s="33"/>
      <c r="BX678" s="38"/>
      <c r="BY678" s="39"/>
      <c r="BZ678" s="40"/>
      <c r="CA678" s="48"/>
      <c r="CB678" s="49"/>
      <c r="CC678" s="41"/>
      <c r="CD678" s="47"/>
    </row>
    <row r="679" spans="1:82" s="32" customFormat="1" ht="90" customHeight="1" x14ac:dyDescent="0.25">
      <c r="A679" s="315">
        <f t="shared" si="31"/>
        <v>671</v>
      </c>
      <c r="B679" s="61" t="s">
        <v>2479</v>
      </c>
      <c r="C679" s="61">
        <v>2022</v>
      </c>
      <c r="D679" s="61" t="s">
        <v>163</v>
      </c>
      <c r="E679" s="61"/>
      <c r="F679" s="61" t="s">
        <v>2821</v>
      </c>
      <c r="G679" s="62" t="s">
        <v>2817</v>
      </c>
      <c r="H679" s="310" t="s">
        <v>164</v>
      </c>
      <c r="I679" s="46" t="s">
        <v>2818</v>
      </c>
      <c r="J679" s="64" t="s">
        <v>2818</v>
      </c>
      <c r="K679" s="63" t="s">
        <v>73</v>
      </c>
      <c r="L679" s="90" t="s">
        <v>2822</v>
      </c>
      <c r="M679" s="100" t="s">
        <v>2744</v>
      </c>
      <c r="N679" s="90" t="s">
        <v>2745</v>
      </c>
      <c r="O679" s="90">
        <v>1</v>
      </c>
      <c r="P679" s="101">
        <v>45280</v>
      </c>
      <c r="Q679" s="101">
        <v>45657</v>
      </c>
      <c r="R679" s="102">
        <f t="shared" si="32"/>
        <v>55.649999999999991</v>
      </c>
      <c r="S679" s="90" t="s">
        <v>168</v>
      </c>
      <c r="T679" s="90" t="s">
        <v>1188</v>
      </c>
      <c r="U679" s="105">
        <f>+IFERROR(VLOOKUP($L679,ACTIVIDADES!$B$9:$X$493,10,0),"")</f>
        <v>1</v>
      </c>
      <c r="V679" s="167" t="str">
        <f>+IFERROR(VLOOKUP($L679,ACTIVIDADES!$B$9:$X$493,11,0),"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IP-016-2024, respecto de la cual se dispuso el traslado por competencia a la Procuraduría General de la Nación (PGN) con fecha 30 de abril de 2025.
Por lo tanto, la acción de mejora establecida  posee efectividad.</v>
      </c>
      <c r="W679" s="227" t="str">
        <f>+IFERROR(VLOOKUP($L679,ACTIVIDADES!$B$9:$X$493,12,0),"")</f>
        <v>https://dnbcgovco-my.sharepoint.com/:f:/g/personal/planeacion_dnbc_gov_co/IgDieE7Vuhr1TK8iSKqV77qxAefnD0X6KamLAA6WqrhYV-c?e=cj9RZd</v>
      </c>
      <c r="X679" s="138">
        <f>+IFERROR(VLOOKUP($L679,ACTIVIDADES!$B$9:$X$493,13,0),"")</f>
        <v>46153</v>
      </c>
      <c r="Y679" s="164" t="str">
        <f>+IFERROR(VLOOKUP($L679,ACTIVIDADES!$B$9:$X$493,14,0),"")</f>
        <v>Cumplida en seguimiento diciembre 2025</v>
      </c>
      <c r="Z679" s="105">
        <f>+IFERROR(VLOOKUP($L679,ACTIVIDADES!$B$9:$X$493,15,0),"")</f>
        <v>1</v>
      </c>
      <c r="AA679" s="165" t="str">
        <f>+IFERROR(VLOOKUP($L679,ACTIVIDADES!$B$9:$X$493,16,0),"")</f>
        <v>CUMPLIDO</v>
      </c>
      <c r="AB679" s="138">
        <v>45816</v>
      </c>
      <c r="AC679" s="105">
        <v>1</v>
      </c>
      <c r="AD679" s="181" t="s">
        <v>2517</v>
      </c>
      <c r="AE679" s="105" t="s">
        <v>80</v>
      </c>
      <c r="AF679" s="105" t="s">
        <v>81</v>
      </c>
      <c r="AG679" s="105" t="s">
        <v>85</v>
      </c>
      <c r="AH679" s="105" t="s">
        <v>123</v>
      </c>
      <c r="AI679" s="33"/>
      <c r="AJ679" s="33"/>
      <c r="AK679" s="34"/>
      <c r="AL679" s="33"/>
      <c r="AM679" s="34"/>
      <c r="AN679" s="35"/>
      <c r="AO679" s="36"/>
      <c r="AP679" s="37"/>
      <c r="AQ679" s="33"/>
      <c r="AR679" s="38"/>
      <c r="AS679" s="39"/>
      <c r="AT679" s="40"/>
      <c r="AU679" s="48"/>
      <c r="AV679" s="49"/>
      <c r="AW679" s="41"/>
      <c r="AX679" s="47"/>
      <c r="AY679" s="33"/>
      <c r="AZ679" s="33"/>
      <c r="BA679" s="34"/>
      <c r="BB679" s="33"/>
      <c r="BC679" s="34"/>
      <c r="BD679" s="35"/>
      <c r="BE679" s="36"/>
      <c r="BF679" s="37"/>
      <c r="BG679" s="33"/>
      <c r="BH679" s="38"/>
      <c r="BI679" s="39"/>
      <c r="BJ679" s="40"/>
      <c r="BK679" s="48"/>
      <c r="BL679" s="49"/>
      <c r="BM679" s="41"/>
      <c r="BN679" s="47"/>
      <c r="BO679" s="33"/>
      <c r="BP679" s="33"/>
      <c r="BQ679" s="34"/>
      <c r="BR679" s="33"/>
      <c r="BS679" s="34"/>
      <c r="BT679" s="35"/>
      <c r="BU679" s="36"/>
      <c r="BV679" s="37"/>
      <c r="BW679" s="33"/>
      <c r="BX679" s="38"/>
      <c r="BY679" s="39"/>
      <c r="BZ679" s="40"/>
      <c r="CA679" s="48"/>
      <c r="CB679" s="49"/>
      <c r="CC679" s="41"/>
      <c r="CD679" s="47"/>
    </row>
    <row r="680" spans="1:82" s="32" customFormat="1" ht="90" customHeight="1" x14ac:dyDescent="0.25">
      <c r="A680" s="315">
        <f t="shared" si="31"/>
        <v>672</v>
      </c>
      <c r="B680" s="61" t="s">
        <v>2479</v>
      </c>
      <c r="C680" s="61">
        <v>2022</v>
      </c>
      <c r="D680" s="61" t="s">
        <v>1248</v>
      </c>
      <c r="E680" s="61"/>
      <c r="F680" s="61" t="s">
        <v>2823</v>
      </c>
      <c r="G680" s="62" t="s">
        <v>2824</v>
      </c>
      <c r="H680" s="310" t="s">
        <v>1251</v>
      </c>
      <c r="I680" s="46" t="s">
        <v>2825</v>
      </c>
      <c r="J680" s="46" t="s">
        <v>2825</v>
      </c>
      <c r="K680" s="63" t="s">
        <v>73</v>
      </c>
      <c r="L680" s="90" t="s">
        <v>2826</v>
      </c>
      <c r="M680" s="100" t="s">
        <v>2798</v>
      </c>
      <c r="N680" s="90" t="s">
        <v>2787</v>
      </c>
      <c r="O680" s="90">
        <v>1</v>
      </c>
      <c r="P680" s="101">
        <v>45280</v>
      </c>
      <c r="Q680" s="101">
        <v>45350</v>
      </c>
      <c r="R680" s="102">
        <f t="shared" si="32"/>
        <v>10.199999999999999</v>
      </c>
      <c r="S680" s="90" t="s">
        <v>2788</v>
      </c>
      <c r="T680" s="90" t="s">
        <v>1188</v>
      </c>
      <c r="U680" s="105">
        <f>+IFERROR(VLOOKUP($L680,ACTIVIDADES!$B$9:$X$493,10,0),"")</f>
        <v>0</v>
      </c>
      <c r="V680" s="167" t="str">
        <f>+IFERROR(VLOOKUP($L680,ACTIVIDADES!$B$9:$X$493,11,0)," ")</f>
        <v xml:space="preserve">Acción establecida en el Plan de Mejoramiento suscrito el 15 de enero de 2024 como resultado de la auditoria realizada a la vigencia 2022
La acción de mejora finaliza el 28 de febrero de 2024
No se evidenció reporte de avance.
No se cumplió con el plazo establecido en la acción de mejora, quedando VENCIDA.
</v>
      </c>
      <c r="W680" s="227" t="str">
        <f>+IFERROR(VLOOKUP($L680,ACTIVIDADES!$B$9:$X$493,12,0),"")</f>
        <v>https://dnbcgovco-my.sharepoint.com/:f:/g/personal/planeacion_dnbc_gov_co/IgDXNHpy7oLsTo_k1pBYTEA_AXkQuekeDuYRfMOd3hOKrho?e=FZVMrN</v>
      </c>
      <c r="X680" s="138">
        <f>+IFERROR(VLOOKUP($L680,ACTIVIDADES!$B$9:$X$493,13,0),"")</f>
        <v>46153</v>
      </c>
      <c r="Y680" s="164" t="str">
        <f>+IFERROR(VLOOKUP($L680,ACTIVIDADES!$B$9:$X$493,14,0),"")</f>
        <v>Aunque se incluyeun informe no se da información sobre el objeto de las fotografías mostradas. Se debe aclarar la descripción de evidencias</v>
      </c>
      <c r="Z680" s="105">
        <f>+IFERROR(VLOOKUP($L680,ACTIVIDADES!$B$9:$X$493,15,0),"")</f>
        <v>0.25</v>
      </c>
      <c r="AA680" s="165" t="str">
        <f>+IFERROR(VLOOKUP($L680,ACTIVIDADES!$B$9:$X$493,16,0),"")</f>
        <v>EJECUCIÓN</v>
      </c>
      <c r="AB680" s="138">
        <v>46157</v>
      </c>
      <c r="AC680" s="170">
        <v>0.25</v>
      </c>
      <c r="AD680" s="176" t="s">
        <v>2827</v>
      </c>
      <c r="AE680" s="105" t="s">
        <v>118</v>
      </c>
      <c r="AF680" s="105" t="s">
        <v>81</v>
      </c>
      <c r="AG680" s="105" t="s">
        <v>85</v>
      </c>
      <c r="AH680" s="105" t="s">
        <v>123</v>
      </c>
      <c r="AI680" s="33"/>
      <c r="AJ680" s="33"/>
      <c r="AK680" s="34"/>
      <c r="AL680" s="33"/>
      <c r="AM680" s="34"/>
      <c r="AN680" s="35"/>
      <c r="AO680" s="36"/>
      <c r="AP680" s="37"/>
      <c r="AQ680" s="33"/>
      <c r="AR680" s="38"/>
      <c r="AS680" s="39"/>
      <c r="AT680" s="40"/>
      <c r="AU680" s="48"/>
      <c r="AV680" s="49"/>
      <c r="AW680" s="41"/>
      <c r="AX680" s="47"/>
      <c r="AY680" s="33"/>
      <c r="AZ680" s="33"/>
      <c r="BA680" s="34"/>
      <c r="BB680" s="33"/>
      <c r="BC680" s="34"/>
      <c r="BD680" s="35"/>
      <c r="BE680" s="36"/>
      <c r="BF680" s="37"/>
      <c r="BG680" s="33"/>
      <c r="BH680" s="38"/>
      <c r="BI680" s="39"/>
      <c r="BJ680" s="40"/>
      <c r="BK680" s="48"/>
      <c r="BL680" s="49"/>
      <c r="BM680" s="41"/>
      <c r="BN680" s="47"/>
      <c r="BO680" s="33"/>
      <c r="BP680" s="33"/>
      <c r="BQ680" s="34"/>
      <c r="BR680" s="33"/>
      <c r="BS680" s="34"/>
      <c r="BT680" s="35"/>
      <c r="BU680" s="36"/>
      <c r="BV680" s="37"/>
      <c r="BW680" s="33"/>
      <c r="BX680" s="38"/>
      <c r="BY680" s="39"/>
      <c r="BZ680" s="40"/>
      <c r="CA680" s="48"/>
      <c r="CB680" s="49"/>
      <c r="CC680" s="41"/>
      <c r="CD680" s="47"/>
    </row>
    <row r="681" spans="1:82" s="32" customFormat="1" ht="90" customHeight="1" x14ac:dyDescent="0.25">
      <c r="A681" s="315">
        <f t="shared" si="31"/>
        <v>673</v>
      </c>
      <c r="B681" s="61" t="s">
        <v>2479</v>
      </c>
      <c r="C681" s="61">
        <v>2022</v>
      </c>
      <c r="D681" s="61" t="s">
        <v>163</v>
      </c>
      <c r="E681" s="61"/>
      <c r="F681" s="61" t="s">
        <v>2828</v>
      </c>
      <c r="G681" s="62" t="s">
        <v>2824</v>
      </c>
      <c r="H681" s="310" t="s">
        <v>164</v>
      </c>
      <c r="I681" s="46" t="s">
        <v>2825</v>
      </c>
      <c r="J681" s="64" t="s">
        <v>2825</v>
      </c>
      <c r="K681" s="63" t="s">
        <v>73</v>
      </c>
      <c r="L681" s="90" t="s">
        <v>2829</v>
      </c>
      <c r="M681" s="100" t="s">
        <v>2744</v>
      </c>
      <c r="N681" s="90" t="s">
        <v>2745</v>
      </c>
      <c r="O681" s="90">
        <v>1</v>
      </c>
      <c r="P681" s="101">
        <v>45280</v>
      </c>
      <c r="Q681" s="101">
        <v>45657</v>
      </c>
      <c r="R681" s="102">
        <f t="shared" si="32"/>
        <v>55.649999999999991</v>
      </c>
      <c r="S681" s="90" t="s">
        <v>168</v>
      </c>
      <c r="T681" s="90" t="s">
        <v>1188</v>
      </c>
      <c r="U681" s="105">
        <f>+IFERROR(VLOOKUP($L681,ACTIVIDADES!$B$9:$X$493,10,0),"")</f>
        <v>1</v>
      </c>
      <c r="V681" s="167" t="str">
        <f>+IFERROR(VLOOKUP($L681,ACTIVIDADES!$B$9:$X$493,11,0),"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IP-017-2024, respecto de la cual se dispuso el traslado por competencia a la Procuraduría General de la Nación (PGN) con fecha 4 de marzo de 2025.
Por lo tanto, la acción de mejora establecida  posee efectividad.</v>
      </c>
      <c r="W681" s="227" t="str">
        <f>+IFERROR(VLOOKUP($L681,ACTIVIDADES!$B$9:$X$493,12,0),"")</f>
        <v>https://dnbcgovco-my.sharepoint.com/:f:/g/personal/planeacion_dnbc_gov_co/IgCgwa9J4i5oSYUFBQ2wLUdLAWF_kyii_8q1lY8iCfNtUIk?e=ccvJMD</v>
      </c>
      <c r="X681" s="138">
        <f>+IFERROR(VLOOKUP($L681,ACTIVIDADES!$B$9:$X$493,13,0),"")</f>
        <v>46153</v>
      </c>
      <c r="Y681" s="164" t="str">
        <f>+IFERROR(VLOOKUP($L681,ACTIVIDADES!$B$9:$X$493,14,0),"")</f>
        <v>Cumplida en seguimiento diciembre 2025</v>
      </c>
      <c r="Z681" s="105">
        <f>+IFERROR(VLOOKUP($L681,ACTIVIDADES!$B$9:$X$493,15,0),"")</f>
        <v>1</v>
      </c>
      <c r="AA681" s="165" t="str">
        <f>+IFERROR(VLOOKUP($L681,ACTIVIDADES!$B$9:$X$493,16,0),"")</f>
        <v>CUMPLIDO</v>
      </c>
      <c r="AB681" s="138">
        <v>46181</v>
      </c>
      <c r="AC681" s="105">
        <v>1</v>
      </c>
      <c r="AD681" s="181" t="s">
        <v>2517</v>
      </c>
      <c r="AE681" s="105" t="s">
        <v>80</v>
      </c>
      <c r="AF681" s="105" t="s">
        <v>81</v>
      </c>
      <c r="AG681" s="105" t="s">
        <v>85</v>
      </c>
      <c r="AH681" s="105" t="s">
        <v>123</v>
      </c>
      <c r="AI681" s="33"/>
      <c r="AJ681" s="33"/>
      <c r="AK681" s="34"/>
      <c r="AL681" s="33"/>
      <c r="AM681" s="34"/>
      <c r="AN681" s="35"/>
      <c r="AO681" s="36"/>
      <c r="AP681" s="37"/>
      <c r="AQ681" s="33"/>
      <c r="AR681" s="38"/>
      <c r="AS681" s="39"/>
      <c r="AT681" s="40"/>
      <c r="AU681" s="48"/>
      <c r="AV681" s="49"/>
      <c r="AW681" s="41"/>
      <c r="AX681" s="47"/>
      <c r="AY681" s="33"/>
      <c r="AZ681" s="33"/>
      <c r="BA681" s="34"/>
      <c r="BB681" s="33"/>
      <c r="BC681" s="34"/>
      <c r="BD681" s="35"/>
      <c r="BE681" s="36"/>
      <c r="BF681" s="37"/>
      <c r="BG681" s="33"/>
      <c r="BH681" s="38"/>
      <c r="BI681" s="39"/>
      <c r="BJ681" s="40"/>
      <c r="BK681" s="48"/>
      <c r="BL681" s="49"/>
      <c r="BM681" s="41"/>
      <c r="BN681" s="47"/>
      <c r="BO681" s="33"/>
      <c r="BP681" s="33"/>
      <c r="BQ681" s="34"/>
      <c r="BR681" s="33"/>
      <c r="BS681" s="34"/>
      <c r="BT681" s="35"/>
      <c r="BU681" s="36"/>
      <c r="BV681" s="37"/>
      <c r="BW681" s="33"/>
      <c r="BX681" s="38"/>
      <c r="BY681" s="39"/>
      <c r="BZ681" s="40"/>
      <c r="CA681" s="48"/>
      <c r="CB681" s="49"/>
      <c r="CC681" s="41"/>
      <c r="CD681" s="47"/>
    </row>
    <row r="682" spans="1:82" s="32" customFormat="1" ht="90" customHeight="1" x14ac:dyDescent="0.25">
      <c r="A682" s="315">
        <f t="shared" si="31"/>
        <v>674</v>
      </c>
      <c r="B682" s="61" t="s">
        <v>2479</v>
      </c>
      <c r="C682" s="61">
        <v>2022</v>
      </c>
      <c r="D682" s="61" t="s">
        <v>68</v>
      </c>
      <c r="E682" s="61"/>
      <c r="F682" s="61" t="s">
        <v>2830</v>
      </c>
      <c r="G682" s="62" t="s">
        <v>2831</v>
      </c>
      <c r="H682" s="310"/>
      <c r="I682" s="46" t="s">
        <v>2832</v>
      </c>
      <c r="J682" s="64" t="s">
        <v>2832</v>
      </c>
      <c r="K682" s="63" t="s">
        <v>73</v>
      </c>
      <c r="L682" s="90" t="s">
        <v>2833</v>
      </c>
      <c r="M682" s="100" t="s">
        <v>2834</v>
      </c>
      <c r="N682" s="90" t="s">
        <v>2835</v>
      </c>
      <c r="O682" s="90">
        <v>1</v>
      </c>
      <c r="P682" s="101">
        <v>45280</v>
      </c>
      <c r="Q682" s="101">
        <v>45381</v>
      </c>
      <c r="R682" s="102">
        <f t="shared" si="32"/>
        <v>15</v>
      </c>
      <c r="S682" s="90" t="s">
        <v>105</v>
      </c>
      <c r="T682" s="90" t="s">
        <v>1188</v>
      </c>
      <c r="U682" s="105">
        <f>+IFERROR(VLOOKUP($L682,ACTIVIDADES!$B$9:$X$493,10,0),"")</f>
        <v>0</v>
      </c>
      <c r="V682" s="167" t="str">
        <f>+IFERROR(VLOOKUP($L682,ACTIVIDADES!$B$9:$X$493,11,0)," ")</f>
        <v>Actividad en proceso de ajuste; el Manual de Contratación se encuentra en revisión para incluir la obligatoriedad de justificar técnica, jurídica y financieramente las modificaciones contractuales.</v>
      </c>
      <c r="W682" s="227">
        <f>+IFERROR(VLOOKUP($L682,ACTIVIDADES!$B$9:$X$493,12,0),"")</f>
        <v>0</v>
      </c>
      <c r="X682" s="138">
        <f>+IFERROR(VLOOKUP($L682,ACTIVIDADES!$B$9:$X$493,13,0),"")</f>
        <v>46153</v>
      </c>
      <c r="Y682" s="164" t="str">
        <f>+IFERROR(VLOOKUP($L682,ACTIVIDADES!$B$9:$X$493,14,0),"")</f>
        <v>No se evidencian soportes de la actividad</v>
      </c>
      <c r="Z682" s="105">
        <f>+IFERROR(VLOOKUP($L682,ACTIVIDADES!$B$9:$X$493,15,0),"")</f>
        <v>0</v>
      </c>
      <c r="AA682" s="165" t="str">
        <f>+IFERROR(VLOOKUP($L682,ACTIVIDADES!$B$9:$X$493,16,0),"")</f>
        <v>VENCIDO</v>
      </c>
      <c r="AB682" s="138">
        <v>46157</v>
      </c>
      <c r="AC682" s="105">
        <v>0</v>
      </c>
      <c r="AD682" s="181" t="s">
        <v>93</v>
      </c>
      <c r="AE682" s="105" t="s">
        <v>118</v>
      </c>
      <c r="AF682" s="105" t="s">
        <v>81</v>
      </c>
      <c r="AG682" s="105" t="s">
        <v>81</v>
      </c>
      <c r="AH682" s="105" t="s">
        <v>81</v>
      </c>
      <c r="AI682" s="33"/>
      <c r="AJ682" s="33"/>
      <c r="AK682" s="34"/>
      <c r="AL682" s="33"/>
      <c r="AM682" s="34"/>
      <c r="AN682" s="35"/>
      <c r="AO682" s="36"/>
      <c r="AP682" s="37"/>
      <c r="AQ682" s="33"/>
      <c r="AR682" s="38"/>
      <c r="AS682" s="39"/>
      <c r="AT682" s="40"/>
      <c r="AU682" s="48"/>
      <c r="AV682" s="49"/>
      <c r="AW682" s="41"/>
      <c r="AX682" s="47"/>
      <c r="AY682" s="33"/>
      <c r="AZ682" s="33"/>
      <c r="BA682" s="34"/>
      <c r="BB682" s="33"/>
      <c r="BC682" s="34"/>
      <c r="BD682" s="35"/>
      <c r="BE682" s="36"/>
      <c r="BF682" s="37"/>
      <c r="BG682" s="33"/>
      <c r="BH682" s="38"/>
      <c r="BI682" s="39"/>
      <c r="BJ682" s="40"/>
      <c r="BK682" s="48"/>
      <c r="BL682" s="49"/>
      <c r="BM682" s="41"/>
      <c r="BN682" s="47"/>
      <c r="BO682" s="33"/>
      <c r="BP682" s="33"/>
      <c r="BQ682" s="34"/>
      <c r="BR682" s="33"/>
      <c r="BS682" s="34"/>
      <c r="BT682" s="35"/>
      <c r="BU682" s="36"/>
      <c r="BV682" s="37"/>
      <c r="BW682" s="33"/>
      <c r="BX682" s="38"/>
      <c r="BY682" s="39"/>
      <c r="BZ682" s="40"/>
      <c r="CA682" s="48"/>
      <c r="CB682" s="49"/>
      <c r="CC682" s="41"/>
      <c r="CD682" s="47"/>
    </row>
    <row r="683" spans="1:82" s="32" customFormat="1" ht="90" customHeight="1" x14ac:dyDescent="0.25">
      <c r="A683" s="315">
        <f t="shared" si="31"/>
        <v>675</v>
      </c>
      <c r="B683" s="61" t="s">
        <v>2479</v>
      </c>
      <c r="C683" s="61">
        <v>2022</v>
      </c>
      <c r="D683" s="61" t="s">
        <v>163</v>
      </c>
      <c r="E683" s="61"/>
      <c r="F683" s="61" t="s">
        <v>2836</v>
      </c>
      <c r="G683" s="62" t="s">
        <v>2831</v>
      </c>
      <c r="H683" s="310" t="s">
        <v>164</v>
      </c>
      <c r="I683" s="46" t="s">
        <v>2832</v>
      </c>
      <c r="J683" s="64" t="s">
        <v>2832</v>
      </c>
      <c r="K683" s="63" t="s">
        <v>73</v>
      </c>
      <c r="L683" s="90" t="s">
        <v>2837</v>
      </c>
      <c r="M683" s="100" t="s">
        <v>2744</v>
      </c>
      <c r="N683" s="90" t="s">
        <v>2745</v>
      </c>
      <c r="O683" s="90">
        <v>1</v>
      </c>
      <c r="P683" s="101">
        <v>45280</v>
      </c>
      <c r="Q683" s="101">
        <v>45657</v>
      </c>
      <c r="R683" s="102">
        <f t="shared" si="32"/>
        <v>55.649999999999991</v>
      </c>
      <c r="S683" s="90" t="s">
        <v>168</v>
      </c>
      <c r="T683" s="90" t="s">
        <v>1188</v>
      </c>
      <c r="U683" s="105">
        <f>+IFERROR(VLOOKUP($L683,ACTIVIDADES!$B$9:$X$493,10,0),"")</f>
        <v>1</v>
      </c>
      <c r="V683" s="167" t="str">
        <f>+IFERROR(VLOOKUP($L683,ACTIVIDADES!$B$9:$X$493,11,0),"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IP-018-2024, respecto de la cual se dispuso el traslado por competencia a la Procuraduría General de la Nación (PGN) con fecha 28 de febrero de 2025.
Por lo tanto, la acción de mejora establecida  posee efectividad.</v>
      </c>
      <c r="W683" s="227" t="str">
        <f>+IFERROR(VLOOKUP($L683,ACTIVIDADES!$B$9:$X$493,12,0),"")</f>
        <v>https://dnbcgovco-my.sharepoint.com/:f:/g/personal/planeacion_dnbc_gov_co/IgCwBHnCvFhIQbijfKYVRxYqAcu9_CFJK9_CSTfaBjLRl4s?e=7NiHH2</v>
      </c>
      <c r="X683" s="138">
        <f>+IFERROR(VLOOKUP($L683,ACTIVIDADES!$B$9:$X$493,13,0),"")</f>
        <v>46153</v>
      </c>
      <c r="Y683" s="164" t="str">
        <f>+IFERROR(VLOOKUP($L683,ACTIVIDADES!$B$9:$X$493,14,0),"")</f>
        <v>Cumplida en seguimiento diciembre 2025</v>
      </c>
      <c r="Z683" s="105">
        <f>+IFERROR(VLOOKUP($L683,ACTIVIDADES!$B$9:$X$493,15,0),"")</f>
        <v>1</v>
      </c>
      <c r="AA683" s="165" t="str">
        <f>+IFERROR(VLOOKUP($L683,ACTIVIDADES!$B$9:$X$493,16,0),"")</f>
        <v>CUMPLIDO</v>
      </c>
      <c r="AB683" s="138">
        <v>46157</v>
      </c>
      <c r="AC683" s="105">
        <v>1</v>
      </c>
      <c r="AD683" s="181" t="s">
        <v>2517</v>
      </c>
      <c r="AE683" s="105" t="s">
        <v>80</v>
      </c>
      <c r="AF683" s="105" t="s">
        <v>81</v>
      </c>
      <c r="AG683" s="105" t="s">
        <v>85</v>
      </c>
      <c r="AH683" s="105" t="s">
        <v>123</v>
      </c>
      <c r="AI683" s="33"/>
      <c r="AJ683" s="33"/>
      <c r="AK683" s="34"/>
      <c r="AL683" s="33"/>
      <c r="AM683" s="34"/>
      <c r="AN683" s="35"/>
      <c r="AO683" s="36"/>
      <c r="AP683" s="37"/>
      <c r="AQ683" s="33"/>
      <c r="AR683" s="38"/>
      <c r="AS683" s="39"/>
      <c r="AT683" s="40"/>
      <c r="AU683" s="48"/>
      <c r="AV683" s="49"/>
      <c r="AW683" s="41"/>
      <c r="AX683" s="47"/>
      <c r="AY683" s="33"/>
      <c r="AZ683" s="33"/>
      <c r="BA683" s="34"/>
      <c r="BB683" s="33"/>
      <c r="BC683" s="34"/>
      <c r="BD683" s="35"/>
      <c r="BE683" s="36"/>
      <c r="BF683" s="37"/>
      <c r="BG683" s="33"/>
      <c r="BH683" s="38"/>
      <c r="BI683" s="39"/>
      <c r="BJ683" s="40"/>
      <c r="BK683" s="48"/>
      <c r="BL683" s="49"/>
      <c r="BM683" s="41"/>
      <c r="BN683" s="47"/>
      <c r="BO683" s="33"/>
      <c r="BP683" s="33"/>
      <c r="BQ683" s="34"/>
      <c r="BR683" s="33"/>
      <c r="BS683" s="34"/>
      <c r="BT683" s="35"/>
      <c r="BU683" s="36"/>
      <c r="BV683" s="37"/>
      <c r="BW683" s="33"/>
      <c r="BX683" s="38"/>
      <c r="BY683" s="39"/>
      <c r="BZ683" s="40"/>
      <c r="CA683" s="48"/>
      <c r="CB683" s="49"/>
      <c r="CC683" s="41"/>
      <c r="CD683" s="47"/>
    </row>
    <row r="684" spans="1:82" s="32" customFormat="1" ht="90" customHeight="1" x14ac:dyDescent="0.25">
      <c r="A684" s="315">
        <f t="shared" si="31"/>
        <v>676</v>
      </c>
      <c r="B684" s="61" t="s">
        <v>2479</v>
      </c>
      <c r="C684" s="61">
        <v>2020</v>
      </c>
      <c r="D684" s="61" t="s">
        <v>68</v>
      </c>
      <c r="E684" s="61"/>
      <c r="F684" s="61" t="s">
        <v>2838</v>
      </c>
      <c r="G684" s="62" t="s">
        <v>2839</v>
      </c>
      <c r="H684" s="310"/>
      <c r="I684" s="46" t="s">
        <v>2840</v>
      </c>
      <c r="J684" s="64" t="s">
        <v>2840</v>
      </c>
      <c r="K684" s="63" t="s">
        <v>73</v>
      </c>
      <c r="L684" s="90" t="s">
        <v>2841</v>
      </c>
      <c r="M684" s="100" t="s">
        <v>2511</v>
      </c>
      <c r="N684" s="90" t="s">
        <v>2512</v>
      </c>
      <c r="O684" s="90" t="s">
        <v>1363</v>
      </c>
      <c r="P684" s="101">
        <v>45280</v>
      </c>
      <c r="Q684" s="101">
        <v>45382</v>
      </c>
      <c r="R684" s="102">
        <f t="shared" si="32"/>
        <v>15.15</v>
      </c>
      <c r="S684" s="90" t="s">
        <v>92</v>
      </c>
      <c r="T684" s="90" t="s">
        <v>1188</v>
      </c>
      <c r="U684" s="105">
        <f>+IFERROR(VLOOKUP($L684,ACTIVIDADES!$B$9:$X$493,10,0),"")</f>
        <v>1</v>
      </c>
      <c r="V684" s="167" t="str">
        <f>+IFERROR(VLOOKUP($L684,ACTIVIDADES!$B$9:$X$493,11,0)," ")</f>
        <v>Se esta manejando una prueba piloto SIIF NACIÓN</v>
      </c>
      <c r="W684" s="227" t="str">
        <f>+IFERROR(VLOOKUP($L684,ACTIVIDADES!$B$9:$X$493,12,0),"")</f>
        <v>https://dnbcgovco-my.sharepoint.com/:f:/g/personal/planeacion_dnbc_gov_co/IgCUIHAlGkF9Q5b8FoUSD6P3AZDBj1NmwVa6apadVKM21lM?e=QdNdqh</v>
      </c>
      <c r="X684" s="138">
        <f>+IFERROR(VLOOKUP($L684,ACTIVIDADES!$B$9:$X$493,13,0),"")</f>
        <v>46153</v>
      </c>
      <c r="Y684" s="164" t="str">
        <f>+IFERROR(VLOOKUP($L684,ACTIVIDADES!$B$9:$X$493,14,0),"")</f>
        <v>Se evidencia respuesta de MinHacienda para uso piloto de sistema Siif Nación - Modulo Recursos Fisicos</v>
      </c>
      <c r="Z684" s="105">
        <f>+IFERROR(VLOOKUP($L684,ACTIVIDADES!$B$9:$X$493,15,0),"")</f>
        <v>0.1</v>
      </c>
      <c r="AA684" s="165" t="str">
        <f>+IFERROR(VLOOKUP($L684,ACTIVIDADES!$B$9:$X$493,16,0),"")</f>
        <v>EJECUCIÓN</v>
      </c>
      <c r="AB684" s="138">
        <v>46171</v>
      </c>
      <c r="AC684" s="105">
        <v>0.1</v>
      </c>
      <c r="AD684" s="105" t="s">
        <v>1786</v>
      </c>
      <c r="AE684" s="105" t="s">
        <v>118</v>
      </c>
      <c r="AF684" s="105" t="s">
        <v>81</v>
      </c>
      <c r="AG684" s="105" t="s">
        <v>85</v>
      </c>
      <c r="AH684" s="105" t="s">
        <v>123</v>
      </c>
      <c r="AI684" s="33"/>
      <c r="AJ684" s="33"/>
      <c r="AK684" s="34"/>
      <c r="AL684" s="33"/>
      <c r="AM684" s="34"/>
      <c r="AN684" s="35"/>
      <c r="AO684" s="36"/>
      <c r="AP684" s="37"/>
      <c r="AQ684" s="33"/>
      <c r="AR684" s="38"/>
      <c r="AS684" s="39"/>
      <c r="AT684" s="40"/>
      <c r="AU684" s="48"/>
      <c r="AV684" s="49"/>
      <c r="AW684" s="41"/>
      <c r="AX684" s="47"/>
      <c r="AY684" s="33"/>
      <c r="AZ684" s="33"/>
      <c r="BA684" s="34"/>
      <c r="BB684" s="33"/>
      <c r="BC684" s="34"/>
      <c r="BD684" s="35"/>
      <c r="BE684" s="36"/>
      <c r="BF684" s="37"/>
      <c r="BG684" s="33"/>
      <c r="BH684" s="38"/>
      <c r="BI684" s="39"/>
      <c r="BJ684" s="40"/>
      <c r="BK684" s="48"/>
      <c r="BL684" s="49"/>
      <c r="BM684" s="41"/>
      <c r="BN684" s="47"/>
      <c r="BO684" s="33"/>
      <c r="BP684" s="33"/>
      <c r="BQ684" s="34"/>
      <c r="BR684" s="33"/>
      <c r="BS684" s="34"/>
      <c r="BT684" s="35"/>
      <c r="BU684" s="36"/>
      <c r="BV684" s="37"/>
      <c r="BW684" s="33"/>
      <c r="BX684" s="38"/>
      <c r="BY684" s="39"/>
      <c r="BZ684" s="40"/>
      <c r="CA684" s="48"/>
      <c r="CB684" s="49"/>
      <c r="CC684" s="41"/>
      <c r="CD684" s="47"/>
    </row>
    <row r="685" spans="1:82" s="32" customFormat="1" ht="90" customHeight="1" x14ac:dyDescent="0.25">
      <c r="A685" s="315">
        <f t="shared" si="31"/>
        <v>677</v>
      </c>
      <c r="B685" s="61" t="s">
        <v>2479</v>
      </c>
      <c r="C685" s="61">
        <v>2020</v>
      </c>
      <c r="D685" s="61" t="s">
        <v>68</v>
      </c>
      <c r="E685" s="61"/>
      <c r="F685" s="61" t="s">
        <v>2842</v>
      </c>
      <c r="G685" s="62" t="s">
        <v>2843</v>
      </c>
      <c r="H685" s="310"/>
      <c r="I685" s="46" t="s">
        <v>2840</v>
      </c>
      <c r="J685" s="64" t="s">
        <v>2840</v>
      </c>
      <c r="K685" s="63" t="s">
        <v>73</v>
      </c>
      <c r="L685" s="90" t="s">
        <v>2844</v>
      </c>
      <c r="M685" s="100" t="s">
        <v>2845</v>
      </c>
      <c r="N685" s="90" t="s">
        <v>2846</v>
      </c>
      <c r="O685" s="90" t="s">
        <v>1363</v>
      </c>
      <c r="P685" s="101">
        <v>45280</v>
      </c>
      <c r="Q685" s="101">
        <v>45382</v>
      </c>
      <c r="R685" s="102">
        <f t="shared" si="32"/>
        <v>15.15</v>
      </c>
      <c r="S685" s="90" t="s">
        <v>131</v>
      </c>
      <c r="T685" s="90" t="s">
        <v>1188</v>
      </c>
      <c r="U685" s="105">
        <f>+IFERROR(VLOOKUP($L685,ACTIVIDADES!$B$9:$X$493,10,0),"")</f>
        <v>0</v>
      </c>
      <c r="V685" s="167" t="str">
        <f>+IFERROR(VLOOKUP($L685,ACTIVIDADES!$B$9:$X$493,11,0),"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W685" s="227">
        <f>+IFERROR(VLOOKUP($L685,ACTIVIDADES!$B$9:$X$493,12,0),"")</f>
        <v>0</v>
      </c>
      <c r="X685" s="138">
        <f>+IFERROR(VLOOKUP($L685,ACTIVIDADES!$B$9:$X$493,13,0),"")</f>
        <v>46153</v>
      </c>
      <c r="Y685" s="164" t="str">
        <f>+IFERROR(VLOOKUP($L685,ACTIVIDADES!$B$9:$X$493,14,0),"")</f>
        <v>No se evidencia realización de acciones</v>
      </c>
      <c r="Z685" s="105">
        <f>+IFERROR(VLOOKUP($L685,ACTIVIDADES!$B$9:$X$493,15,0),"")</f>
        <v>0</v>
      </c>
      <c r="AA685" s="165" t="str">
        <f>+IFERROR(VLOOKUP($L685,ACTIVIDADES!$B$9:$X$493,16,0),"")</f>
        <v>VENCIDO</v>
      </c>
      <c r="AB685" s="138">
        <v>46170</v>
      </c>
      <c r="AC685" s="105">
        <v>0</v>
      </c>
      <c r="AD685" s="181" t="s">
        <v>93</v>
      </c>
      <c r="AE685" s="105" t="s">
        <v>118</v>
      </c>
      <c r="AF685" s="105" t="s">
        <v>81</v>
      </c>
      <c r="AG685" s="105" t="s">
        <v>81</v>
      </c>
      <c r="AH685" s="105" t="s">
        <v>81</v>
      </c>
      <c r="AI685" s="33"/>
      <c r="AJ685" s="33"/>
      <c r="AK685" s="34"/>
      <c r="AL685" s="33"/>
      <c r="AM685" s="34"/>
      <c r="AN685" s="35"/>
      <c r="AO685" s="36"/>
      <c r="AP685" s="37"/>
      <c r="AQ685" s="33"/>
      <c r="AR685" s="38"/>
      <c r="AS685" s="39"/>
      <c r="AT685" s="40"/>
      <c r="AU685" s="48"/>
      <c r="AV685" s="49"/>
      <c r="AW685" s="41"/>
      <c r="AX685" s="47"/>
      <c r="AY685" s="33"/>
      <c r="AZ685" s="33"/>
      <c r="BA685" s="34"/>
      <c r="BB685" s="33"/>
      <c r="BC685" s="34"/>
      <c r="BD685" s="35"/>
      <c r="BE685" s="36"/>
      <c r="BF685" s="37"/>
      <c r="BG685" s="33"/>
      <c r="BH685" s="38"/>
      <c r="BI685" s="39"/>
      <c r="BJ685" s="40"/>
      <c r="BK685" s="48"/>
      <c r="BL685" s="49"/>
      <c r="BM685" s="41"/>
      <c r="BN685" s="47"/>
      <c r="BO685" s="33"/>
      <c r="BP685" s="33"/>
      <c r="BQ685" s="34"/>
      <c r="BR685" s="33"/>
      <c r="BS685" s="34"/>
      <c r="BT685" s="35"/>
      <c r="BU685" s="36"/>
      <c r="BV685" s="37"/>
      <c r="BW685" s="33"/>
      <c r="BX685" s="38"/>
      <c r="BY685" s="39"/>
      <c r="BZ685" s="40"/>
      <c r="CA685" s="48"/>
      <c r="CB685" s="49"/>
      <c r="CC685" s="41"/>
      <c r="CD685" s="47"/>
    </row>
    <row r="686" spans="1:82" s="32" customFormat="1" ht="90" customHeight="1" x14ac:dyDescent="0.25">
      <c r="A686" s="315">
        <f t="shared" si="31"/>
        <v>678</v>
      </c>
      <c r="B686" s="61" t="s">
        <v>2479</v>
      </c>
      <c r="C686" s="61">
        <v>2020</v>
      </c>
      <c r="D686" s="61" t="s">
        <v>68</v>
      </c>
      <c r="E686" s="61"/>
      <c r="F686" s="61" t="s">
        <v>2847</v>
      </c>
      <c r="G686" s="62" t="s">
        <v>2848</v>
      </c>
      <c r="H686" s="310"/>
      <c r="I686" s="46" t="s">
        <v>2840</v>
      </c>
      <c r="J686" s="64" t="s">
        <v>2840</v>
      </c>
      <c r="K686" s="63" t="s">
        <v>73</v>
      </c>
      <c r="L686" s="90" t="s">
        <v>2849</v>
      </c>
      <c r="M686" s="100" t="s">
        <v>2850</v>
      </c>
      <c r="N686" s="90" t="s">
        <v>2851</v>
      </c>
      <c r="O686" s="90" t="s">
        <v>1363</v>
      </c>
      <c r="P686" s="101">
        <v>45280</v>
      </c>
      <c r="Q686" s="101">
        <v>45657</v>
      </c>
      <c r="R686" s="102">
        <f t="shared" si="32"/>
        <v>55.649999999999991</v>
      </c>
      <c r="S686" s="90" t="s">
        <v>92</v>
      </c>
      <c r="T686" s="90" t="s">
        <v>1188</v>
      </c>
      <c r="U686" s="105">
        <f>+IFERROR(VLOOKUP($L686,ACTIVIDADES!$B$9:$X$493,10,0),"")</f>
        <v>1</v>
      </c>
      <c r="V686" s="167" t="str">
        <f>+IFERROR(VLOOKUP($L686,ACTIVIDADES!$B$9:$X$493,11,0)," ")</f>
        <v xml:space="preserve">Se generaron las acats de entrada de almacén con las facturas de los proveedores teniendo entradas en el mes de Abril </v>
      </c>
      <c r="W686" s="227" t="str">
        <f>+IFERROR(VLOOKUP($L686,ACTIVIDADES!$B$9:$X$493,12,0),"")</f>
        <v>https://dnbcgovco-my.sharepoint.com/:f:/g/personal/planeacion_dnbc_gov_co/IgBAOoJ2g_KrS4wesskrxZeQAXixZMnxnJGGiN98BGDuGDI?e=lG38fY</v>
      </c>
      <c r="X686" s="138">
        <f>+IFERROR(VLOOKUP($L686,ACTIVIDADES!$B$9:$X$493,13,0),"")</f>
        <v>46153</v>
      </c>
      <c r="Y686" s="164" t="str">
        <f>+IFERROR(VLOOKUP($L686,ACTIVIDADES!$B$9:$X$493,14,0),"")</f>
        <v>Se adjuntan 4 actas de entrega de bienes identificados para posterior entrega a los cuerpos de bomberos</v>
      </c>
      <c r="Z686" s="105">
        <f>+IFERROR(VLOOKUP($L686,ACTIVIDADES!$B$9:$X$493,15,0),"")</f>
        <v>1</v>
      </c>
      <c r="AA686" s="165" t="str">
        <f>+IFERROR(VLOOKUP($L686,ACTIVIDADES!$B$9:$X$493,16,0),"")</f>
        <v>CUMPLIDO</v>
      </c>
      <c r="AB686" s="171">
        <v>46181</v>
      </c>
      <c r="AC686" s="170">
        <v>1</v>
      </c>
      <c r="AD686" s="176" t="s">
        <v>2852</v>
      </c>
      <c r="AE686" s="105" t="s">
        <v>80</v>
      </c>
      <c r="AF686" s="105" t="s">
        <v>81</v>
      </c>
      <c r="AG686" s="105" t="s">
        <v>81</v>
      </c>
      <c r="AH686" s="105" t="s">
        <v>81</v>
      </c>
      <c r="AI686" s="33"/>
      <c r="AJ686" s="33"/>
      <c r="AK686" s="34"/>
      <c r="AL686" s="33"/>
      <c r="AM686" s="34"/>
      <c r="AN686" s="35"/>
      <c r="AO686" s="36"/>
      <c r="AP686" s="37"/>
      <c r="AQ686" s="33"/>
      <c r="AR686" s="38"/>
      <c r="AS686" s="39"/>
      <c r="AT686" s="40"/>
      <c r="AU686" s="48"/>
      <c r="AV686" s="49"/>
      <c r="AW686" s="41"/>
      <c r="AX686" s="47"/>
      <c r="AY686" s="33"/>
      <c r="AZ686" s="33"/>
      <c r="BA686" s="34"/>
      <c r="BB686" s="33"/>
      <c r="BC686" s="34"/>
      <c r="BD686" s="35"/>
      <c r="BE686" s="36"/>
      <c r="BF686" s="37"/>
      <c r="BG686" s="33"/>
      <c r="BH686" s="38"/>
      <c r="BI686" s="39"/>
      <c r="BJ686" s="40"/>
      <c r="BK686" s="48"/>
      <c r="BL686" s="49"/>
      <c r="BM686" s="41"/>
      <c r="BN686" s="47"/>
      <c r="BO686" s="33"/>
      <c r="BP686" s="33"/>
      <c r="BQ686" s="34"/>
      <c r="BR686" s="33"/>
      <c r="BS686" s="34"/>
      <c r="BT686" s="35"/>
      <c r="BU686" s="36"/>
      <c r="BV686" s="37"/>
      <c r="BW686" s="33"/>
      <c r="BX686" s="38"/>
      <c r="BY686" s="39"/>
      <c r="BZ686" s="40"/>
      <c r="CA686" s="48"/>
      <c r="CB686" s="49"/>
      <c r="CC686" s="41"/>
      <c r="CD686" s="47"/>
    </row>
    <row r="687" spans="1:82" s="32" customFormat="1" ht="90" customHeight="1" x14ac:dyDescent="0.25">
      <c r="A687" s="315">
        <f t="shared" si="31"/>
        <v>679</v>
      </c>
      <c r="B687" s="61" t="s">
        <v>2479</v>
      </c>
      <c r="C687" s="61">
        <v>2020</v>
      </c>
      <c r="D687" s="61" t="s">
        <v>68</v>
      </c>
      <c r="E687" s="61"/>
      <c r="F687" s="61" t="s">
        <v>2853</v>
      </c>
      <c r="G687" s="62" t="s">
        <v>2848</v>
      </c>
      <c r="H687" s="310"/>
      <c r="I687" s="46" t="s">
        <v>2840</v>
      </c>
      <c r="J687" s="64" t="s">
        <v>2840</v>
      </c>
      <c r="K687" s="63" t="s">
        <v>73</v>
      </c>
      <c r="L687" s="90" t="s">
        <v>2854</v>
      </c>
      <c r="M687" s="100" t="s">
        <v>2855</v>
      </c>
      <c r="N687" s="90" t="s">
        <v>2556</v>
      </c>
      <c r="O687" s="90" t="s">
        <v>1363</v>
      </c>
      <c r="P687" s="101">
        <v>45280</v>
      </c>
      <c r="Q687" s="101">
        <v>45657</v>
      </c>
      <c r="R687" s="102">
        <f t="shared" si="32"/>
        <v>55.649999999999991</v>
      </c>
      <c r="S687" s="90" t="s">
        <v>92</v>
      </c>
      <c r="T687" s="90" t="s">
        <v>1188</v>
      </c>
      <c r="U687" s="105">
        <f>+IFERROR(VLOOKUP($L687,ACTIVIDADES!$B$9:$X$493,10,0),"")</f>
        <v>1</v>
      </c>
      <c r="V687" s="167" t="str">
        <f>+IFERROR(VLOOKUP($L687,ACTIVIDADES!$B$9:$X$493,11,0)," ")</f>
        <v>Se estan realizando las acats de salida de almacén de cada uno de los bienes entregados teniendo así salidas en el mes de Febrero y Marzo con su respectivo número de resolucion</v>
      </c>
      <c r="W687" s="227" t="str">
        <f>+IFERROR(VLOOKUP($L687,ACTIVIDADES!$B$9:$X$493,12,0),"")</f>
        <v>https://dnbcgovco-my.sharepoint.com/:f:/g/personal/planeacion_dnbc_gov_co/IgDHfEFX5gbgQq_K5PWX1onLAcsNSirkE9EvNEC29qfmkfA?e=Xi7ANu</v>
      </c>
      <c r="X687" s="138">
        <f>+IFERROR(VLOOKUP($L687,ACTIVIDADES!$B$9:$X$493,13,0),"")</f>
        <v>46153</v>
      </c>
      <c r="Y687" s="164" t="str">
        <f>+IFERROR(VLOOKUP($L687,ACTIVIDADES!$B$9:$X$493,14,0),"")</f>
        <v>Se adjuntan actas de salida de los meses de febrero y marzo</v>
      </c>
      <c r="Z687" s="105">
        <f>+IFERROR(VLOOKUP($L687,ACTIVIDADES!$B$9:$X$493,15,0),"")</f>
        <v>1</v>
      </c>
      <c r="AA687" s="165" t="str">
        <f>+IFERROR(VLOOKUP($L687,ACTIVIDADES!$B$9:$X$493,16,0),"")</f>
        <v>CUMPLIDO</v>
      </c>
      <c r="AB687" s="138">
        <v>46171</v>
      </c>
      <c r="AC687" s="170">
        <v>1</v>
      </c>
      <c r="AD687" s="176" t="s">
        <v>2558</v>
      </c>
      <c r="AE687" s="105" t="s">
        <v>80</v>
      </c>
      <c r="AF687" s="105" t="s">
        <v>81</v>
      </c>
      <c r="AG687" s="105" t="s">
        <v>85</v>
      </c>
      <c r="AH687" s="105" t="s">
        <v>123</v>
      </c>
      <c r="AI687" s="33"/>
      <c r="AJ687" s="33"/>
      <c r="AK687" s="34"/>
      <c r="AL687" s="33"/>
      <c r="AM687" s="34"/>
      <c r="AN687" s="35"/>
      <c r="AO687" s="36"/>
      <c r="AP687" s="37"/>
      <c r="AQ687" s="33"/>
      <c r="AR687" s="38"/>
      <c r="AS687" s="39"/>
      <c r="AT687" s="40"/>
      <c r="AU687" s="48"/>
      <c r="AV687" s="49"/>
      <c r="AW687" s="41"/>
      <c r="AX687" s="47"/>
      <c r="AY687" s="33"/>
      <c r="AZ687" s="33"/>
      <c r="BA687" s="34"/>
      <c r="BB687" s="33"/>
      <c r="BC687" s="34"/>
      <c r="BD687" s="35"/>
      <c r="BE687" s="36"/>
      <c r="BF687" s="37"/>
      <c r="BG687" s="33"/>
      <c r="BH687" s="38"/>
      <c r="BI687" s="39"/>
      <c r="BJ687" s="40"/>
      <c r="BK687" s="48"/>
      <c r="BL687" s="49"/>
      <c r="BM687" s="41"/>
      <c r="BN687" s="47"/>
      <c r="BO687" s="33"/>
      <c r="BP687" s="33"/>
      <c r="BQ687" s="34"/>
      <c r="BR687" s="33"/>
      <c r="BS687" s="34"/>
      <c r="BT687" s="35"/>
      <c r="BU687" s="36"/>
      <c r="BV687" s="37"/>
      <c r="BW687" s="33"/>
      <c r="BX687" s="38"/>
      <c r="BY687" s="39"/>
      <c r="BZ687" s="40"/>
      <c r="CA687" s="48"/>
      <c r="CB687" s="49"/>
      <c r="CC687" s="41"/>
      <c r="CD687" s="47"/>
    </row>
    <row r="688" spans="1:82" s="32" customFormat="1" ht="90" customHeight="1" x14ac:dyDescent="0.25">
      <c r="A688" s="315">
        <f t="shared" si="31"/>
        <v>680</v>
      </c>
      <c r="B688" s="61" t="s">
        <v>2479</v>
      </c>
      <c r="C688" s="61">
        <v>2020</v>
      </c>
      <c r="D688" s="61" t="s">
        <v>68</v>
      </c>
      <c r="E688" s="61"/>
      <c r="F688" s="61" t="s">
        <v>2856</v>
      </c>
      <c r="G688" s="62" t="s">
        <v>2857</v>
      </c>
      <c r="H688" s="310"/>
      <c r="I688" s="46" t="s">
        <v>2858</v>
      </c>
      <c r="J688" s="64" t="s">
        <v>2858</v>
      </c>
      <c r="K688" s="63" t="s">
        <v>73</v>
      </c>
      <c r="L688" s="90" t="s">
        <v>2859</v>
      </c>
      <c r="M688" s="100" t="s">
        <v>2860</v>
      </c>
      <c r="N688" s="90" t="s">
        <v>228</v>
      </c>
      <c r="O688" s="90">
        <v>1</v>
      </c>
      <c r="P688" s="101">
        <v>45280</v>
      </c>
      <c r="Q688" s="101">
        <v>45657</v>
      </c>
      <c r="R688" s="102">
        <f t="shared" si="32"/>
        <v>55.649999999999991</v>
      </c>
      <c r="S688" s="90" t="s">
        <v>105</v>
      </c>
      <c r="T688" s="90" t="s">
        <v>1188</v>
      </c>
      <c r="U688" s="105">
        <f>+IFERROR(VLOOKUP($L688,ACTIVIDADES!$B$9:$X$493,10,0),"")</f>
        <v>0</v>
      </c>
      <c r="V688" s="167" t="str">
        <f>+IFERROR(VLOOKUP($L688,ACTIVIDADES!$B$9:$X$493,11,0)," ")</f>
        <v xml:space="preserve">Actividad en construcción; se adelanta la actualización del Manual de Supervisión para incorporar los formatos necesarios para el control de entrega de bienes y gestión de pagos.
</v>
      </c>
      <c r="W688" s="227">
        <f>+IFERROR(VLOOKUP($L688,ACTIVIDADES!$B$9:$X$493,12,0),"")</f>
        <v>0</v>
      </c>
      <c r="X688" s="138">
        <f>+IFERROR(VLOOKUP($L688,ACTIVIDADES!$B$9:$X$493,13,0),"")</f>
        <v>46153</v>
      </c>
      <c r="Y688" s="164" t="str">
        <f>+IFERROR(VLOOKUP($L688,ACTIVIDADES!$B$9:$X$493,14,0),"")</f>
        <v>No se evidencian soportes de la actividad</v>
      </c>
      <c r="Z688" s="105">
        <f>+IFERROR(VLOOKUP($L688,ACTIVIDADES!$B$9:$X$493,15,0),"")</f>
        <v>0</v>
      </c>
      <c r="AA688" s="165" t="str">
        <f>+IFERROR(VLOOKUP($L688,ACTIVIDADES!$B$9:$X$493,16,0),"")</f>
        <v>VENCIDO</v>
      </c>
      <c r="AB688" s="138">
        <v>46171</v>
      </c>
      <c r="AC688" s="105">
        <v>0</v>
      </c>
      <c r="AD688" s="181" t="s">
        <v>93</v>
      </c>
      <c r="AE688" s="105" t="s">
        <v>118</v>
      </c>
      <c r="AF688" s="105" t="s">
        <v>81</v>
      </c>
      <c r="AG688" s="105" t="s">
        <v>81</v>
      </c>
      <c r="AH688" s="105" t="s">
        <v>81</v>
      </c>
      <c r="AI688" s="33"/>
      <c r="AJ688" s="33"/>
      <c r="AK688" s="34"/>
      <c r="AL688" s="33"/>
      <c r="AM688" s="34"/>
      <c r="AN688" s="35"/>
      <c r="AO688" s="36"/>
      <c r="AP688" s="37"/>
      <c r="AQ688" s="33"/>
      <c r="AR688" s="38"/>
      <c r="AS688" s="39"/>
      <c r="AT688" s="40"/>
      <c r="AU688" s="48"/>
      <c r="AV688" s="49"/>
      <c r="AW688" s="41"/>
      <c r="AX688" s="47"/>
      <c r="AY688" s="33"/>
      <c r="AZ688" s="33"/>
      <c r="BA688" s="34"/>
      <c r="BB688" s="33"/>
      <c r="BC688" s="34"/>
      <c r="BD688" s="35"/>
      <c r="BE688" s="36"/>
      <c r="BF688" s="37"/>
      <c r="BG688" s="33"/>
      <c r="BH688" s="38"/>
      <c r="BI688" s="39"/>
      <c r="BJ688" s="40"/>
      <c r="BK688" s="48"/>
      <c r="BL688" s="49"/>
      <c r="BM688" s="41"/>
      <c r="BN688" s="47"/>
      <c r="BO688" s="33"/>
      <c r="BP688" s="33"/>
      <c r="BQ688" s="34"/>
      <c r="BR688" s="33"/>
      <c r="BS688" s="34"/>
      <c r="BT688" s="35"/>
      <c r="BU688" s="36"/>
      <c r="BV688" s="37"/>
      <c r="BW688" s="33"/>
      <c r="BX688" s="38"/>
      <c r="BY688" s="39"/>
      <c r="BZ688" s="40"/>
      <c r="CA688" s="48"/>
      <c r="CB688" s="49"/>
      <c r="CC688" s="41"/>
      <c r="CD688" s="47"/>
    </row>
    <row r="689" spans="1:82" s="32" customFormat="1" ht="90" customHeight="1" x14ac:dyDescent="0.25">
      <c r="A689" s="315">
        <f t="shared" si="31"/>
        <v>681</v>
      </c>
      <c r="B689" s="61" t="s">
        <v>2479</v>
      </c>
      <c r="C689" s="61">
        <v>2020</v>
      </c>
      <c r="D689" s="61" t="s">
        <v>68</v>
      </c>
      <c r="E689" s="61"/>
      <c r="F689" s="61" t="s">
        <v>2861</v>
      </c>
      <c r="G689" s="62" t="s">
        <v>2857</v>
      </c>
      <c r="H689" s="310"/>
      <c r="I689" s="46" t="s">
        <v>2858</v>
      </c>
      <c r="J689" s="64" t="s">
        <v>2858</v>
      </c>
      <c r="K689" s="63" t="s">
        <v>73</v>
      </c>
      <c r="L689" s="90" t="s">
        <v>2862</v>
      </c>
      <c r="M689" s="100" t="s">
        <v>2863</v>
      </c>
      <c r="N689" s="90" t="s">
        <v>2864</v>
      </c>
      <c r="O689" s="90">
        <v>2</v>
      </c>
      <c r="P689" s="101">
        <v>45280</v>
      </c>
      <c r="Q689" s="101">
        <v>45657</v>
      </c>
      <c r="R689" s="102">
        <f t="shared" si="32"/>
        <v>55.649999999999991</v>
      </c>
      <c r="S689" s="90" t="s">
        <v>105</v>
      </c>
      <c r="T689" s="90" t="s">
        <v>1188</v>
      </c>
      <c r="U689" s="105">
        <f>+IFERROR(VLOOKUP($L689,ACTIVIDADES!$B$9:$X$493,10,0),"")</f>
        <v>0</v>
      </c>
      <c r="V689" s="167" t="str">
        <f>+IFERROR(VLOOKUP($L689,ACTIVIDADES!$B$9:$X$493,11,0),"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W689" s="227">
        <f>+IFERROR(VLOOKUP($L689,ACTIVIDADES!$B$9:$X$493,12,0),"")</f>
        <v>0</v>
      </c>
      <c r="X689" s="138">
        <f>+IFERROR(VLOOKUP($L689,ACTIVIDADES!$B$9:$X$493,13,0),"")</f>
        <v>46153</v>
      </c>
      <c r="Y689" s="164" t="str">
        <f>+IFERROR(VLOOKUP($L689,ACTIVIDADES!$B$9:$X$493,14,0),"")</f>
        <v>No se evidencian soportes de la actividad</v>
      </c>
      <c r="Z689" s="105">
        <f>+IFERROR(VLOOKUP($L689,ACTIVIDADES!$B$9:$X$493,15,0),"")</f>
        <v>0</v>
      </c>
      <c r="AA689" s="165" t="str">
        <f>+IFERROR(VLOOKUP($L689,ACTIVIDADES!$B$9:$X$493,16,0),"")</f>
        <v>VENCIDO</v>
      </c>
      <c r="AB689" s="138">
        <v>46157</v>
      </c>
      <c r="AC689" s="105">
        <v>0</v>
      </c>
      <c r="AD689" s="181" t="s">
        <v>93</v>
      </c>
      <c r="AE689" s="105" t="s">
        <v>118</v>
      </c>
      <c r="AF689" s="105" t="s">
        <v>81</v>
      </c>
      <c r="AG689" s="105" t="s">
        <v>81</v>
      </c>
      <c r="AH689" s="105" t="s">
        <v>81</v>
      </c>
      <c r="AI689" s="33"/>
      <c r="AJ689" s="33"/>
      <c r="AK689" s="34"/>
      <c r="AL689" s="33"/>
      <c r="AM689" s="34"/>
      <c r="AN689" s="35"/>
      <c r="AO689" s="36"/>
      <c r="AP689" s="37"/>
      <c r="AQ689" s="33"/>
      <c r="AR689" s="38"/>
      <c r="AS689" s="39"/>
      <c r="AT689" s="40"/>
      <c r="AU689" s="48"/>
      <c r="AV689" s="49"/>
      <c r="AW689" s="41"/>
      <c r="AX689" s="47"/>
      <c r="AY689" s="33"/>
      <c r="AZ689" s="33"/>
      <c r="BA689" s="34"/>
      <c r="BB689" s="33"/>
      <c r="BC689" s="34"/>
      <c r="BD689" s="35"/>
      <c r="BE689" s="36"/>
      <c r="BF689" s="37"/>
      <c r="BG689" s="33"/>
      <c r="BH689" s="38"/>
      <c r="BI689" s="39"/>
      <c r="BJ689" s="40"/>
      <c r="BK689" s="48"/>
      <c r="BL689" s="49"/>
      <c r="BM689" s="41"/>
      <c r="BN689" s="47"/>
      <c r="BO689" s="33"/>
      <c r="BP689" s="33"/>
      <c r="BQ689" s="34"/>
      <c r="BR689" s="33"/>
      <c r="BS689" s="34"/>
      <c r="BT689" s="35"/>
      <c r="BU689" s="36"/>
      <c r="BV689" s="37"/>
      <c r="BW689" s="33"/>
      <c r="BX689" s="38"/>
      <c r="BY689" s="39"/>
      <c r="BZ689" s="40"/>
      <c r="CA689" s="48"/>
      <c r="CB689" s="49"/>
      <c r="CC689" s="41"/>
      <c r="CD689" s="47"/>
    </row>
    <row r="690" spans="1:82" s="32" customFormat="1" ht="90" customHeight="1" x14ac:dyDescent="0.25">
      <c r="A690" s="315">
        <f t="shared" si="31"/>
        <v>682</v>
      </c>
      <c r="B690" s="61" t="s">
        <v>2479</v>
      </c>
      <c r="C690" s="61">
        <v>2020</v>
      </c>
      <c r="D690" s="61" t="s">
        <v>68</v>
      </c>
      <c r="E690" s="61"/>
      <c r="F690" s="61" t="s">
        <v>2865</v>
      </c>
      <c r="G690" s="62" t="s">
        <v>2857</v>
      </c>
      <c r="H690" s="310"/>
      <c r="I690" s="46" t="s">
        <v>2858</v>
      </c>
      <c r="J690" s="64" t="s">
        <v>2858</v>
      </c>
      <c r="K690" s="63" t="s">
        <v>73</v>
      </c>
      <c r="L690" s="90" t="s">
        <v>2844</v>
      </c>
      <c r="M690" s="100" t="s">
        <v>2845</v>
      </c>
      <c r="N690" s="90" t="s">
        <v>2846</v>
      </c>
      <c r="O690" s="90" t="s">
        <v>1363</v>
      </c>
      <c r="P690" s="101">
        <v>45280</v>
      </c>
      <c r="Q690" s="101">
        <v>45382</v>
      </c>
      <c r="R690" s="102">
        <f t="shared" si="32"/>
        <v>15.15</v>
      </c>
      <c r="S690" s="90" t="s">
        <v>131</v>
      </c>
      <c r="T690" s="90" t="s">
        <v>1188</v>
      </c>
      <c r="U690" s="105">
        <f>+IFERROR(VLOOKUP($L690,ACTIVIDADES!$B$9:$X$493,10,0),"")</f>
        <v>0</v>
      </c>
      <c r="V690" s="167" t="str">
        <f>+IFERROR(VLOOKUP($L690,ACTIVIDADES!$B$9:$X$493,11,0),"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W690" s="227">
        <f>+IFERROR(VLOOKUP($L690,ACTIVIDADES!$B$9:$X$493,12,0),"")</f>
        <v>0</v>
      </c>
      <c r="X690" s="138">
        <f>+IFERROR(VLOOKUP($L690,ACTIVIDADES!$B$9:$X$493,13,0),"")</f>
        <v>46153</v>
      </c>
      <c r="Y690" s="164" t="str">
        <f>+IFERROR(VLOOKUP($L690,ACTIVIDADES!$B$9:$X$493,14,0),"")</f>
        <v>No se evidencia realización de acciones</v>
      </c>
      <c r="Z690" s="105">
        <f>+IFERROR(VLOOKUP($L690,ACTIVIDADES!$B$9:$X$493,15,0),"")</f>
        <v>0</v>
      </c>
      <c r="AA690" s="165" t="str">
        <f>+IFERROR(VLOOKUP($L690,ACTIVIDADES!$B$9:$X$493,16,0),"")</f>
        <v>VENCIDO</v>
      </c>
      <c r="AB690" s="138">
        <v>46157</v>
      </c>
      <c r="AC690" s="105">
        <v>0</v>
      </c>
      <c r="AD690" s="181" t="s">
        <v>93</v>
      </c>
      <c r="AE690" s="105" t="s">
        <v>118</v>
      </c>
      <c r="AF690" s="105" t="s">
        <v>81</v>
      </c>
      <c r="AG690" s="105" t="s">
        <v>81</v>
      </c>
      <c r="AH690" s="105" t="s">
        <v>81</v>
      </c>
      <c r="AI690" s="33"/>
      <c r="AJ690" s="33"/>
      <c r="AK690" s="34"/>
      <c r="AL690" s="33"/>
      <c r="AM690" s="34"/>
      <c r="AN690" s="35"/>
      <c r="AO690" s="36"/>
      <c r="AP690" s="37"/>
      <c r="AQ690" s="33"/>
      <c r="AR690" s="38"/>
      <c r="AS690" s="39"/>
      <c r="AT690" s="40"/>
      <c r="AU690" s="48"/>
      <c r="AV690" s="49"/>
      <c r="AW690" s="41"/>
      <c r="AX690" s="47"/>
      <c r="AY690" s="33"/>
      <c r="AZ690" s="33"/>
      <c r="BA690" s="34"/>
      <c r="BB690" s="33"/>
      <c r="BC690" s="34"/>
      <c r="BD690" s="35"/>
      <c r="BE690" s="36"/>
      <c r="BF690" s="37"/>
      <c r="BG690" s="33"/>
      <c r="BH690" s="38"/>
      <c r="BI690" s="39"/>
      <c r="BJ690" s="40"/>
      <c r="BK690" s="48"/>
      <c r="BL690" s="49"/>
      <c r="BM690" s="41"/>
      <c r="BN690" s="47"/>
      <c r="BO690" s="33"/>
      <c r="BP690" s="33"/>
      <c r="BQ690" s="34"/>
      <c r="BR690" s="33"/>
      <c r="BS690" s="34"/>
      <c r="BT690" s="35"/>
      <c r="BU690" s="36"/>
      <c r="BV690" s="37"/>
      <c r="BW690" s="33"/>
      <c r="BX690" s="38"/>
      <c r="BY690" s="39"/>
      <c r="BZ690" s="40"/>
      <c r="CA690" s="48"/>
      <c r="CB690" s="49"/>
      <c r="CC690" s="41"/>
      <c r="CD690" s="47"/>
    </row>
    <row r="691" spans="1:82" s="32" customFormat="1" ht="90" customHeight="1" x14ac:dyDescent="0.25">
      <c r="A691" s="315">
        <f t="shared" si="31"/>
        <v>683</v>
      </c>
      <c r="B691" s="61" t="s">
        <v>2479</v>
      </c>
      <c r="C691" s="61">
        <v>2020</v>
      </c>
      <c r="D691" s="61" t="s">
        <v>68</v>
      </c>
      <c r="E691" s="61"/>
      <c r="F691" s="61" t="s">
        <v>2866</v>
      </c>
      <c r="G691" s="62" t="s">
        <v>2857</v>
      </c>
      <c r="H691" s="310"/>
      <c r="I691" s="46" t="s">
        <v>2858</v>
      </c>
      <c r="J691" s="64" t="s">
        <v>2858</v>
      </c>
      <c r="K691" s="63" t="s">
        <v>73</v>
      </c>
      <c r="L691" s="90" t="s">
        <v>2867</v>
      </c>
      <c r="M691" s="100" t="s">
        <v>2868</v>
      </c>
      <c r="N691" s="90" t="s">
        <v>2864</v>
      </c>
      <c r="O691" s="90">
        <v>2</v>
      </c>
      <c r="P691" s="101">
        <v>45280</v>
      </c>
      <c r="Q691" s="101">
        <v>45657</v>
      </c>
      <c r="R691" s="102">
        <f t="shared" si="32"/>
        <v>55.649999999999991</v>
      </c>
      <c r="S691" s="90" t="s">
        <v>293</v>
      </c>
      <c r="T691" s="90" t="s">
        <v>1188</v>
      </c>
      <c r="U691" s="105">
        <f>+IFERROR(VLOOKUP($L691,ACTIVIDADES!$B$9:$X$493,10,0),"")</f>
        <v>1</v>
      </c>
      <c r="V691" s="167" t="str">
        <f>+IFERROR(VLOOKUP($L691,ACTIVIDADES!$B$9:$X$493,11,0)," ")</f>
        <v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
</v>
      </c>
      <c r="W691" s="227" t="str">
        <f>+IFERROR(VLOOKUP($L691,ACTIVIDADES!$B$9:$X$493,12,0),"")</f>
        <v>https://dnbcgovco-my.sharepoint.com/:f:/g/personal/planeacion_dnbc_gov_co/IgAKPZEalRp3T7O44VwZjBLlARF86VpmllJA36VR9-2qDG8?e=W6XaGX</v>
      </c>
      <c r="X691" s="138">
        <f>+IFERROR(VLOOKUP($L691,ACTIVIDADES!$B$9:$X$493,13,0),"")</f>
        <v>46153</v>
      </c>
      <c r="Y691" s="164" t="str">
        <f>+IFERROR(VLOOKUP($L691,ACTIVIDADES!$B$9:$X$493,14,0),"")</f>
        <v>Se incluye socialización realizada en 2026 sobre procedimiento de gestión de pagos. Se sugiere la inclusión de actas de asistencia</v>
      </c>
      <c r="Z691" s="105">
        <f>+IFERROR(VLOOKUP($L691,ACTIVIDADES!$B$9:$X$493,15,0),"")</f>
        <v>1</v>
      </c>
      <c r="AA691" s="165" t="str">
        <f>+IFERROR(VLOOKUP($L691,ACTIVIDADES!$B$9:$X$493,16,0),"")</f>
        <v>CUMPLIDO</v>
      </c>
      <c r="AB691" s="171">
        <v>46181</v>
      </c>
      <c r="AC691" s="170">
        <v>0.5</v>
      </c>
      <c r="AD691" s="176" t="s">
        <v>2869</v>
      </c>
      <c r="AE691" s="105" t="s">
        <v>80</v>
      </c>
      <c r="AF691" s="105" t="s">
        <v>81</v>
      </c>
      <c r="AG691" s="105" t="s">
        <v>85</v>
      </c>
      <c r="AH691" s="105" t="s">
        <v>123</v>
      </c>
      <c r="AI691" s="33"/>
      <c r="AJ691" s="33"/>
      <c r="AK691" s="34"/>
      <c r="AL691" s="33"/>
      <c r="AM691" s="34"/>
      <c r="AN691" s="35"/>
      <c r="AO691" s="36"/>
      <c r="AP691" s="37"/>
      <c r="AQ691" s="33"/>
      <c r="AR691" s="38"/>
      <c r="AS691" s="39"/>
      <c r="AT691" s="40"/>
      <c r="AU691" s="48"/>
      <c r="AV691" s="49"/>
      <c r="AW691" s="41"/>
      <c r="AX691" s="47"/>
      <c r="AY691" s="33"/>
      <c r="AZ691" s="33"/>
      <c r="BA691" s="34"/>
      <c r="BB691" s="33"/>
      <c r="BC691" s="34"/>
      <c r="BD691" s="35"/>
      <c r="BE691" s="36"/>
      <c r="BF691" s="37"/>
      <c r="BG691" s="33"/>
      <c r="BH691" s="38"/>
      <c r="BI691" s="39"/>
      <c r="BJ691" s="40"/>
      <c r="BK691" s="48"/>
      <c r="BL691" s="49"/>
      <c r="BM691" s="41"/>
      <c r="BN691" s="47"/>
      <c r="BO691" s="33"/>
      <c r="BP691" s="33"/>
      <c r="BQ691" s="34"/>
      <c r="BR691" s="33"/>
      <c r="BS691" s="34"/>
      <c r="BT691" s="35"/>
      <c r="BU691" s="36"/>
      <c r="BV691" s="37"/>
      <c r="BW691" s="33"/>
      <c r="BX691" s="38"/>
      <c r="BY691" s="39"/>
      <c r="BZ691" s="40"/>
      <c r="CA691" s="48"/>
      <c r="CB691" s="49"/>
      <c r="CC691" s="41"/>
      <c r="CD691" s="47"/>
    </row>
    <row r="692" spans="1:82" s="32" customFormat="1" ht="90" customHeight="1" x14ac:dyDescent="0.25">
      <c r="A692" s="315">
        <f t="shared" si="31"/>
        <v>684</v>
      </c>
      <c r="B692" s="61" t="s">
        <v>2479</v>
      </c>
      <c r="C692" s="61">
        <v>2020</v>
      </c>
      <c r="D692" s="61" t="s">
        <v>68</v>
      </c>
      <c r="E692" s="61"/>
      <c r="F692" s="61" t="s">
        <v>2870</v>
      </c>
      <c r="G692" s="62" t="s">
        <v>2871</v>
      </c>
      <c r="H692" s="310"/>
      <c r="I692" s="46" t="s">
        <v>2872</v>
      </c>
      <c r="J692" s="64" t="s">
        <v>2872</v>
      </c>
      <c r="K692" s="63" t="s">
        <v>73</v>
      </c>
      <c r="L692" s="90" t="s">
        <v>2867</v>
      </c>
      <c r="M692" s="100" t="s">
        <v>2868</v>
      </c>
      <c r="N692" s="90" t="s">
        <v>2864</v>
      </c>
      <c r="O692" s="90">
        <v>2</v>
      </c>
      <c r="P692" s="101">
        <v>45280</v>
      </c>
      <c r="Q692" s="101">
        <v>45657</v>
      </c>
      <c r="R692" s="102">
        <f t="shared" si="32"/>
        <v>55.649999999999991</v>
      </c>
      <c r="S692" s="90" t="s">
        <v>293</v>
      </c>
      <c r="T692" s="90" t="s">
        <v>1188</v>
      </c>
      <c r="U692" s="105">
        <f>+IFERROR(VLOOKUP($L692,ACTIVIDADES!$B$9:$X$493,10,0),"")</f>
        <v>1</v>
      </c>
      <c r="V692" s="167" t="str">
        <f>+IFERROR(VLOOKUP($L692,ACTIVIDADES!$B$9:$X$493,11,0)," ")</f>
        <v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
</v>
      </c>
      <c r="W692" s="227" t="str">
        <f>+IFERROR(VLOOKUP($L692,ACTIVIDADES!$B$9:$X$493,12,0),"")</f>
        <v>https://dnbcgovco-my.sharepoint.com/:f:/g/personal/planeacion_dnbc_gov_co/IgAKPZEalRp3T7O44VwZjBLlARF86VpmllJA36VR9-2qDG8?e=W6XaGX</v>
      </c>
      <c r="X692" s="138">
        <f>+IFERROR(VLOOKUP($L692,ACTIVIDADES!$B$9:$X$493,13,0),"")</f>
        <v>46153</v>
      </c>
      <c r="Y692" s="164" t="str">
        <f>+IFERROR(VLOOKUP($L692,ACTIVIDADES!$B$9:$X$493,14,0),"")</f>
        <v>Se incluye socialización realizada en 2026 sobre procedimiento de gestión de pagos. Se sugiere la inclusión de actas de asistencia</v>
      </c>
      <c r="Z692" s="105">
        <f>+IFERROR(VLOOKUP($L692,ACTIVIDADES!$B$9:$X$493,15,0),"")</f>
        <v>1</v>
      </c>
      <c r="AA692" s="165" t="str">
        <f>+IFERROR(VLOOKUP($L692,ACTIVIDADES!$B$9:$X$493,16,0),"")</f>
        <v>CUMPLIDO</v>
      </c>
      <c r="AB692" s="138">
        <v>46171</v>
      </c>
      <c r="AC692" s="170">
        <v>0.5</v>
      </c>
      <c r="AD692" s="176" t="s">
        <v>2869</v>
      </c>
      <c r="AE692" s="105" t="s">
        <v>80</v>
      </c>
      <c r="AF692" s="105" t="s">
        <v>81</v>
      </c>
      <c r="AG692" s="105" t="s">
        <v>85</v>
      </c>
      <c r="AH692" s="105" t="s">
        <v>123</v>
      </c>
      <c r="AI692" s="33"/>
      <c r="AJ692" s="33"/>
      <c r="AK692" s="34"/>
      <c r="AL692" s="33"/>
      <c r="AM692" s="34"/>
      <c r="AN692" s="35"/>
      <c r="AO692" s="36"/>
      <c r="AP692" s="37"/>
      <c r="AQ692" s="33"/>
      <c r="AR692" s="38"/>
      <c r="AS692" s="39"/>
      <c r="AT692" s="40"/>
      <c r="AU692" s="48"/>
      <c r="AV692" s="49"/>
      <c r="AW692" s="41"/>
      <c r="AX692" s="47"/>
      <c r="AY692" s="33"/>
      <c r="AZ692" s="33"/>
      <c r="BA692" s="34"/>
      <c r="BB692" s="33"/>
      <c r="BC692" s="34"/>
      <c r="BD692" s="35"/>
      <c r="BE692" s="36"/>
      <c r="BF692" s="37"/>
      <c r="BG692" s="33"/>
      <c r="BH692" s="38"/>
      <c r="BI692" s="39"/>
      <c r="BJ692" s="40"/>
      <c r="BK692" s="48"/>
      <c r="BL692" s="49"/>
      <c r="BM692" s="41"/>
      <c r="BN692" s="47"/>
      <c r="BO692" s="33"/>
      <c r="BP692" s="33"/>
      <c r="BQ692" s="34"/>
      <c r="BR692" s="33"/>
      <c r="BS692" s="34"/>
      <c r="BT692" s="35"/>
      <c r="BU692" s="36"/>
      <c r="BV692" s="37"/>
      <c r="BW692" s="33"/>
      <c r="BX692" s="38"/>
      <c r="BY692" s="39"/>
      <c r="BZ692" s="40"/>
      <c r="CA692" s="48"/>
      <c r="CB692" s="49"/>
      <c r="CC692" s="41"/>
      <c r="CD692" s="47"/>
    </row>
    <row r="693" spans="1:82" s="32" customFormat="1" ht="90" customHeight="1" x14ac:dyDescent="0.25">
      <c r="A693" s="315">
        <f t="shared" si="31"/>
        <v>685</v>
      </c>
      <c r="B693" s="61" t="s">
        <v>2479</v>
      </c>
      <c r="C693" s="61">
        <v>2020</v>
      </c>
      <c r="D693" s="61" t="s">
        <v>68</v>
      </c>
      <c r="E693" s="61"/>
      <c r="F693" s="61" t="s">
        <v>2873</v>
      </c>
      <c r="G693" s="62" t="s">
        <v>2871</v>
      </c>
      <c r="H693" s="310"/>
      <c r="I693" s="46" t="s">
        <v>2872</v>
      </c>
      <c r="J693" s="64" t="s">
        <v>2872</v>
      </c>
      <c r="K693" s="63" t="s">
        <v>73</v>
      </c>
      <c r="L693" s="90" t="s">
        <v>2859</v>
      </c>
      <c r="M693" s="100" t="s">
        <v>2860</v>
      </c>
      <c r="N693" s="90" t="s">
        <v>228</v>
      </c>
      <c r="O693" s="90">
        <v>1</v>
      </c>
      <c r="P693" s="101">
        <v>45280</v>
      </c>
      <c r="Q693" s="101">
        <v>45657</v>
      </c>
      <c r="R693" s="102">
        <f t="shared" si="32"/>
        <v>55.649999999999991</v>
      </c>
      <c r="S693" s="90" t="s">
        <v>105</v>
      </c>
      <c r="T693" s="90" t="s">
        <v>1188</v>
      </c>
      <c r="U693" s="105">
        <f>+IFERROR(VLOOKUP($L693,ACTIVIDADES!$B$9:$X$493,10,0),"")</f>
        <v>0</v>
      </c>
      <c r="V693" s="167" t="str">
        <f>+IFERROR(VLOOKUP($L693,ACTIVIDADES!$B$9:$X$493,11,0)," ")</f>
        <v xml:space="preserve">Actividad en construcción; se adelanta la actualización del Manual de Supervisión para incorporar los formatos necesarios para el control de entrega de bienes y gestión de pagos.
</v>
      </c>
      <c r="W693" s="227">
        <f>+IFERROR(VLOOKUP($L693,ACTIVIDADES!$B$9:$X$493,12,0),"")</f>
        <v>0</v>
      </c>
      <c r="X693" s="138">
        <f>+IFERROR(VLOOKUP($L693,ACTIVIDADES!$B$9:$X$493,13,0),"")</f>
        <v>46153</v>
      </c>
      <c r="Y693" s="164" t="str">
        <f>+IFERROR(VLOOKUP($L693,ACTIVIDADES!$B$9:$X$493,14,0),"")</f>
        <v>No se evidencian soportes de la actividad</v>
      </c>
      <c r="Z693" s="105">
        <f>+IFERROR(VLOOKUP($L693,ACTIVIDADES!$B$9:$X$493,15,0),"")</f>
        <v>0</v>
      </c>
      <c r="AA693" s="165" t="str">
        <f>+IFERROR(VLOOKUP($L693,ACTIVIDADES!$B$9:$X$493,16,0),"")</f>
        <v>VENCIDO</v>
      </c>
      <c r="AB693" s="138">
        <v>46171</v>
      </c>
      <c r="AC693" s="105">
        <v>0</v>
      </c>
      <c r="AD693" s="181" t="s">
        <v>93</v>
      </c>
      <c r="AE693" s="105" t="s">
        <v>118</v>
      </c>
      <c r="AF693" s="105" t="s">
        <v>81</v>
      </c>
      <c r="AG693" s="105" t="s">
        <v>81</v>
      </c>
      <c r="AH693" s="105" t="s">
        <v>81</v>
      </c>
      <c r="AI693" s="33"/>
      <c r="AJ693" s="33"/>
      <c r="AK693" s="34"/>
      <c r="AL693" s="33"/>
      <c r="AM693" s="34"/>
      <c r="AN693" s="35"/>
      <c r="AO693" s="36"/>
      <c r="AP693" s="37"/>
      <c r="AQ693" s="33"/>
      <c r="AR693" s="38"/>
      <c r="AS693" s="39"/>
      <c r="AT693" s="40"/>
      <c r="AU693" s="48"/>
      <c r="AV693" s="49"/>
      <c r="AW693" s="41"/>
      <c r="AX693" s="47"/>
      <c r="AY693" s="33"/>
      <c r="AZ693" s="33"/>
      <c r="BA693" s="34"/>
      <c r="BB693" s="33"/>
      <c r="BC693" s="34"/>
      <c r="BD693" s="35"/>
      <c r="BE693" s="36"/>
      <c r="BF693" s="37"/>
      <c r="BG693" s="33"/>
      <c r="BH693" s="38"/>
      <c r="BI693" s="39"/>
      <c r="BJ693" s="40"/>
      <c r="BK693" s="48"/>
      <c r="BL693" s="49"/>
      <c r="BM693" s="41"/>
      <c r="BN693" s="47"/>
      <c r="BO693" s="33"/>
      <c r="BP693" s="33"/>
      <c r="BQ693" s="34"/>
      <c r="BR693" s="33"/>
      <c r="BS693" s="34"/>
      <c r="BT693" s="35"/>
      <c r="BU693" s="36"/>
      <c r="BV693" s="37"/>
      <c r="BW693" s="33"/>
      <c r="BX693" s="38"/>
      <c r="BY693" s="39"/>
      <c r="BZ693" s="40"/>
      <c r="CA693" s="48"/>
      <c r="CB693" s="49"/>
      <c r="CC693" s="41"/>
      <c r="CD693" s="47"/>
    </row>
    <row r="694" spans="1:82" s="32" customFormat="1" ht="90" customHeight="1" x14ac:dyDescent="0.25">
      <c r="A694" s="315">
        <f t="shared" si="31"/>
        <v>686</v>
      </c>
      <c r="B694" s="61" t="s">
        <v>2479</v>
      </c>
      <c r="C694" s="61">
        <v>2020</v>
      </c>
      <c r="D694" s="61" t="s">
        <v>68</v>
      </c>
      <c r="E694" s="61"/>
      <c r="F694" s="61" t="s">
        <v>2874</v>
      </c>
      <c r="G694" s="62" t="s">
        <v>2871</v>
      </c>
      <c r="H694" s="310"/>
      <c r="I694" s="46" t="s">
        <v>2872</v>
      </c>
      <c r="J694" s="64" t="s">
        <v>2872</v>
      </c>
      <c r="K694" s="63" t="s">
        <v>73</v>
      </c>
      <c r="L694" s="90" t="s">
        <v>2862</v>
      </c>
      <c r="M694" s="100" t="s">
        <v>2863</v>
      </c>
      <c r="N694" s="90" t="s">
        <v>2864</v>
      </c>
      <c r="O694" s="90">
        <v>2</v>
      </c>
      <c r="P694" s="101">
        <v>45280</v>
      </c>
      <c r="Q694" s="101">
        <v>45657</v>
      </c>
      <c r="R694" s="102">
        <f t="shared" si="32"/>
        <v>55.649999999999991</v>
      </c>
      <c r="S694" s="90" t="s">
        <v>105</v>
      </c>
      <c r="T694" s="90" t="s">
        <v>1188</v>
      </c>
      <c r="U694" s="105">
        <f>+IFERROR(VLOOKUP($L694,ACTIVIDADES!$B$9:$X$493,10,0),"")</f>
        <v>0</v>
      </c>
      <c r="V694" s="167" t="str">
        <f>+IFERROR(VLOOKUP($L694,ACTIVIDADES!$B$9:$X$493,11,0),"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W694" s="227">
        <f>+IFERROR(VLOOKUP($L694,ACTIVIDADES!$B$9:$X$493,12,0),"")</f>
        <v>0</v>
      </c>
      <c r="X694" s="138">
        <f>+IFERROR(VLOOKUP($L694,ACTIVIDADES!$B$9:$X$493,13,0),"")</f>
        <v>46153</v>
      </c>
      <c r="Y694" s="164" t="str">
        <f>+IFERROR(VLOOKUP($L694,ACTIVIDADES!$B$9:$X$493,14,0),"")</f>
        <v>No se evidencian soportes de la actividad</v>
      </c>
      <c r="Z694" s="105">
        <f>+IFERROR(VLOOKUP($L694,ACTIVIDADES!$B$9:$X$493,15,0),"")</f>
        <v>0</v>
      </c>
      <c r="AA694" s="165" t="str">
        <f>+IFERROR(VLOOKUP($L694,ACTIVIDADES!$B$9:$X$493,16,0),"")</f>
        <v>VENCIDO</v>
      </c>
      <c r="AB694" s="138">
        <v>46157</v>
      </c>
      <c r="AC694" s="105">
        <v>0</v>
      </c>
      <c r="AD694" s="181" t="s">
        <v>93</v>
      </c>
      <c r="AE694" s="105" t="s">
        <v>118</v>
      </c>
      <c r="AF694" s="105" t="s">
        <v>81</v>
      </c>
      <c r="AG694" s="105" t="s">
        <v>81</v>
      </c>
      <c r="AH694" s="105" t="s">
        <v>81</v>
      </c>
      <c r="AI694" s="33"/>
      <c r="AJ694" s="33"/>
      <c r="AK694" s="34"/>
      <c r="AL694" s="33"/>
      <c r="AM694" s="34"/>
      <c r="AN694" s="35"/>
      <c r="AO694" s="36"/>
      <c r="AP694" s="37"/>
      <c r="AQ694" s="33"/>
      <c r="AR694" s="38"/>
      <c r="AS694" s="39"/>
      <c r="AT694" s="40"/>
      <c r="AU694" s="48"/>
      <c r="AV694" s="49"/>
      <c r="AW694" s="41"/>
      <c r="AX694" s="47"/>
      <c r="AY694" s="33"/>
      <c r="AZ694" s="33"/>
      <c r="BA694" s="34"/>
      <c r="BB694" s="33"/>
      <c r="BC694" s="34"/>
      <c r="BD694" s="35"/>
      <c r="BE694" s="36"/>
      <c r="BF694" s="37"/>
      <c r="BG694" s="33"/>
      <c r="BH694" s="38"/>
      <c r="BI694" s="39"/>
      <c r="BJ694" s="40"/>
      <c r="BK694" s="48"/>
      <c r="BL694" s="49"/>
      <c r="BM694" s="41"/>
      <c r="BN694" s="47"/>
      <c r="BO694" s="33"/>
      <c r="BP694" s="33"/>
      <c r="BQ694" s="34"/>
      <c r="BR694" s="33"/>
      <c r="BS694" s="34"/>
      <c r="BT694" s="35"/>
      <c r="BU694" s="36"/>
      <c r="BV694" s="37"/>
      <c r="BW694" s="33"/>
      <c r="BX694" s="38"/>
      <c r="BY694" s="39"/>
      <c r="BZ694" s="40"/>
      <c r="CA694" s="48"/>
      <c r="CB694" s="49"/>
      <c r="CC694" s="41"/>
      <c r="CD694" s="47"/>
    </row>
    <row r="695" spans="1:82" s="32" customFormat="1" ht="90" customHeight="1" x14ac:dyDescent="0.25">
      <c r="A695" s="315">
        <f t="shared" si="31"/>
        <v>687</v>
      </c>
      <c r="B695" s="61" t="s">
        <v>2479</v>
      </c>
      <c r="C695" s="61">
        <v>2020</v>
      </c>
      <c r="D695" s="61" t="s">
        <v>68</v>
      </c>
      <c r="E695" s="61"/>
      <c r="F695" s="61" t="s">
        <v>2875</v>
      </c>
      <c r="G695" s="62" t="s">
        <v>2871</v>
      </c>
      <c r="H695" s="310"/>
      <c r="I695" s="46" t="s">
        <v>2872</v>
      </c>
      <c r="J695" s="64" t="s">
        <v>2872</v>
      </c>
      <c r="K695" s="63" t="s">
        <v>73</v>
      </c>
      <c r="L695" s="90" t="s">
        <v>2876</v>
      </c>
      <c r="M695" s="100" t="s">
        <v>2511</v>
      </c>
      <c r="N695" s="90" t="s">
        <v>2512</v>
      </c>
      <c r="O695" s="90" t="s">
        <v>1363</v>
      </c>
      <c r="P695" s="101">
        <v>45280</v>
      </c>
      <c r="Q695" s="101">
        <v>45382</v>
      </c>
      <c r="R695" s="102">
        <f t="shared" si="32"/>
        <v>15.15</v>
      </c>
      <c r="S695" s="90" t="s">
        <v>92</v>
      </c>
      <c r="T695" s="90" t="s">
        <v>1188</v>
      </c>
      <c r="U695" s="105">
        <f>+IFERROR(VLOOKUP($L695,ACTIVIDADES!$B$9:$X$493,10,0),"")</f>
        <v>1</v>
      </c>
      <c r="V695" s="167" t="str">
        <f>+IFERROR(VLOOKUP($L695,ACTIVIDADES!$B$9:$X$493,11,0)," ")</f>
        <v>Se esta manejando una prueba piloto SIIF NACIÓN</v>
      </c>
      <c r="W695" s="227" t="str">
        <f>+IFERROR(VLOOKUP($L695,ACTIVIDADES!$B$9:$X$493,12,0),"")</f>
        <v>https://dnbcgovco-my.sharepoint.com/:f:/g/personal/planeacion_dnbc_gov_co/IgAJUIk6QYFPQ7DG3e2uiVEhAT8UXLgDaqYjtQAnwclhSis?e=jmLuIa</v>
      </c>
      <c r="X695" s="138">
        <f>+IFERROR(VLOOKUP($L695,ACTIVIDADES!$B$9:$X$493,13,0),"")</f>
        <v>46153</v>
      </c>
      <c r="Y695" s="164" t="str">
        <f>+IFERROR(VLOOKUP($L695,ACTIVIDADES!$B$9:$X$493,14,0),"")</f>
        <v>Se evidencia respuesta de MinHacienda para uso piloto de sistema Siif Nación - Modulo Recursos Fisicos</v>
      </c>
      <c r="Z695" s="105">
        <f>+IFERROR(VLOOKUP($L695,ACTIVIDADES!$B$9:$X$493,15,0),"")</f>
        <v>0.1</v>
      </c>
      <c r="AA695" s="165" t="str">
        <f>+IFERROR(VLOOKUP($L695,ACTIVIDADES!$B$9:$X$493,16,0),"")</f>
        <v>EJECUCIÓN</v>
      </c>
      <c r="AB695" s="138">
        <v>46171</v>
      </c>
      <c r="AC695" s="105">
        <v>0.1</v>
      </c>
      <c r="AD695" s="105" t="s">
        <v>1786</v>
      </c>
      <c r="AE695" s="105" t="s">
        <v>118</v>
      </c>
      <c r="AF695" s="105" t="s">
        <v>81</v>
      </c>
      <c r="AG695" s="105" t="s">
        <v>81</v>
      </c>
      <c r="AH695" s="105" t="s">
        <v>81</v>
      </c>
      <c r="AI695" s="33"/>
      <c r="AJ695" s="33"/>
      <c r="AK695" s="34"/>
      <c r="AL695" s="33"/>
      <c r="AM695" s="34"/>
      <c r="AN695" s="35"/>
      <c r="AO695" s="36"/>
      <c r="AP695" s="37"/>
      <c r="AQ695" s="33"/>
      <c r="AR695" s="38"/>
      <c r="AS695" s="39"/>
      <c r="AT695" s="40"/>
      <c r="AU695" s="48"/>
      <c r="AV695" s="49"/>
      <c r="AW695" s="41"/>
      <c r="AX695" s="47"/>
      <c r="AY695" s="33"/>
      <c r="AZ695" s="33"/>
      <c r="BA695" s="34"/>
      <c r="BB695" s="33"/>
      <c r="BC695" s="34"/>
      <c r="BD695" s="35"/>
      <c r="BE695" s="36"/>
      <c r="BF695" s="37"/>
      <c r="BG695" s="33"/>
      <c r="BH695" s="38"/>
      <c r="BI695" s="39"/>
      <c r="BJ695" s="40"/>
      <c r="BK695" s="48"/>
      <c r="BL695" s="49"/>
      <c r="BM695" s="41"/>
      <c r="BN695" s="47"/>
      <c r="BO695" s="33"/>
      <c r="BP695" s="33"/>
      <c r="BQ695" s="34"/>
      <c r="BR695" s="33"/>
      <c r="BS695" s="34"/>
      <c r="BT695" s="35"/>
      <c r="BU695" s="36"/>
      <c r="BV695" s="37"/>
      <c r="BW695" s="33"/>
      <c r="BX695" s="38"/>
      <c r="BY695" s="39"/>
      <c r="BZ695" s="40"/>
      <c r="CA695" s="48"/>
      <c r="CB695" s="49"/>
      <c r="CC695" s="41"/>
      <c r="CD695" s="47"/>
    </row>
    <row r="696" spans="1:82" s="32" customFormat="1" ht="90" customHeight="1" x14ac:dyDescent="0.25">
      <c r="A696" s="315">
        <f t="shared" si="31"/>
        <v>688</v>
      </c>
      <c r="B696" s="61" t="s">
        <v>2479</v>
      </c>
      <c r="C696" s="61">
        <v>2020</v>
      </c>
      <c r="D696" s="61" t="s">
        <v>68</v>
      </c>
      <c r="E696" s="61"/>
      <c r="F696" s="61" t="s">
        <v>2877</v>
      </c>
      <c r="G696" s="62" t="s">
        <v>2871</v>
      </c>
      <c r="H696" s="310"/>
      <c r="I696" s="46" t="s">
        <v>2872</v>
      </c>
      <c r="J696" s="64" t="s">
        <v>2872</v>
      </c>
      <c r="K696" s="63" t="s">
        <v>73</v>
      </c>
      <c r="L696" s="90" t="s">
        <v>2844</v>
      </c>
      <c r="M696" s="100" t="s">
        <v>2845</v>
      </c>
      <c r="N696" s="90" t="s">
        <v>2846</v>
      </c>
      <c r="O696" s="90" t="s">
        <v>1363</v>
      </c>
      <c r="P696" s="101">
        <v>45280</v>
      </c>
      <c r="Q696" s="101">
        <v>45382</v>
      </c>
      <c r="R696" s="102">
        <f t="shared" si="32"/>
        <v>15.15</v>
      </c>
      <c r="S696" s="90" t="s">
        <v>131</v>
      </c>
      <c r="T696" s="90" t="s">
        <v>1188</v>
      </c>
      <c r="U696" s="105">
        <f>+IFERROR(VLOOKUP($L696,ACTIVIDADES!$B$9:$X$493,10,0),"")</f>
        <v>0</v>
      </c>
      <c r="V696" s="167" t="str">
        <f>+IFERROR(VLOOKUP($L696,ACTIVIDADES!$B$9:$X$493,11,0),"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W696" s="227">
        <f>+IFERROR(VLOOKUP($L696,ACTIVIDADES!$B$9:$X$493,12,0),"")</f>
        <v>0</v>
      </c>
      <c r="X696" s="138">
        <f>+IFERROR(VLOOKUP($L696,ACTIVIDADES!$B$9:$X$493,13,0),"")</f>
        <v>46153</v>
      </c>
      <c r="Y696" s="164" t="str">
        <f>+IFERROR(VLOOKUP($L696,ACTIVIDADES!$B$9:$X$493,14,0),"")</f>
        <v>No se evidencia realización de acciones</v>
      </c>
      <c r="Z696" s="105">
        <f>+IFERROR(VLOOKUP($L696,ACTIVIDADES!$B$9:$X$493,15,0),"")</f>
        <v>0</v>
      </c>
      <c r="AA696" s="165" t="str">
        <f>+IFERROR(VLOOKUP($L696,ACTIVIDADES!$B$9:$X$493,16,0),"")</f>
        <v>VENCIDO</v>
      </c>
      <c r="AB696" s="138">
        <v>46170</v>
      </c>
      <c r="AC696" s="105">
        <v>0</v>
      </c>
      <c r="AD696" s="181" t="s">
        <v>93</v>
      </c>
      <c r="AE696" s="105" t="s">
        <v>118</v>
      </c>
      <c r="AF696" s="105" t="s">
        <v>81</v>
      </c>
      <c r="AG696" s="105" t="s">
        <v>81</v>
      </c>
      <c r="AH696" s="105" t="s">
        <v>81</v>
      </c>
      <c r="AI696" s="33"/>
      <c r="AJ696" s="33"/>
      <c r="AK696" s="34"/>
      <c r="AL696" s="33"/>
      <c r="AM696" s="34"/>
      <c r="AN696" s="35"/>
      <c r="AO696" s="36"/>
      <c r="AP696" s="37"/>
      <c r="AQ696" s="33"/>
      <c r="AR696" s="38"/>
      <c r="AS696" s="39"/>
      <c r="AT696" s="40"/>
      <c r="AU696" s="48"/>
      <c r="AV696" s="49"/>
      <c r="AW696" s="41"/>
      <c r="AX696" s="47"/>
      <c r="AY696" s="33"/>
      <c r="AZ696" s="33"/>
      <c r="BA696" s="34"/>
      <c r="BB696" s="33"/>
      <c r="BC696" s="34"/>
      <c r="BD696" s="35"/>
      <c r="BE696" s="36"/>
      <c r="BF696" s="37"/>
      <c r="BG696" s="33"/>
      <c r="BH696" s="38"/>
      <c r="BI696" s="39"/>
      <c r="BJ696" s="40"/>
      <c r="BK696" s="48"/>
      <c r="BL696" s="49"/>
      <c r="BM696" s="41"/>
      <c r="BN696" s="47"/>
      <c r="BO696" s="33"/>
      <c r="BP696" s="33"/>
      <c r="BQ696" s="34"/>
      <c r="BR696" s="33"/>
      <c r="BS696" s="34"/>
      <c r="BT696" s="35"/>
      <c r="BU696" s="36"/>
      <c r="BV696" s="37"/>
      <c r="BW696" s="33"/>
      <c r="BX696" s="38"/>
      <c r="BY696" s="39"/>
      <c r="BZ696" s="40"/>
      <c r="CA696" s="48"/>
      <c r="CB696" s="49"/>
      <c r="CC696" s="41"/>
      <c r="CD696" s="47"/>
    </row>
    <row r="697" spans="1:82" s="32" customFormat="1" ht="90" customHeight="1" x14ac:dyDescent="0.25">
      <c r="A697" s="315">
        <f t="shared" si="31"/>
        <v>689</v>
      </c>
      <c r="B697" s="61" t="s">
        <v>2479</v>
      </c>
      <c r="C697" s="61">
        <v>2020</v>
      </c>
      <c r="D697" s="61" t="s">
        <v>68</v>
      </c>
      <c r="E697" s="61"/>
      <c r="F697" s="61" t="s">
        <v>2878</v>
      </c>
      <c r="G697" s="62" t="s">
        <v>2879</v>
      </c>
      <c r="H697" s="310"/>
      <c r="I697" s="46" t="s">
        <v>2880</v>
      </c>
      <c r="J697" s="64" t="s">
        <v>2880</v>
      </c>
      <c r="K697" s="63" t="s">
        <v>73</v>
      </c>
      <c r="L697" s="90" t="s">
        <v>2862</v>
      </c>
      <c r="M697" s="100" t="s">
        <v>2881</v>
      </c>
      <c r="N697" s="90" t="s">
        <v>2864</v>
      </c>
      <c r="O697" s="90" t="s">
        <v>2882</v>
      </c>
      <c r="P697" s="101">
        <v>45280</v>
      </c>
      <c r="Q697" s="101">
        <v>45657</v>
      </c>
      <c r="R697" s="102">
        <f t="shared" si="32"/>
        <v>55.649999999999991</v>
      </c>
      <c r="S697" s="90" t="s">
        <v>105</v>
      </c>
      <c r="T697" s="90" t="s">
        <v>1188</v>
      </c>
      <c r="U697" s="105">
        <f>+IFERROR(VLOOKUP($L697,ACTIVIDADES!$B$9:$X$493,10,0),"")</f>
        <v>0</v>
      </c>
      <c r="V697" s="167" t="str">
        <f>+IFERROR(VLOOKUP($L697,ACTIVIDADES!$B$9:$X$493,11,0),"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W697" s="227">
        <f>+IFERROR(VLOOKUP($L697,ACTIVIDADES!$B$9:$X$493,12,0),"")</f>
        <v>0</v>
      </c>
      <c r="X697" s="138">
        <f>+IFERROR(VLOOKUP($L697,ACTIVIDADES!$B$9:$X$493,13,0),"")</f>
        <v>46153</v>
      </c>
      <c r="Y697" s="164" t="str">
        <f>+IFERROR(VLOOKUP($L697,ACTIVIDADES!$B$9:$X$493,14,0),"")</f>
        <v>No se evidencian soportes de la actividad</v>
      </c>
      <c r="Z697" s="105">
        <f>+IFERROR(VLOOKUP($L697,ACTIVIDADES!$B$9:$X$493,15,0),"")</f>
        <v>0</v>
      </c>
      <c r="AA697" s="165" t="str">
        <f>+IFERROR(VLOOKUP($L697,ACTIVIDADES!$B$9:$X$493,16,0),"")</f>
        <v>VENCIDO</v>
      </c>
      <c r="AB697" s="171">
        <v>46181</v>
      </c>
      <c r="AC697" s="105">
        <v>0</v>
      </c>
      <c r="AD697" s="181" t="s">
        <v>93</v>
      </c>
      <c r="AE697" s="105" t="s">
        <v>118</v>
      </c>
      <c r="AF697" s="105" t="s">
        <v>81</v>
      </c>
      <c r="AG697" s="105" t="s">
        <v>81</v>
      </c>
      <c r="AH697" s="105" t="s">
        <v>81</v>
      </c>
      <c r="AI697" s="33"/>
      <c r="AJ697" s="33"/>
      <c r="AK697" s="34"/>
      <c r="AL697" s="33"/>
      <c r="AM697" s="34"/>
      <c r="AN697" s="35"/>
      <c r="AO697" s="36"/>
      <c r="AP697" s="37"/>
      <c r="AQ697" s="33"/>
      <c r="AR697" s="38"/>
      <c r="AS697" s="39"/>
      <c r="AT697" s="40"/>
      <c r="AU697" s="48"/>
      <c r="AV697" s="49"/>
      <c r="AW697" s="41"/>
      <c r="AX697" s="47"/>
      <c r="AY697" s="33"/>
      <c r="AZ697" s="33"/>
      <c r="BA697" s="34"/>
      <c r="BB697" s="33"/>
      <c r="BC697" s="34"/>
      <c r="BD697" s="35"/>
      <c r="BE697" s="36"/>
      <c r="BF697" s="37"/>
      <c r="BG697" s="33"/>
      <c r="BH697" s="38"/>
      <c r="BI697" s="39"/>
      <c r="BJ697" s="40"/>
      <c r="BK697" s="48"/>
      <c r="BL697" s="49"/>
      <c r="BM697" s="41"/>
      <c r="BN697" s="47"/>
      <c r="BO697" s="33"/>
      <c r="BP697" s="33"/>
      <c r="BQ697" s="34"/>
      <c r="BR697" s="33"/>
      <c r="BS697" s="34"/>
      <c r="BT697" s="35"/>
      <c r="BU697" s="36"/>
      <c r="BV697" s="37"/>
      <c r="BW697" s="33"/>
      <c r="BX697" s="38"/>
      <c r="BY697" s="39"/>
      <c r="BZ697" s="40"/>
      <c r="CA697" s="48"/>
      <c r="CB697" s="49"/>
      <c r="CC697" s="41"/>
      <c r="CD697" s="47"/>
    </row>
    <row r="698" spans="1:82" s="32" customFormat="1" ht="90" customHeight="1" x14ac:dyDescent="0.25">
      <c r="A698" s="315">
        <f t="shared" si="31"/>
        <v>690</v>
      </c>
      <c r="B698" s="61" t="s">
        <v>2479</v>
      </c>
      <c r="C698" s="61">
        <v>2020</v>
      </c>
      <c r="D698" s="61" t="s">
        <v>68</v>
      </c>
      <c r="E698" s="61"/>
      <c r="F698" s="61" t="s">
        <v>2883</v>
      </c>
      <c r="G698" s="62" t="s">
        <v>2884</v>
      </c>
      <c r="H698" s="310"/>
      <c r="I698" s="46" t="s">
        <v>2885</v>
      </c>
      <c r="J698" s="64" t="s">
        <v>2885</v>
      </c>
      <c r="K698" s="63" t="s">
        <v>73</v>
      </c>
      <c r="L698" s="90" t="s">
        <v>2862</v>
      </c>
      <c r="M698" s="100" t="s">
        <v>2881</v>
      </c>
      <c r="N698" s="90" t="s">
        <v>2864</v>
      </c>
      <c r="O698" s="90">
        <v>2</v>
      </c>
      <c r="P698" s="101">
        <v>45280</v>
      </c>
      <c r="Q698" s="101">
        <v>45657</v>
      </c>
      <c r="R698" s="102">
        <f t="shared" si="32"/>
        <v>55.649999999999991</v>
      </c>
      <c r="S698" s="90" t="s">
        <v>105</v>
      </c>
      <c r="T698" s="90" t="s">
        <v>1188</v>
      </c>
      <c r="U698" s="105">
        <f>+IFERROR(VLOOKUP($L698,ACTIVIDADES!$B$9:$X$493,10,0),"")</f>
        <v>0</v>
      </c>
      <c r="V698" s="167" t="str">
        <f>+IFERROR(VLOOKUP($L698,ACTIVIDADES!$B$9:$X$493,11,0),"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W698" s="227">
        <f>+IFERROR(VLOOKUP($L698,ACTIVIDADES!$B$9:$X$493,12,0),"")</f>
        <v>0</v>
      </c>
      <c r="X698" s="138">
        <f>+IFERROR(VLOOKUP($L698,ACTIVIDADES!$B$9:$X$493,13,0),"")</f>
        <v>46153</v>
      </c>
      <c r="Y698" s="164" t="str">
        <f>+IFERROR(VLOOKUP($L698,ACTIVIDADES!$B$9:$X$493,14,0),"")</f>
        <v>No se evidencian soportes de la actividad</v>
      </c>
      <c r="Z698" s="105">
        <f>+IFERROR(VLOOKUP($L698,ACTIVIDADES!$B$9:$X$493,15,0),"")</f>
        <v>0</v>
      </c>
      <c r="AA698" s="165" t="str">
        <f>+IFERROR(VLOOKUP($L698,ACTIVIDADES!$B$9:$X$493,16,0),"")</f>
        <v>VENCIDO</v>
      </c>
      <c r="AB698" s="138">
        <v>46157</v>
      </c>
      <c r="AC698" s="105">
        <v>0</v>
      </c>
      <c r="AD698" s="181" t="s">
        <v>93</v>
      </c>
      <c r="AE698" s="105" t="s">
        <v>118</v>
      </c>
      <c r="AF698" s="105" t="s">
        <v>81</v>
      </c>
      <c r="AG698" s="105" t="s">
        <v>81</v>
      </c>
      <c r="AH698" s="105" t="s">
        <v>81</v>
      </c>
      <c r="AI698" s="33"/>
      <c r="AJ698" s="33"/>
      <c r="AK698" s="34"/>
      <c r="AL698" s="33"/>
      <c r="AM698" s="34"/>
      <c r="AN698" s="35"/>
      <c r="AO698" s="36"/>
      <c r="AP698" s="37"/>
      <c r="AQ698" s="33"/>
      <c r="AR698" s="38"/>
      <c r="AS698" s="39"/>
      <c r="AT698" s="40"/>
      <c r="AU698" s="48"/>
      <c r="AV698" s="49"/>
      <c r="AW698" s="41"/>
      <c r="AX698" s="47"/>
      <c r="AY698" s="33"/>
      <c r="AZ698" s="33"/>
      <c r="BA698" s="34"/>
      <c r="BB698" s="33"/>
      <c r="BC698" s="34"/>
      <c r="BD698" s="35"/>
      <c r="BE698" s="36"/>
      <c r="BF698" s="37"/>
      <c r="BG698" s="33"/>
      <c r="BH698" s="38"/>
      <c r="BI698" s="39"/>
      <c r="BJ698" s="40"/>
      <c r="BK698" s="48"/>
      <c r="BL698" s="49"/>
      <c r="BM698" s="41"/>
      <c r="BN698" s="47"/>
      <c r="BO698" s="33"/>
      <c r="BP698" s="33"/>
      <c r="BQ698" s="34"/>
      <c r="BR698" s="33"/>
      <c r="BS698" s="34"/>
      <c r="BT698" s="35"/>
      <c r="BU698" s="36"/>
      <c r="BV698" s="37"/>
      <c r="BW698" s="33"/>
      <c r="BX698" s="38"/>
      <c r="BY698" s="39"/>
      <c r="BZ698" s="40"/>
      <c r="CA698" s="48"/>
      <c r="CB698" s="49"/>
      <c r="CC698" s="41"/>
      <c r="CD698" s="47"/>
    </row>
    <row r="699" spans="1:82" s="32" customFormat="1" ht="90" customHeight="1" x14ac:dyDescent="0.25">
      <c r="A699" s="315">
        <f t="shared" si="31"/>
        <v>691</v>
      </c>
      <c r="B699" s="61" t="s">
        <v>2479</v>
      </c>
      <c r="C699" s="61">
        <v>2021</v>
      </c>
      <c r="D699" s="61" t="s">
        <v>68</v>
      </c>
      <c r="E699" s="61"/>
      <c r="F699" s="61" t="s">
        <v>2886</v>
      </c>
      <c r="G699" s="62" t="s">
        <v>2887</v>
      </c>
      <c r="H699" s="310"/>
      <c r="I699" s="46" t="s">
        <v>2888</v>
      </c>
      <c r="J699" s="64" t="s">
        <v>2888</v>
      </c>
      <c r="K699" s="63" t="s">
        <v>73</v>
      </c>
      <c r="L699" s="90" t="s">
        <v>2889</v>
      </c>
      <c r="M699" s="100" t="s">
        <v>2890</v>
      </c>
      <c r="N699" s="90" t="s">
        <v>2891</v>
      </c>
      <c r="O699" s="90">
        <v>4</v>
      </c>
      <c r="P699" s="101">
        <v>45280</v>
      </c>
      <c r="Q699" s="101">
        <v>45657</v>
      </c>
      <c r="R699" s="102">
        <f t="shared" si="32"/>
        <v>55.649999999999991</v>
      </c>
      <c r="S699" s="90" t="s">
        <v>105</v>
      </c>
      <c r="T699" s="90" t="s">
        <v>1188</v>
      </c>
      <c r="U699" s="105">
        <f>+IFERROR(VLOOKUP($L699,ACTIVIDADES!$B$9:$X$493,10,0),"")</f>
        <v>0.25</v>
      </c>
      <c r="V699" s="167" t="str">
        <f>+IFERROR(VLOOKUP($L699,ACTIVIDADES!$B$9:$X$493,11,0)," ")</f>
        <v>Las capacitacion en supervision contractual se realizo de manera exitosa es la sala situacional CITEL para todos los interesados en la entidad (Funcionarios, contratistas, supervisores)</v>
      </c>
      <c r="W699" s="227" t="str">
        <f>+IFERROR(VLOOKUP($L699,ACTIVIDADES!$B$9:$X$493,12,0),"")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v>
      </c>
      <c r="X699" s="138">
        <f>+IFERROR(VLOOKUP($L699,ACTIVIDADES!$B$9:$X$493,13,0),"")</f>
        <v>46153</v>
      </c>
      <c r="Y699" s="164" t="str">
        <f>+IFERROR(VLOOKUP($L699,ACTIVIDADES!$B$9:$X$493,14,0),"")</f>
        <v>Se incluye información de capacitación realizada durante el primer trimestre de la vigencia</v>
      </c>
      <c r="Z699" s="105">
        <f>+IFERROR(VLOOKUP($L699,ACTIVIDADES!$B$9:$X$493,15,0),"")</f>
        <v>0.25</v>
      </c>
      <c r="AA699" s="165" t="str">
        <f>+IFERROR(VLOOKUP($L699,ACTIVIDADES!$B$9:$X$493,16,0),"")</f>
        <v>VENCIDO</v>
      </c>
      <c r="AB699" s="138">
        <v>46157</v>
      </c>
      <c r="AC699" s="105">
        <v>0</v>
      </c>
      <c r="AD699" s="105" t="s">
        <v>230</v>
      </c>
      <c r="AE699" s="105" t="s">
        <v>118</v>
      </c>
      <c r="AF699" s="105" t="s">
        <v>81</v>
      </c>
      <c r="AG699" s="105" t="s">
        <v>81</v>
      </c>
      <c r="AH699" s="105" t="s">
        <v>81</v>
      </c>
      <c r="AI699" s="33"/>
      <c r="AJ699" s="33"/>
      <c r="AK699" s="34"/>
      <c r="AL699" s="33"/>
      <c r="AM699" s="34"/>
      <c r="AN699" s="35"/>
      <c r="AO699" s="36"/>
      <c r="AP699" s="37"/>
      <c r="AQ699" s="33"/>
      <c r="AR699" s="38"/>
      <c r="AS699" s="39"/>
      <c r="AT699" s="40"/>
      <c r="AU699" s="48"/>
      <c r="AV699" s="49"/>
      <c r="AW699" s="41"/>
      <c r="AX699" s="47"/>
      <c r="AY699" s="33"/>
      <c r="AZ699" s="33"/>
      <c r="BA699" s="34"/>
      <c r="BB699" s="33"/>
      <c r="BC699" s="34"/>
      <c r="BD699" s="35"/>
      <c r="BE699" s="36"/>
      <c r="BF699" s="37"/>
      <c r="BG699" s="33"/>
      <c r="BH699" s="38"/>
      <c r="BI699" s="39"/>
      <c r="BJ699" s="40"/>
      <c r="BK699" s="48"/>
      <c r="BL699" s="49"/>
      <c r="BM699" s="41"/>
      <c r="BN699" s="47"/>
      <c r="BO699" s="33"/>
      <c r="BP699" s="33"/>
      <c r="BQ699" s="34"/>
      <c r="BR699" s="33"/>
      <c r="BS699" s="34"/>
      <c r="BT699" s="35"/>
      <c r="BU699" s="36"/>
      <c r="BV699" s="37"/>
      <c r="BW699" s="33"/>
      <c r="BX699" s="38"/>
      <c r="BY699" s="39"/>
      <c r="BZ699" s="40"/>
      <c r="CA699" s="48"/>
      <c r="CB699" s="49"/>
      <c r="CC699" s="41"/>
      <c r="CD699" s="47"/>
    </row>
    <row r="700" spans="1:82" s="32" customFormat="1" ht="90" customHeight="1" x14ac:dyDescent="0.25">
      <c r="A700" s="315">
        <f t="shared" si="31"/>
        <v>692</v>
      </c>
      <c r="B700" s="61" t="s">
        <v>2479</v>
      </c>
      <c r="C700" s="61">
        <v>2021</v>
      </c>
      <c r="D700" s="61" t="s">
        <v>68</v>
      </c>
      <c r="E700" s="61"/>
      <c r="F700" s="61" t="s">
        <v>2892</v>
      </c>
      <c r="G700" s="62" t="s">
        <v>2887</v>
      </c>
      <c r="H700" s="310"/>
      <c r="I700" s="46" t="s">
        <v>2888</v>
      </c>
      <c r="J700" s="64" t="s">
        <v>2888</v>
      </c>
      <c r="K700" s="63" t="s">
        <v>73</v>
      </c>
      <c r="L700" s="90" t="s">
        <v>2862</v>
      </c>
      <c r="M700" s="100" t="s">
        <v>2881</v>
      </c>
      <c r="N700" s="90" t="s">
        <v>2864</v>
      </c>
      <c r="O700" s="90">
        <v>2</v>
      </c>
      <c r="P700" s="101">
        <v>45280</v>
      </c>
      <c r="Q700" s="101">
        <v>45657</v>
      </c>
      <c r="R700" s="102">
        <f t="shared" si="32"/>
        <v>55.649999999999991</v>
      </c>
      <c r="S700" s="90" t="s">
        <v>105</v>
      </c>
      <c r="T700" s="90" t="s">
        <v>1188</v>
      </c>
      <c r="U700" s="105">
        <f>+IFERROR(VLOOKUP($L700,ACTIVIDADES!$B$9:$X$493,10,0),"")</f>
        <v>0</v>
      </c>
      <c r="V700" s="167" t="str">
        <f>+IFERROR(VLOOKUP($L700,ACTIVIDADES!$B$9:$X$493,11,0),"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W700" s="227">
        <f>+IFERROR(VLOOKUP($L700,ACTIVIDADES!$B$9:$X$493,12,0),"")</f>
        <v>0</v>
      </c>
      <c r="X700" s="138">
        <f>+IFERROR(VLOOKUP($L700,ACTIVIDADES!$B$9:$X$493,13,0),"")</f>
        <v>46153</v>
      </c>
      <c r="Y700" s="164" t="str">
        <f>+IFERROR(VLOOKUP($L700,ACTIVIDADES!$B$9:$X$493,14,0),"")</f>
        <v>No se evidencian soportes de la actividad</v>
      </c>
      <c r="Z700" s="105">
        <f>+IFERROR(VLOOKUP($L700,ACTIVIDADES!$B$9:$X$493,15,0),"")</f>
        <v>0</v>
      </c>
      <c r="AA700" s="165" t="str">
        <f>+IFERROR(VLOOKUP($L700,ACTIVIDADES!$B$9:$X$493,16,0),"")</f>
        <v>VENCIDO</v>
      </c>
      <c r="AB700" s="138">
        <v>46157</v>
      </c>
      <c r="AC700" s="105">
        <v>0.25</v>
      </c>
      <c r="AD700" s="105" t="s">
        <v>1365</v>
      </c>
      <c r="AE700" s="105" t="s">
        <v>118</v>
      </c>
      <c r="AF700" s="105" t="s">
        <v>81</v>
      </c>
      <c r="AG700" s="105" t="s">
        <v>81</v>
      </c>
      <c r="AH700" s="105" t="s">
        <v>81</v>
      </c>
      <c r="AI700" s="33"/>
      <c r="AJ700" s="33"/>
      <c r="AK700" s="34"/>
      <c r="AL700" s="33"/>
      <c r="AM700" s="34"/>
      <c r="AN700" s="35"/>
      <c r="AO700" s="36"/>
      <c r="AP700" s="37"/>
      <c r="AQ700" s="33"/>
      <c r="AR700" s="38"/>
      <c r="AS700" s="39"/>
      <c r="AT700" s="40"/>
      <c r="AU700" s="48"/>
      <c r="AV700" s="49"/>
      <c r="AW700" s="41"/>
      <c r="AX700" s="47"/>
      <c r="AY700" s="33"/>
      <c r="AZ700" s="33"/>
      <c r="BA700" s="34"/>
      <c r="BB700" s="33"/>
      <c r="BC700" s="34"/>
      <c r="BD700" s="35"/>
      <c r="BE700" s="36"/>
      <c r="BF700" s="37"/>
      <c r="BG700" s="33"/>
      <c r="BH700" s="38"/>
      <c r="BI700" s="39"/>
      <c r="BJ700" s="40"/>
      <c r="BK700" s="48"/>
      <c r="BL700" s="49"/>
      <c r="BM700" s="41"/>
      <c r="BN700" s="47"/>
      <c r="BO700" s="33"/>
      <c r="BP700" s="33"/>
      <c r="BQ700" s="34"/>
      <c r="BR700" s="33"/>
      <c r="BS700" s="34"/>
      <c r="BT700" s="35"/>
      <c r="BU700" s="36"/>
      <c r="BV700" s="37"/>
      <c r="BW700" s="33"/>
      <c r="BX700" s="38"/>
      <c r="BY700" s="39"/>
      <c r="BZ700" s="40"/>
      <c r="CA700" s="48"/>
      <c r="CB700" s="49"/>
      <c r="CC700" s="41"/>
      <c r="CD700" s="47"/>
    </row>
    <row r="701" spans="1:82" s="32" customFormat="1" ht="90" customHeight="1" x14ac:dyDescent="0.25">
      <c r="A701" s="315">
        <f t="shared" si="31"/>
        <v>693</v>
      </c>
      <c r="B701" s="61" t="s">
        <v>2479</v>
      </c>
      <c r="C701" s="61">
        <v>2021</v>
      </c>
      <c r="D701" s="61" t="s">
        <v>68</v>
      </c>
      <c r="E701" s="61"/>
      <c r="F701" s="61" t="s">
        <v>2893</v>
      </c>
      <c r="G701" s="62" t="s">
        <v>2887</v>
      </c>
      <c r="H701" s="310"/>
      <c r="I701" s="46" t="s">
        <v>2888</v>
      </c>
      <c r="J701" s="64" t="s">
        <v>2888</v>
      </c>
      <c r="K701" s="63" t="s">
        <v>73</v>
      </c>
      <c r="L701" s="90" t="s">
        <v>2747</v>
      </c>
      <c r="M701" s="100" t="s">
        <v>2748</v>
      </c>
      <c r="N701" s="90" t="s">
        <v>2749</v>
      </c>
      <c r="O701" s="90">
        <v>13</v>
      </c>
      <c r="P701" s="101">
        <v>45280</v>
      </c>
      <c r="Q701" s="101">
        <v>45688</v>
      </c>
      <c r="R701" s="102">
        <f t="shared" si="32"/>
        <v>60.150000000000006</v>
      </c>
      <c r="S701" s="90" t="s">
        <v>105</v>
      </c>
      <c r="T701" s="90" t="s">
        <v>1188</v>
      </c>
      <c r="U701" s="105">
        <f>+IFERROR(VLOOKUP($L701,ACTIVIDADES!$B$9:$X$493,10,0),"")</f>
        <v>0</v>
      </c>
      <c r="V701" s="167" t="str">
        <f>+IFERROR(VLOOKUP($L701,ACTIVIDADES!$B$9:$X$493,11,0)," ")</f>
        <v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v>
      </c>
      <c r="W701" s="227">
        <f>+IFERROR(VLOOKUP($L701,ACTIVIDADES!$B$9:$X$493,12,0),"")</f>
        <v>0</v>
      </c>
      <c r="X701" s="138">
        <f>+IFERROR(VLOOKUP($L701,ACTIVIDADES!$B$9:$X$493,13,0),"")</f>
        <v>46153</v>
      </c>
      <c r="Y701" s="164" t="str">
        <f>+IFERROR(VLOOKUP($L701,ACTIVIDADES!$B$9:$X$493,14,0),"")</f>
        <v>No se evidencian soportes de la actividad</v>
      </c>
      <c r="Z701" s="105">
        <f>+IFERROR(VLOOKUP($L701,ACTIVIDADES!$B$9:$X$493,15,0),"")</f>
        <v>0</v>
      </c>
      <c r="AA701" s="165" t="str">
        <f>+IFERROR(VLOOKUP($L701,ACTIVIDADES!$B$9:$X$493,16,0),"")</f>
        <v>VENCIDO</v>
      </c>
      <c r="AB701" s="138">
        <v>46157</v>
      </c>
      <c r="AC701" s="105">
        <v>0</v>
      </c>
      <c r="AD701" s="181" t="s">
        <v>93</v>
      </c>
      <c r="AE701" s="105" t="s">
        <v>118</v>
      </c>
      <c r="AF701" s="105" t="s">
        <v>81</v>
      </c>
      <c r="AG701" s="105" t="s">
        <v>81</v>
      </c>
      <c r="AH701" s="105" t="s">
        <v>81</v>
      </c>
      <c r="AI701" s="33"/>
      <c r="AJ701" s="33"/>
      <c r="AK701" s="34"/>
      <c r="AL701" s="33"/>
      <c r="AM701" s="34"/>
      <c r="AN701" s="35"/>
      <c r="AO701" s="36"/>
      <c r="AP701" s="37"/>
      <c r="AQ701" s="33"/>
      <c r="AR701" s="38"/>
      <c r="AS701" s="39"/>
      <c r="AT701" s="40"/>
      <c r="AU701" s="48"/>
      <c r="AV701" s="49"/>
      <c r="AW701" s="41"/>
      <c r="AX701" s="47"/>
      <c r="AY701" s="33"/>
      <c r="AZ701" s="33"/>
      <c r="BA701" s="34"/>
      <c r="BB701" s="33"/>
      <c r="BC701" s="34"/>
      <c r="BD701" s="35"/>
      <c r="BE701" s="36"/>
      <c r="BF701" s="37"/>
      <c r="BG701" s="33"/>
      <c r="BH701" s="38"/>
      <c r="BI701" s="39"/>
      <c r="BJ701" s="40"/>
      <c r="BK701" s="48"/>
      <c r="BL701" s="49"/>
      <c r="BM701" s="41"/>
      <c r="BN701" s="47"/>
      <c r="BO701" s="33"/>
      <c r="BP701" s="33"/>
      <c r="BQ701" s="34"/>
      <c r="BR701" s="33"/>
      <c r="BS701" s="34"/>
      <c r="BT701" s="35"/>
      <c r="BU701" s="36"/>
      <c r="BV701" s="37"/>
      <c r="BW701" s="33"/>
      <c r="BX701" s="38"/>
      <c r="BY701" s="39"/>
      <c r="BZ701" s="40"/>
      <c r="CA701" s="48"/>
      <c r="CB701" s="49"/>
      <c r="CC701" s="41"/>
      <c r="CD701" s="47"/>
    </row>
    <row r="702" spans="1:82" s="32" customFormat="1" ht="90" customHeight="1" x14ac:dyDescent="0.25">
      <c r="A702" s="315">
        <f t="shared" si="31"/>
        <v>694</v>
      </c>
      <c r="B702" s="61" t="s">
        <v>2479</v>
      </c>
      <c r="C702" s="61">
        <v>2021</v>
      </c>
      <c r="D702" s="61" t="s">
        <v>68</v>
      </c>
      <c r="E702" s="61"/>
      <c r="F702" s="61" t="s">
        <v>2894</v>
      </c>
      <c r="G702" s="62" t="s">
        <v>2887</v>
      </c>
      <c r="H702" s="310"/>
      <c r="I702" s="46" t="s">
        <v>2888</v>
      </c>
      <c r="J702" s="64" t="s">
        <v>2888</v>
      </c>
      <c r="K702" s="63" t="s">
        <v>73</v>
      </c>
      <c r="L702" s="90" t="s">
        <v>2895</v>
      </c>
      <c r="M702" s="100" t="s">
        <v>2896</v>
      </c>
      <c r="N702" s="90" t="s">
        <v>2749</v>
      </c>
      <c r="O702" s="90">
        <v>13</v>
      </c>
      <c r="P702" s="101">
        <v>45280</v>
      </c>
      <c r="Q702" s="101">
        <v>45688</v>
      </c>
      <c r="R702" s="102">
        <f t="shared" si="32"/>
        <v>60.150000000000006</v>
      </c>
      <c r="S702" s="90" t="s">
        <v>293</v>
      </c>
      <c r="T702" s="90" t="s">
        <v>1188</v>
      </c>
      <c r="U702" s="105">
        <f>+IFERROR(VLOOKUP($L702,ACTIVIDADES!$B$9:$X$493,10,0),"")</f>
        <v>1</v>
      </c>
      <c r="V702" s="167" t="str">
        <f>+IFERROR(VLOOKUP($L702,ACTIVIDADES!$B$9:$X$493,11,0)," ")</f>
        <v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junio y diciembre de 2025, así como las actas e informes generados en el marco de dicho seguimiento.
Por lo anterior, la acción de mejora se encuentra cumplida.
</v>
      </c>
      <c r="W702" s="227" t="str">
        <f>+IFERROR(VLOOKUP($L702,ACTIVIDADES!$B$9:$X$493,12,0),"")</f>
        <v>https://dnbcgovco-my.sharepoint.com/:f:/g/personal/planeacion_dnbc_gov_co/IgAKPZEalRp3T7O44VwZjBLlARF86VpmllJA36VR9-2qDG8?e=W6XaGX</v>
      </c>
      <c r="X702" s="138">
        <f>+IFERROR(VLOOKUP($L702,ACTIVIDADES!$B$9:$X$493,13,0),"")</f>
        <v>46153</v>
      </c>
      <c r="Y702" s="164" t="str">
        <f>+IFERROR(VLOOKUP($L702,ACTIVIDADES!$B$9:$X$493,14,0),"")</f>
        <v>Se incluye información presentada en comité directivo de seguimiento a la ejecución presupuestal del primer trimestre</v>
      </c>
      <c r="Z702" s="105">
        <f>+IFERROR(VLOOKUP($L702,ACTIVIDADES!$B$9:$X$493,15,0),"")</f>
        <v>1</v>
      </c>
      <c r="AA702" s="165" t="str">
        <f>+IFERROR(VLOOKUP($L702,ACTIVIDADES!$B$9:$X$493,16,0),"")</f>
        <v>CUMPLIDO</v>
      </c>
      <c r="AB702" s="138">
        <v>46157</v>
      </c>
      <c r="AC702" s="170">
        <v>0.3</v>
      </c>
      <c r="AD702" s="176" t="s">
        <v>2897</v>
      </c>
      <c r="AE702" s="105" t="s">
        <v>80</v>
      </c>
      <c r="AF702" s="105" t="s">
        <v>81</v>
      </c>
      <c r="AG702" s="105" t="s">
        <v>85</v>
      </c>
      <c r="AH702" s="105" t="s">
        <v>123</v>
      </c>
      <c r="AI702" s="33"/>
      <c r="AJ702" s="33"/>
      <c r="AK702" s="34"/>
      <c r="AL702" s="33"/>
      <c r="AM702" s="34"/>
      <c r="AN702" s="35"/>
      <c r="AO702" s="36"/>
      <c r="AP702" s="37"/>
      <c r="AQ702" s="33"/>
      <c r="AR702" s="38"/>
      <c r="AS702" s="39"/>
      <c r="AT702" s="40"/>
      <c r="AU702" s="48"/>
      <c r="AV702" s="49"/>
      <c r="AW702" s="41"/>
      <c r="AX702" s="47"/>
      <c r="AY702" s="33"/>
      <c r="AZ702" s="33"/>
      <c r="BA702" s="34"/>
      <c r="BB702" s="33"/>
      <c r="BC702" s="34"/>
      <c r="BD702" s="35"/>
      <c r="BE702" s="36"/>
      <c r="BF702" s="37"/>
      <c r="BG702" s="33"/>
      <c r="BH702" s="38"/>
      <c r="BI702" s="39"/>
      <c r="BJ702" s="40"/>
      <c r="BK702" s="48"/>
      <c r="BL702" s="49"/>
      <c r="BM702" s="41"/>
      <c r="BN702" s="47"/>
      <c r="BO702" s="33"/>
      <c r="BP702" s="33"/>
      <c r="BQ702" s="34"/>
      <c r="BR702" s="33"/>
      <c r="BS702" s="34"/>
      <c r="BT702" s="35"/>
      <c r="BU702" s="36"/>
      <c r="BV702" s="37"/>
      <c r="BW702" s="33"/>
      <c r="BX702" s="38"/>
      <c r="BY702" s="39"/>
      <c r="BZ702" s="40"/>
      <c r="CA702" s="48"/>
      <c r="CB702" s="49"/>
      <c r="CC702" s="41"/>
      <c r="CD702" s="47"/>
    </row>
    <row r="703" spans="1:82" s="32" customFormat="1" ht="90" customHeight="1" x14ac:dyDescent="0.25">
      <c r="A703" s="315">
        <f t="shared" si="31"/>
        <v>695</v>
      </c>
      <c r="B703" s="61" t="s">
        <v>2479</v>
      </c>
      <c r="C703" s="61">
        <v>2021</v>
      </c>
      <c r="D703" s="61" t="s">
        <v>163</v>
      </c>
      <c r="E703" s="61"/>
      <c r="F703" s="61" t="s">
        <v>2898</v>
      </c>
      <c r="G703" s="62" t="s">
        <v>2887</v>
      </c>
      <c r="H703" s="310"/>
      <c r="I703" s="46" t="s">
        <v>2888</v>
      </c>
      <c r="J703" s="64" t="s">
        <v>2888</v>
      </c>
      <c r="K703" s="63" t="s">
        <v>73</v>
      </c>
      <c r="L703" s="90" t="s">
        <v>2899</v>
      </c>
      <c r="M703" s="100" t="s">
        <v>2900</v>
      </c>
      <c r="N703" s="90" t="s">
        <v>2901</v>
      </c>
      <c r="O703" s="90">
        <v>1</v>
      </c>
      <c r="P703" s="101">
        <v>45280</v>
      </c>
      <c r="Q703" s="101">
        <v>45473</v>
      </c>
      <c r="R703" s="102">
        <f t="shared" si="32"/>
        <v>28.5</v>
      </c>
      <c r="S703" s="90" t="s">
        <v>441</v>
      </c>
      <c r="T703" s="90" t="s">
        <v>1188</v>
      </c>
      <c r="U703" s="105">
        <f>+IFERROR(VLOOKUP($L703,ACTIVIDADES!$B$9:$X$493,10,0),"")</f>
        <v>1</v>
      </c>
      <c r="V703" s="167" t="str">
        <f>+IFERROR(VLOOKUP($L703,ACTIVIDADES!$B$9:$X$493,11,0)," ")</f>
        <v>Acción establecida en el Plan de Mejoramiento suscrito el 15 de enero de 2024 como resultado de la auditoria realizada a la vigencia 2022
La acción de mejora finaliza el 30 de junio de 2024
Acción cumplida en el primer semestre de la vigencia 2024.
Por lo anterior, la acción de mejora se encuentra cumplida.</v>
      </c>
      <c r="W703" s="227">
        <f>+IFERROR(VLOOKUP($L703,ACTIVIDADES!$B$9:$X$493,12,0),"")</f>
        <v>0</v>
      </c>
      <c r="X703" s="138">
        <f>+IFERROR(VLOOKUP($L703,ACTIVIDADES!$B$9:$X$493,13,0),"")</f>
        <v>46153</v>
      </c>
      <c r="Y703" s="164" t="str">
        <f>+IFERROR(VLOOKUP($L703,ACTIVIDADES!$B$9:$X$493,14,0),"")</f>
        <v>Cumplida en seguimiento diciembre 2025</v>
      </c>
      <c r="Z703" s="105">
        <f>+IFERROR(VLOOKUP($L703,ACTIVIDADES!$B$9:$X$493,15,0),"")</f>
        <v>1</v>
      </c>
      <c r="AA703" s="165" t="str">
        <f>+IFERROR(VLOOKUP($L703,ACTIVIDADES!$B$9:$X$493,16,0),"")</f>
        <v>CUMPLIDO</v>
      </c>
      <c r="AB703" s="138">
        <v>46171</v>
      </c>
      <c r="AC703" s="105">
        <v>1</v>
      </c>
      <c r="AD703" s="181" t="s">
        <v>2517</v>
      </c>
      <c r="AE703" s="105" t="s">
        <v>80</v>
      </c>
      <c r="AF703" s="105" t="s">
        <v>81</v>
      </c>
      <c r="AG703" s="105" t="s">
        <v>85</v>
      </c>
      <c r="AH703" s="105" t="s">
        <v>123</v>
      </c>
      <c r="AI703" s="33"/>
      <c r="AJ703" s="33"/>
      <c r="AK703" s="34"/>
      <c r="AL703" s="33"/>
      <c r="AM703" s="34"/>
      <c r="AN703" s="35"/>
      <c r="AO703" s="36"/>
      <c r="AP703" s="37"/>
      <c r="AQ703" s="33"/>
      <c r="AR703" s="38"/>
      <c r="AS703" s="39"/>
      <c r="AT703" s="40"/>
      <c r="AU703" s="48"/>
      <c r="AV703" s="49"/>
      <c r="AW703" s="41"/>
      <c r="AX703" s="47"/>
      <c r="AY703" s="33"/>
      <c r="AZ703" s="33"/>
      <c r="BA703" s="34"/>
      <c r="BB703" s="33"/>
      <c r="BC703" s="34"/>
      <c r="BD703" s="35"/>
      <c r="BE703" s="36"/>
      <c r="BF703" s="37"/>
      <c r="BG703" s="33"/>
      <c r="BH703" s="38"/>
      <c r="BI703" s="39"/>
      <c r="BJ703" s="40"/>
      <c r="BK703" s="48"/>
      <c r="BL703" s="49"/>
      <c r="BM703" s="41"/>
      <c r="BN703" s="47"/>
      <c r="BO703" s="33"/>
      <c r="BP703" s="33"/>
      <c r="BQ703" s="34"/>
      <c r="BR703" s="33"/>
      <c r="BS703" s="34"/>
      <c r="BT703" s="35"/>
      <c r="BU703" s="36"/>
      <c r="BV703" s="37"/>
      <c r="BW703" s="33"/>
      <c r="BX703" s="38"/>
      <c r="BY703" s="39"/>
      <c r="BZ703" s="40"/>
      <c r="CA703" s="48"/>
      <c r="CB703" s="49"/>
      <c r="CC703" s="41"/>
      <c r="CD703" s="47"/>
    </row>
    <row r="704" spans="1:82" s="32" customFormat="1" ht="90" customHeight="1" x14ac:dyDescent="0.25">
      <c r="A704" s="315">
        <f t="shared" si="31"/>
        <v>696</v>
      </c>
      <c r="B704" s="61" t="s">
        <v>2479</v>
      </c>
      <c r="C704" s="61">
        <v>2021</v>
      </c>
      <c r="D704" s="61" t="s">
        <v>163</v>
      </c>
      <c r="E704" s="61"/>
      <c r="F704" s="61" t="s">
        <v>2902</v>
      </c>
      <c r="G704" s="62" t="s">
        <v>2887</v>
      </c>
      <c r="H704" s="310"/>
      <c r="I704" s="46" t="s">
        <v>2888</v>
      </c>
      <c r="J704" s="64" t="s">
        <v>2888</v>
      </c>
      <c r="K704" s="63" t="s">
        <v>73</v>
      </c>
      <c r="L704" s="90" t="s">
        <v>2903</v>
      </c>
      <c r="M704" s="100" t="s">
        <v>2904</v>
      </c>
      <c r="N704" s="90" t="s">
        <v>2905</v>
      </c>
      <c r="O704" s="90">
        <v>7</v>
      </c>
      <c r="P704" s="101">
        <v>45280</v>
      </c>
      <c r="Q704" s="101">
        <v>45688</v>
      </c>
      <c r="R704" s="102">
        <f t="shared" si="32"/>
        <v>60.150000000000006</v>
      </c>
      <c r="S704" s="90" t="s">
        <v>441</v>
      </c>
      <c r="T704" s="90" t="s">
        <v>1188</v>
      </c>
      <c r="U704" s="105">
        <f>+IFERROR(VLOOKUP($L704,ACTIVIDADES!$B$9:$X$493,10,0),"")</f>
        <v>1</v>
      </c>
      <c r="V704" s="167" t="str">
        <f>+IFERROR(VLOOKUP($L704,ACTIVIDADES!$B$9:$X$493,11,0)," ")</f>
        <v xml:space="preserve">Acción establecida en el Plan de Mejoramiento suscrito el 15 de enero de 2024 como resultado de la auditoria realizada a la vigencia 2022
La acción de mejora finalizó el 31 de enero de 2025
Se evidenció el registro de actas de reunión y de información presentadas ante la Alta Dirección.
Por lo anterior, la acción de mejora se encuentra cumplida.
</v>
      </c>
      <c r="W704" s="227">
        <f>+IFERROR(VLOOKUP($L704,ACTIVIDADES!$B$9:$X$493,12,0),"")</f>
        <v>0</v>
      </c>
      <c r="X704" s="138">
        <f>+IFERROR(VLOOKUP($L704,ACTIVIDADES!$B$9:$X$493,13,0),"")</f>
        <v>46153</v>
      </c>
      <c r="Y704" s="164" t="str">
        <f>+IFERROR(VLOOKUP($L704,ACTIVIDADES!$B$9:$X$493,14,0),"")</f>
        <v>Cumplida en seguimiento diciembre 2025</v>
      </c>
      <c r="Z704" s="105">
        <f>+IFERROR(VLOOKUP($L704,ACTIVIDADES!$B$9:$X$493,15,0),"")</f>
        <v>1</v>
      </c>
      <c r="AA704" s="165" t="str">
        <f>+IFERROR(VLOOKUP($L704,ACTIVIDADES!$B$9:$X$493,16,0),"")</f>
        <v>CUMPLIDO</v>
      </c>
      <c r="AB704" s="138">
        <v>46178</v>
      </c>
      <c r="AC704" s="105">
        <v>1</v>
      </c>
      <c r="AD704" s="181" t="s">
        <v>2517</v>
      </c>
      <c r="AE704" s="105" t="s">
        <v>80</v>
      </c>
      <c r="AF704" s="105" t="s">
        <v>81</v>
      </c>
      <c r="AG704" s="105" t="s">
        <v>85</v>
      </c>
      <c r="AH704" s="105" t="s">
        <v>123</v>
      </c>
      <c r="AI704" s="33"/>
      <c r="AJ704" s="33"/>
      <c r="AK704" s="34"/>
      <c r="AL704" s="33"/>
      <c r="AM704" s="34"/>
      <c r="AN704" s="35"/>
      <c r="AO704" s="36"/>
      <c r="AP704" s="37"/>
      <c r="AQ704" s="33"/>
      <c r="AR704" s="38"/>
      <c r="AS704" s="39"/>
      <c r="AT704" s="40"/>
      <c r="AU704" s="48"/>
      <c r="AV704" s="49"/>
      <c r="AW704" s="41"/>
      <c r="AX704" s="47"/>
      <c r="AY704" s="33"/>
      <c r="AZ704" s="33"/>
      <c r="BA704" s="34"/>
      <c r="BB704" s="33"/>
      <c r="BC704" s="34"/>
      <c r="BD704" s="35"/>
      <c r="BE704" s="36"/>
      <c r="BF704" s="37"/>
      <c r="BG704" s="33"/>
      <c r="BH704" s="38"/>
      <c r="BI704" s="39"/>
      <c r="BJ704" s="40"/>
      <c r="BK704" s="48"/>
      <c r="BL704" s="49"/>
      <c r="BM704" s="41"/>
      <c r="BN704" s="47"/>
      <c r="BO704" s="33"/>
      <c r="BP704" s="33"/>
      <c r="BQ704" s="34"/>
      <c r="BR704" s="33"/>
      <c r="BS704" s="34"/>
      <c r="BT704" s="35"/>
      <c r="BU704" s="36"/>
      <c r="BV704" s="37"/>
      <c r="BW704" s="33"/>
      <c r="BX704" s="38"/>
      <c r="BY704" s="39"/>
      <c r="BZ704" s="40"/>
      <c r="CA704" s="48"/>
      <c r="CB704" s="49"/>
      <c r="CC704" s="41"/>
      <c r="CD704" s="47"/>
    </row>
    <row r="705" spans="1:82" s="32" customFormat="1" ht="90" customHeight="1" x14ac:dyDescent="0.25">
      <c r="A705" s="315">
        <f t="shared" si="31"/>
        <v>697</v>
      </c>
      <c r="B705" s="61" t="s">
        <v>2479</v>
      </c>
      <c r="C705" s="61">
        <v>2021</v>
      </c>
      <c r="D705" s="61" t="s">
        <v>68</v>
      </c>
      <c r="E705" s="61"/>
      <c r="F705" s="61" t="s">
        <v>2906</v>
      </c>
      <c r="G705" s="62" t="s">
        <v>2887</v>
      </c>
      <c r="H705" s="310"/>
      <c r="I705" s="46" t="s">
        <v>2888</v>
      </c>
      <c r="J705" s="64" t="s">
        <v>2888</v>
      </c>
      <c r="K705" s="63" t="s">
        <v>73</v>
      </c>
      <c r="L705" s="90" t="s">
        <v>2907</v>
      </c>
      <c r="M705" s="100" t="s">
        <v>2511</v>
      </c>
      <c r="N705" s="90" t="s">
        <v>2512</v>
      </c>
      <c r="O705" s="90" t="s">
        <v>1363</v>
      </c>
      <c r="P705" s="101">
        <v>45280</v>
      </c>
      <c r="Q705" s="101">
        <v>45382</v>
      </c>
      <c r="R705" s="102">
        <f t="shared" si="32"/>
        <v>15.15</v>
      </c>
      <c r="S705" s="90" t="s">
        <v>92</v>
      </c>
      <c r="T705" s="90" t="s">
        <v>1188</v>
      </c>
      <c r="U705" s="105">
        <f>+IFERROR(VLOOKUP($L705,ACTIVIDADES!$B$9:$X$493,10,0),"")</f>
        <v>1</v>
      </c>
      <c r="V705" s="167" t="str">
        <f>+IFERROR(VLOOKUP($L705,ACTIVIDADES!$B$9:$X$493,11,0)," ")</f>
        <v>Se esta manejando una prueba piloto SIIF NACIÓN</v>
      </c>
      <c r="W705" s="227" t="str">
        <f>+IFERROR(VLOOKUP($L705,ACTIVIDADES!$B$9:$X$493,12,0),"")</f>
        <v>https://dnbcgovco-my.sharepoint.com/:f:/g/personal/planeacion_dnbc_gov_co/IgCRZcMJNSF2TarjsSj4cI7MAZacCrfwapn9mvSFgxq2ggk?e=eG6vUe</v>
      </c>
      <c r="X705" s="138">
        <f>+IFERROR(VLOOKUP($L705,ACTIVIDADES!$B$9:$X$493,13,0),"")</f>
        <v>46153</v>
      </c>
      <c r="Y705" s="164" t="str">
        <f>+IFERROR(VLOOKUP($L705,ACTIVIDADES!$B$9:$X$493,14,0),"")</f>
        <v>Se evidencia respuesta de MinHacienda para uso piloto de sistema Siif Nación - Modulo Recursos Fisicos</v>
      </c>
      <c r="Z705" s="105">
        <f>+IFERROR(VLOOKUP($L705,ACTIVIDADES!$B$9:$X$493,15,0),"")</f>
        <v>0.1</v>
      </c>
      <c r="AA705" s="165" t="str">
        <f>+IFERROR(VLOOKUP($L705,ACTIVIDADES!$B$9:$X$493,16,0),"")</f>
        <v>EJECUCIÓN</v>
      </c>
      <c r="AB705" s="138">
        <v>46171</v>
      </c>
      <c r="AC705" s="105">
        <v>0.1</v>
      </c>
      <c r="AD705" s="105" t="s">
        <v>1786</v>
      </c>
      <c r="AE705" s="105" t="s">
        <v>118</v>
      </c>
      <c r="AF705" s="105" t="s">
        <v>81</v>
      </c>
      <c r="AG705" s="105" t="s">
        <v>85</v>
      </c>
      <c r="AH705" s="105" t="s">
        <v>123</v>
      </c>
      <c r="AI705" s="33"/>
      <c r="AJ705" s="33"/>
      <c r="AK705" s="34"/>
      <c r="AL705" s="33"/>
      <c r="AM705" s="34"/>
      <c r="AN705" s="35"/>
      <c r="AO705" s="36"/>
      <c r="AP705" s="37"/>
      <c r="AQ705" s="33"/>
      <c r="AR705" s="38"/>
      <c r="AS705" s="39"/>
      <c r="AT705" s="40"/>
      <c r="AU705" s="48"/>
      <c r="AV705" s="49"/>
      <c r="AW705" s="41"/>
      <c r="AX705" s="47"/>
      <c r="AY705" s="33"/>
      <c r="AZ705" s="33"/>
      <c r="BA705" s="34"/>
      <c r="BB705" s="33"/>
      <c r="BC705" s="34"/>
      <c r="BD705" s="35"/>
      <c r="BE705" s="36"/>
      <c r="BF705" s="37"/>
      <c r="BG705" s="33"/>
      <c r="BH705" s="38"/>
      <c r="BI705" s="39"/>
      <c r="BJ705" s="40"/>
      <c r="BK705" s="48"/>
      <c r="BL705" s="49"/>
      <c r="BM705" s="41"/>
      <c r="BN705" s="47"/>
      <c r="BO705" s="33"/>
      <c r="BP705" s="33"/>
      <c r="BQ705" s="34"/>
      <c r="BR705" s="33"/>
      <c r="BS705" s="34"/>
      <c r="BT705" s="35"/>
      <c r="BU705" s="36"/>
      <c r="BV705" s="37"/>
      <c r="BW705" s="33"/>
      <c r="BX705" s="38"/>
      <c r="BY705" s="39"/>
      <c r="BZ705" s="40"/>
      <c r="CA705" s="48"/>
      <c r="CB705" s="49"/>
      <c r="CC705" s="41"/>
      <c r="CD705" s="47"/>
    </row>
    <row r="706" spans="1:82" s="32" customFormat="1" ht="90" customHeight="1" x14ac:dyDescent="0.25">
      <c r="A706" s="315">
        <f t="shared" si="31"/>
        <v>698</v>
      </c>
      <c r="B706" s="61" t="s">
        <v>2479</v>
      </c>
      <c r="C706" s="61">
        <v>2021</v>
      </c>
      <c r="D706" s="61" t="s">
        <v>68</v>
      </c>
      <c r="E706" s="61"/>
      <c r="F706" s="61" t="s">
        <v>2908</v>
      </c>
      <c r="G706" s="62" t="s">
        <v>2887</v>
      </c>
      <c r="H706" s="310"/>
      <c r="I706" s="46">
        <v>0</v>
      </c>
      <c r="J706" s="64">
        <v>0</v>
      </c>
      <c r="K706" s="63" t="s">
        <v>73</v>
      </c>
      <c r="L706" s="90" t="s">
        <v>2844</v>
      </c>
      <c r="M706" s="100" t="s">
        <v>2845</v>
      </c>
      <c r="N706" s="90" t="s">
        <v>2846</v>
      </c>
      <c r="O706" s="90" t="s">
        <v>1363</v>
      </c>
      <c r="P706" s="101">
        <v>45280</v>
      </c>
      <c r="Q706" s="101">
        <v>45382</v>
      </c>
      <c r="R706" s="102">
        <f t="shared" si="32"/>
        <v>15.15</v>
      </c>
      <c r="S706" s="90" t="s">
        <v>131</v>
      </c>
      <c r="T706" s="90" t="s">
        <v>1188</v>
      </c>
      <c r="U706" s="105">
        <f>+IFERROR(VLOOKUP($L706,ACTIVIDADES!$B$9:$X$493,10,0),"")</f>
        <v>0</v>
      </c>
      <c r="V706" s="167" t="str">
        <f>+IFERROR(VLOOKUP($L706,ACTIVIDADES!$B$9:$X$493,11,0),"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W706" s="227">
        <f>+IFERROR(VLOOKUP($L706,ACTIVIDADES!$B$9:$X$493,12,0),"")</f>
        <v>0</v>
      </c>
      <c r="X706" s="138">
        <f>+IFERROR(VLOOKUP($L706,ACTIVIDADES!$B$9:$X$493,13,0),"")</f>
        <v>46153</v>
      </c>
      <c r="Y706" s="164" t="str">
        <f>+IFERROR(VLOOKUP($L706,ACTIVIDADES!$B$9:$X$493,14,0),"")</f>
        <v>No se evidencia realización de acciones</v>
      </c>
      <c r="Z706" s="105">
        <f>+IFERROR(VLOOKUP($L706,ACTIVIDADES!$B$9:$X$493,15,0),"")</f>
        <v>0</v>
      </c>
      <c r="AA706" s="165" t="str">
        <f>+IFERROR(VLOOKUP($L706,ACTIVIDADES!$B$9:$X$493,16,0),"")</f>
        <v>VENCIDO</v>
      </c>
      <c r="AB706" s="138">
        <v>46170</v>
      </c>
      <c r="AC706" s="105">
        <v>0</v>
      </c>
      <c r="AD706" s="181" t="s">
        <v>93</v>
      </c>
      <c r="AE706" s="105" t="s">
        <v>118</v>
      </c>
      <c r="AF706" s="105" t="s">
        <v>81</v>
      </c>
      <c r="AG706" s="105" t="s">
        <v>81</v>
      </c>
      <c r="AH706" s="105" t="s">
        <v>81</v>
      </c>
      <c r="AI706" s="33"/>
      <c r="AJ706" s="33"/>
      <c r="AK706" s="34"/>
      <c r="AL706" s="33"/>
      <c r="AM706" s="34"/>
      <c r="AN706" s="35"/>
      <c r="AO706" s="36"/>
      <c r="AP706" s="37"/>
      <c r="AQ706" s="33"/>
      <c r="AR706" s="38"/>
      <c r="AS706" s="39"/>
      <c r="AT706" s="40"/>
      <c r="AU706" s="48"/>
      <c r="AV706" s="49"/>
      <c r="AW706" s="41"/>
      <c r="AX706" s="47"/>
      <c r="AY706" s="33"/>
      <c r="AZ706" s="33"/>
      <c r="BA706" s="34"/>
      <c r="BB706" s="33"/>
      <c r="BC706" s="34"/>
      <c r="BD706" s="35"/>
      <c r="BE706" s="36"/>
      <c r="BF706" s="37"/>
      <c r="BG706" s="33"/>
      <c r="BH706" s="38"/>
      <c r="BI706" s="39"/>
      <c r="BJ706" s="40"/>
      <c r="BK706" s="48"/>
      <c r="BL706" s="49"/>
      <c r="BM706" s="41"/>
      <c r="BN706" s="47"/>
      <c r="BO706" s="33"/>
      <c r="BP706" s="33"/>
      <c r="BQ706" s="34"/>
      <c r="BR706" s="33"/>
      <c r="BS706" s="34"/>
      <c r="BT706" s="35"/>
      <c r="BU706" s="36"/>
      <c r="BV706" s="37"/>
      <c r="BW706" s="33"/>
      <c r="BX706" s="38"/>
      <c r="BY706" s="39"/>
      <c r="BZ706" s="40"/>
      <c r="CA706" s="48"/>
      <c r="CB706" s="49"/>
      <c r="CC706" s="41"/>
      <c r="CD706" s="47"/>
    </row>
    <row r="707" spans="1:82" s="32" customFormat="1" ht="90" customHeight="1" x14ac:dyDescent="0.25">
      <c r="A707" s="315">
        <f t="shared" si="31"/>
        <v>699</v>
      </c>
      <c r="B707" s="61" t="s">
        <v>2479</v>
      </c>
      <c r="C707" s="61">
        <v>2023</v>
      </c>
      <c r="D707" s="61" t="s">
        <v>1248</v>
      </c>
      <c r="E707" s="61"/>
      <c r="F707" s="61" t="s">
        <v>2909</v>
      </c>
      <c r="G707" s="62" t="s">
        <v>2910</v>
      </c>
      <c r="H707" s="310" t="s">
        <v>1251</v>
      </c>
      <c r="I707" s="46" t="s">
        <v>2911</v>
      </c>
      <c r="J707" s="46" t="s">
        <v>2911</v>
      </c>
      <c r="K707" s="63" t="s">
        <v>73</v>
      </c>
      <c r="L707" s="90" t="s">
        <v>2912</v>
      </c>
      <c r="M707" s="100" t="s">
        <v>2913</v>
      </c>
      <c r="N707" s="90" t="s">
        <v>2914</v>
      </c>
      <c r="O707" s="90" t="s">
        <v>1363</v>
      </c>
      <c r="P707" s="101">
        <v>45461</v>
      </c>
      <c r="Q707" s="101">
        <v>45491</v>
      </c>
      <c r="R707" s="102">
        <f t="shared" si="32"/>
        <v>4.5</v>
      </c>
      <c r="S707" s="90" t="s">
        <v>2788</v>
      </c>
      <c r="T707" s="90" t="s">
        <v>1188</v>
      </c>
      <c r="U707" s="105">
        <f>+IFERROR(VLOOKUP($L707,ACTIVIDADES!$B$9:$X$493,10,0),"")</f>
        <v>1</v>
      </c>
      <c r="V707" s="167" t="str">
        <f>+IFERROR(VLOOKUP($L707,ACTIVIDADES!$B$9:$X$493,11,0),"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07" s="227" t="str">
        <f>+IFERROR(VLOOKUP($L707,ACTIVIDADES!$B$9:$X$493,12,0),"")</f>
        <v>https://dnbcgovco-my.sharepoint.com/:f:/g/personal/planeacion_dnbc_gov_co/IgDXNHpy7oLsTo_k1pBYTEA_AXkQuekeDuYRfMOd3hOKrho?e=FZVMrN</v>
      </c>
      <c r="X707" s="138">
        <f>+IFERROR(VLOOKUP($L707,ACTIVIDADES!$B$9:$X$493,13,0),"")</f>
        <v>46153</v>
      </c>
      <c r="Y707" s="164" t="str">
        <f>+IFERROR(VLOOKUP($L707,ACTIVIDADES!$B$9:$X$493,14,0),"")</f>
        <v xml:space="preserve">Se incluyen evidencias de finalización de contrato </v>
      </c>
      <c r="Z707" s="105">
        <f>+IFERROR(VLOOKUP($L707,ACTIVIDADES!$B$9:$X$493,15,0),"")</f>
        <v>1</v>
      </c>
      <c r="AA707" s="165" t="str">
        <f>+IFERROR(VLOOKUP($L707,ACTIVIDADES!$B$9:$X$493,16,0),"")</f>
        <v>CUMPLIDO</v>
      </c>
      <c r="AB707" s="171">
        <v>46181</v>
      </c>
      <c r="AC707" s="170">
        <v>1</v>
      </c>
      <c r="AD707" s="176" t="s">
        <v>2915</v>
      </c>
      <c r="AE707" s="105" t="s">
        <v>80</v>
      </c>
      <c r="AF707" s="105" t="s">
        <v>81</v>
      </c>
      <c r="AG707" s="105" t="s">
        <v>85</v>
      </c>
      <c r="AH707" s="105" t="s">
        <v>123</v>
      </c>
      <c r="AI707" s="33"/>
      <c r="AJ707" s="33"/>
      <c r="AK707" s="34"/>
      <c r="AL707" s="33"/>
      <c r="AM707" s="34"/>
      <c r="AN707" s="35"/>
      <c r="AO707" s="36"/>
      <c r="AP707" s="37"/>
      <c r="AQ707" s="33"/>
      <c r="AR707" s="38"/>
      <c r="AS707" s="39"/>
      <c r="AT707" s="40"/>
      <c r="AU707" s="48"/>
      <c r="AV707" s="49"/>
      <c r="AW707" s="41"/>
      <c r="AX707" s="47"/>
      <c r="AY707" s="33"/>
      <c r="AZ707" s="33"/>
      <c r="BA707" s="34"/>
      <c r="BB707" s="33"/>
      <c r="BC707" s="34"/>
      <c r="BD707" s="35"/>
      <c r="BE707" s="36"/>
      <c r="BF707" s="37"/>
      <c r="BG707" s="33"/>
      <c r="BH707" s="38"/>
      <c r="BI707" s="39"/>
      <c r="BJ707" s="40"/>
      <c r="BK707" s="48"/>
      <c r="BL707" s="49"/>
      <c r="BM707" s="41"/>
      <c r="BN707" s="47"/>
      <c r="BO707" s="33"/>
      <c r="BP707" s="33"/>
      <c r="BQ707" s="34"/>
      <c r="BR707" s="33"/>
      <c r="BS707" s="34"/>
      <c r="BT707" s="35"/>
      <c r="BU707" s="36"/>
      <c r="BV707" s="37"/>
      <c r="BW707" s="33"/>
      <c r="BX707" s="38"/>
      <c r="BY707" s="39"/>
      <c r="BZ707" s="40"/>
      <c r="CA707" s="48"/>
      <c r="CB707" s="49"/>
      <c r="CC707" s="41"/>
      <c r="CD707" s="47"/>
    </row>
    <row r="708" spans="1:82" s="32" customFormat="1" ht="90" customHeight="1" x14ac:dyDescent="0.25">
      <c r="A708" s="315">
        <f t="shared" si="31"/>
        <v>700</v>
      </c>
      <c r="B708" s="61" t="s">
        <v>2479</v>
      </c>
      <c r="C708" s="61">
        <v>2023</v>
      </c>
      <c r="D708" s="61" t="s">
        <v>1248</v>
      </c>
      <c r="E708" s="61"/>
      <c r="F708" s="61" t="s">
        <v>2916</v>
      </c>
      <c r="G708" s="62" t="s">
        <v>2917</v>
      </c>
      <c r="H708" s="310" t="s">
        <v>1251</v>
      </c>
      <c r="I708" s="46" t="s">
        <v>2911</v>
      </c>
      <c r="J708" s="46" t="s">
        <v>2911</v>
      </c>
      <c r="K708" s="63" t="s">
        <v>73</v>
      </c>
      <c r="L708" s="90" t="s">
        <v>2918</v>
      </c>
      <c r="M708" s="100" t="s">
        <v>2919</v>
      </c>
      <c r="N708" s="90" t="s">
        <v>2920</v>
      </c>
      <c r="O708" s="90" t="s">
        <v>1363</v>
      </c>
      <c r="P708" s="101">
        <v>45474</v>
      </c>
      <c r="Q708" s="101">
        <v>45503</v>
      </c>
      <c r="R708" s="102">
        <f t="shared" si="32"/>
        <v>4.3500000000000005</v>
      </c>
      <c r="S708" s="90" t="s">
        <v>2788</v>
      </c>
      <c r="T708" s="90" t="s">
        <v>1188</v>
      </c>
      <c r="U708" s="105">
        <f>+IFERROR(VLOOKUP($L708,ACTIVIDADES!$B$9:$X$493,10,0),"")</f>
        <v>1</v>
      </c>
      <c r="V708" s="167" t="str">
        <f>+IFERROR(VLOOKUP($L708,ACTIVIDADES!$B$9:$X$493,11,0),"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08" s="227" t="str">
        <f>+IFERROR(VLOOKUP($L708,ACTIVIDADES!$B$9:$X$493,12,0),"")</f>
        <v>https://dnbcgovco-my.sharepoint.com/:f:/g/personal/planeacion_dnbc_gov_co/IgDXNHpy7oLsTo_k1pBYTEA_AXkQuekeDuYRfMOd3hOKrho?e=FZVMrN</v>
      </c>
      <c r="X708" s="138">
        <f>+IFERROR(VLOOKUP($L708,ACTIVIDADES!$B$9:$X$493,13,0),"")</f>
        <v>46153</v>
      </c>
      <c r="Y708" s="164" t="str">
        <f>+IFERROR(VLOOKUP($L708,ACTIVIDADES!$B$9:$X$493,14,0),"")</f>
        <v>Se incluyen evidencias de finalización de contrato. Se incluye carpeta donde se evidencia visita técnica realizada en el mes de julio y agosto de 2024</v>
      </c>
      <c r="Z708" s="105">
        <f>+IFERROR(VLOOKUP($L708,ACTIVIDADES!$B$9:$X$493,15,0),"")</f>
        <v>1</v>
      </c>
      <c r="AA708" s="165" t="str">
        <f>+IFERROR(VLOOKUP($L708,ACTIVIDADES!$B$9:$X$493,16,0),"")</f>
        <v>CUMPLIDO</v>
      </c>
      <c r="AB708" s="138">
        <v>46181</v>
      </c>
      <c r="AC708" s="105">
        <v>1</v>
      </c>
      <c r="AD708" s="170" t="s">
        <v>2921</v>
      </c>
      <c r="AE708" s="105" t="s">
        <v>80</v>
      </c>
      <c r="AF708" s="105" t="s">
        <v>81</v>
      </c>
      <c r="AG708" s="105" t="s">
        <v>85</v>
      </c>
      <c r="AH708" s="105" t="s">
        <v>123</v>
      </c>
      <c r="AI708" s="33"/>
      <c r="AJ708" s="33"/>
      <c r="AK708" s="34"/>
      <c r="AL708" s="33"/>
      <c r="AM708" s="34"/>
      <c r="AN708" s="35"/>
      <c r="AO708" s="36"/>
      <c r="AP708" s="37"/>
      <c r="AQ708" s="33"/>
      <c r="AR708" s="38"/>
      <c r="AS708" s="39"/>
      <c r="AT708" s="40"/>
      <c r="AU708" s="48"/>
      <c r="AV708" s="49"/>
      <c r="AW708" s="41"/>
      <c r="AX708" s="47"/>
      <c r="AY708" s="33"/>
      <c r="AZ708" s="33"/>
      <c r="BA708" s="34"/>
      <c r="BB708" s="33"/>
      <c r="BC708" s="34"/>
      <c r="BD708" s="35"/>
      <c r="BE708" s="36"/>
      <c r="BF708" s="37"/>
      <c r="BG708" s="33"/>
      <c r="BH708" s="38"/>
      <c r="BI708" s="39"/>
      <c r="BJ708" s="40"/>
      <c r="BK708" s="48"/>
      <c r="BL708" s="49"/>
      <c r="BM708" s="41"/>
      <c r="BN708" s="47"/>
      <c r="BO708" s="33"/>
      <c r="BP708" s="33"/>
      <c r="BQ708" s="34"/>
      <c r="BR708" s="33"/>
      <c r="BS708" s="34"/>
      <c r="BT708" s="35"/>
      <c r="BU708" s="36"/>
      <c r="BV708" s="37"/>
      <c r="BW708" s="33"/>
      <c r="BX708" s="38"/>
      <c r="BY708" s="39"/>
      <c r="BZ708" s="40"/>
      <c r="CA708" s="48"/>
      <c r="CB708" s="49"/>
      <c r="CC708" s="41"/>
      <c r="CD708" s="47"/>
    </row>
    <row r="709" spans="1:82" s="32" customFormat="1" ht="90" customHeight="1" x14ac:dyDescent="0.25">
      <c r="A709" s="315">
        <f t="shared" si="31"/>
        <v>701</v>
      </c>
      <c r="B709" s="61" t="s">
        <v>2479</v>
      </c>
      <c r="C709" s="61">
        <v>2023</v>
      </c>
      <c r="D709" s="61" t="s">
        <v>1248</v>
      </c>
      <c r="E709" s="61"/>
      <c r="F709" s="61" t="s">
        <v>2922</v>
      </c>
      <c r="G709" s="62" t="s">
        <v>2917</v>
      </c>
      <c r="H709" s="310" t="s">
        <v>1251</v>
      </c>
      <c r="I709" s="46" t="s">
        <v>2911</v>
      </c>
      <c r="J709" s="46" t="s">
        <v>2911</v>
      </c>
      <c r="K709" s="63" t="s">
        <v>73</v>
      </c>
      <c r="L709" s="90" t="s">
        <v>2923</v>
      </c>
      <c r="M709" s="100" t="s">
        <v>2924</v>
      </c>
      <c r="N709" s="90" t="s">
        <v>2925</v>
      </c>
      <c r="O709" s="90" t="s">
        <v>1363</v>
      </c>
      <c r="P709" s="101">
        <v>45505</v>
      </c>
      <c r="Q709" s="101">
        <v>45534</v>
      </c>
      <c r="R709" s="102">
        <f t="shared" si="32"/>
        <v>4.3500000000000005</v>
      </c>
      <c r="S709" s="90" t="s">
        <v>2788</v>
      </c>
      <c r="T709" s="90" t="s">
        <v>1188</v>
      </c>
      <c r="U709" s="105">
        <f>+IFERROR(VLOOKUP($L709,ACTIVIDADES!$B$9:$X$493,10,0),"")</f>
        <v>1</v>
      </c>
      <c r="V709" s="167" t="str">
        <f>+IFERROR(VLOOKUP($L709,ACTIVIDADES!$B$9:$X$493,11,0),"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09" s="227" t="str">
        <f>+IFERROR(VLOOKUP($L709,ACTIVIDADES!$B$9:$X$493,12,0),"")</f>
        <v>https://dnbcgovco-my.sharepoint.com/:f:/g/personal/planeacion_dnbc_gov_co/IgDXNHpy7oLsTo_k1pBYTEA_AXkQuekeDuYRfMOd3hOKrho?e=FZVMrN</v>
      </c>
      <c r="X709" s="138">
        <f>+IFERROR(VLOOKUP($L709,ACTIVIDADES!$B$9:$X$493,13,0),"")</f>
        <v>46153</v>
      </c>
      <c r="Y709" s="164" t="str">
        <f>+IFERROR(VLOOKUP($L709,ACTIVIDADES!$B$9:$X$493,14,0),"")</f>
        <v xml:space="preserve">Se incluyen evidencias de finalización de contrato </v>
      </c>
      <c r="Z709" s="105">
        <f>+IFERROR(VLOOKUP($L709,ACTIVIDADES!$B$9:$X$493,15,0),"")</f>
        <v>1</v>
      </c>
      <c r="AA709" s="165" t="str">
        <f>+IFERROR(VLOOKUP($L709,ACTIVIDADES!$B$9:$X$493,16,0),"")</f>
        <v>CUMPLIDO</v>
      </c>
      <c r="AB709" s="138">
        <v>46181</v>
      </c>
      <c r="AC709" s="105">
        <v>1</v>
      </c>
      <c r="AD709" s="170" t="s">
        <v>2926</v>
      </c>
      <c r="AE709" s="105" t="s">
        <v>80</v>
      </c>
      <c r="AF709" s="105" t="s">
        <v>81</v>
      </c>
      <c r="AG709" s="105" t="s">
        <v>85</v>
      </c>
      <c r="AH709" s="105" t="s">
        <v>123</v>
      </c>
      <c r="AI709" s="33"/>
      <c r="AJ709" s="33"/>
      <c r="AK709" s="34"/>
      <c r="AL709" s="33"/>
      <c r="AM709" s="34"/>
      <c r="AN709" s="35"/>
      <c r="AO709" s="36"/>
      <c r="AP709" s="37"/>
      <c r="AQ709" s="33"/>
      <c r="AR709" s="38"/>
      <c r="AS709" s="39"/>
      <c r="AT709" s="40"/>
      <c r="AU709" s="48"/>
      <c r="AV709" s="49"/>
      <c r="AW709" s="41"/>
      <c r="AX709" s="47"/>
      <c r="AY709" s="33"/>
      <c r="AZ709" s="33"/>
      <c r="BA709" s="34"/>
      <c r="BB709" s="33"/>
      <c r="BC709" s="34"/>
      <c r="BD709" s="35"/>
      <c r="BE709" s="36"/>
      <c r="BF709" s="37"/>
      <c r="BG709" s="33"/>
      <c r="BH709" s="38"/>
      <c r="BI709" s="39"/>
      <c r="BJ709" s="40"/>
      <c r="BK709" s="48"/>
      <c r="BL709" s="49"/>
      <c r="BM709" s="41"/>
      <c r="BN709" s="47"/>
      <c r="BO709" s="33"/>
      <c r="BP709" s="33"/>
      <c r="BQ709" s="34"/>
      <c r="BR709" s="33"/>
      <c r="BS709" s="34"/>
      <c r="BT709" s="35"/>
      <c r="BU709" s="36"/>
      <c r="BV709" s="37"/>
      <c r="BW709" s="33"/>
      <c r="BX709" s="38"/>
      <c r="BY709" s="39"/>
      <c r="BZ709" s="40"/>
      <c r="CA709" s="48"/>
      <c r="CB709" s="49"/>
      <c r="CC709" s="41"/>
      <c r="CD709" s="47"/>
    </row>
    <row r="710" spans="1:82" s="32" customFormat="1" ht="90" customHeight="1" x14ac:dyDescent="0.25">
      <c r="A710" s="315">
        <f t="shared" si="31"/>
        <v>702</v>
      </c>
      <c r="B710" s="61" t="s">
        <v>2479</v>
      </c>
      <c r="C710" s="61">
        <v>2023</v>
      </c>
      <c r="D710" s="61" t="s">
        <v>1248</v>
      </c>
      <c r="E710" s="61"/>
      <c r="F710" s="61" t="s">
        <v>2927</v>
      </c>
      <c r="G710" s="62" t="s">
        <v>2910</v>
      </c>
      <c r="H710" s="310" t="s">
        <v>1251</v>
      </c>
      <c r="I710" s="46" t="s">
        <v>2911</v>
      </c>
      <c r="J710" s="46" t="s">
        <v>2911</v>
      </c>
      <c r="K710" s="63" t="s">
        <v>73</v>
      </c>
      <c r="L710" s="90" t="s">
        <v>2928</v>
      </c>
      <c r="M710" s="100" t="s">
        <v>2929</v>
      </c>
      <c r="N710" s="90" t="s">
        <v>2930</v>
      </c>
      <c r="O710" s="90" t="s">
        <v>1363</v>
      </c>
      <c r="P710" s="101">
        <v>45536</v>
      </c>
      <c r="Q710" s="101">
        <v>45565</v>
      </c>
      <c r="R710" s="102">
        <f t="shared" si="32"/>
        <v>4.3500000000000005</v>
      </c>
      <c r="S710" s="90" t="s">
        <v>1016</v>
      </c>
      <c r="T710" s="90" t="s">
        <v>1188</v>
      </c>
      <c r="U710" s="105">
        <f>+IFERROR(VLOOKUP($L710,ACTIVIDADES!$B$9:$X$493,10,0),"")</f>
        <v>1</v>
      </c>
      <c r="V710" s="167" t="str">
        <f>+IFERROR(VLOOKUP($L710,ACTIVIDADES!$B$9:$X$493,11,0),"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10" s="227" t="str">
        <f>+IFERROR(VLOOKUP($L710,ACTIVIDADES!$B$9:$X$493,12,0),"")</f>
        <v>https://dnbcgovco-my.sharepoint.com/:f:/g/personal/planeacion_dnbc_gov_co/IgDXNHpy7oLsTo_k1pBYTEA_AXkQuekeDuYRfMOd3hOKrho?e=FZVMrN</v>
      </c>
      <c r="X710" s="138">
        <f>+IFERROR(VLOOKUP($L710,ACTIVIDADES!$B$9:$X$493,13,0),"")</f>
        <v>46153</v>
      </c>
      <c r="Y710" s="164" t="str">
        <f>+IFERROR(VLOOKUP($L710,ACTIVIDADES!$B$9:$X$493,14,0),"")</f>
        <v>Se incluyen documentos correspondientes al comodato 196 de 2024</v>
      </c>
      <c r="Z710" s="105">
        <f>+IFERROR(VLOOKUP($L710,ACTIVIDADES!$B$9:$X$493,15,0),"")</f>
        <v>1</v>
      </c>
      <c r="AA710" s="165" t="str">
        <f>+IFERROR(VLOOKUP($L710,ACTIVIDADES!$B$9:$X$493,16,0),"")</f>
        <v>CUMPLIDO</v>
      </c>
      <c r="AB710" s="138">
        <v>46181</v>
      </c>
      <c r="AC710" s="105">
        <v>1</v>
      </c>
      <c r="AD710" s="170" t="s">
        <v>2931</v>
      </c>
      <c r="AE710" s="105" t="s">
        <v>80</v>
      </c>
      <c r="AF710" s="105" t="s">
        <v>81</v>
      </c>
      <c r="AG710" s="105" t="s">
        <v>85</v>
      </c>
      <c r="AH710" s="105" t="s">
        <v>123</v>
      </c>
      <c r="AI710" s="33"/>
      <c r="AJ710" s="33"/>
      <c r="AK710" s="34"/>
      <c r="AL710" s="33"/>
      <c r="AM710" s="34"/>
      <c r="AN710" s="35"/>
      <c r="AO710" s="36"/>
      <c r="AP710" s="37"/>
      <c r="AQ710" s="33"/>
      <c r="AR710" s="38"/>
      <c r="AS710" s="39"/>
      <c r="AT710" s="40"/>
      <c r="AU710" s="48"/>
      <c r="AV710" s="49"/>
      <c r="AW710" s="41"/>
      <c r="AX710" s="47"/>
      <c r="AY710" s="33"/>
      <c r="AZ710" s="33"/>
      <c r="BA710" s="34"/>
      <c r="BB710" s="33"/>
      <c r="BC710" s="34"/>
      <c r="BD710" s="35"/>
      <c r="BE710" s="36"/>
      <c r="BF710" s="37"/>
      <c r="BG710" s="33"/>
      <c r="BH710" s="38"/>
      <c r="BI710" s="39"/>
      <c r="BJ710" s="40"/>
      <c r="BK710" s="48"/>
      <c r="BL710" s="49"/>
      <c r="BM710" s="41"/>
      <c r="BN710" s="47"/>
      <c r="BO710" s="33"/>
      <c r="BP710" s="33"/>
      <c r="BQ710" s="34"/>
      <c r="BR710" s="33"/>
      <c r="BS710" s="34"/>
      <c r="BT710" s="35"/>
      <c r="BU710" s="36"/>
      <c r="BV710" s="37"/>
      <c r="BW710" s="33"/>
      <c r="BX710" s="38"/>
      <c r="BY710" s="39"/>
      <c r="BZ710" s="40"/>
      <c r="CA710" s="48"/>
      <c r="CB710" s="49"/>
      <c r="CC710" s="41"/>
      <c r="CD710" s="47"/>
    </row>
    <row r="711" spans="1:82" s="32" customFormat="1" ht="90" customHeight="1" x14ac:dyDescent="0.25">
      <c r="A711" s="315">
        <f t="shared" si="31"/>
        <v>703</v>
      </c>
      <c r="B711" s="61" t="s">
        <v>2479</v>
      </c>
      <c r="C711" s="61">
        <v>2023</v>
      </c>
      <c r="D711" s="61" t="s">
        <v>1248</v>
      </c>
      <c r="E711" s="61"/>
      <c r="F711" s="61" t="s">
        <v>2932</v>
      </c>
      <c r="G711" s="62" t="s">
        <v>2910</v>
      </c>
      <c r="H711" s="310" t="s">
        <v>1251</v>
      </c>
      <c r="I711" s="46" t="s">
        <v>2911</v>
      </c>
      <c r="J711" s="46" t="s">
        <v>2911</v>
      </c>
      <c r="K711" s="63" t="s">
        <v>73</v>
      </c>
      <c r="L711" s="90" t="s">
        <v>2933</v>
      </c>
      <c r="M711" s="100" t="s">
        <v>2934</v>
      </c>
      <c r="N711" s="90" t="s">
        <v>2935</v>
      </c>
      <c r="O711" s="90" t="s">
        <v>1363</v>
      </c>
      <c r="P711" s="101">
        <v>45536</v>
      </c>
      <c r="Q711" s="101">
        <v>45565</v>
      </c>
      <c r="R711" s="102">
        <f t="shared" si="32"/>
        <v>4.3500000000000005</v>
      </c>
      <c r="S711" s="90" t="s">
        <v>2788</v>
      </c>
      <c r="T711" s="90" t="s">
        <v>1188</v>
      </c>
      <c r="U711" s="105">
        <f>+IFERROR(VLOOKUP($L711,ACTIVIDADES!$B$9:$X$493,10,0),"")</f>
        <v>1</v>
      </c>
      <c r="V711" s="167" t="str">
        <f>+IFERROR(VLOOKUP($L711,ACTIVIDADES!$B$9:$X$493,11,0),"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11" s="227" t="str">
        <f>+IFERROR(VLOOKUP($L711,ACTIVIDADES!$B$9:$X$493,12,0),"")</f>
        <v>https://dnbcgovco-my.sharepoint.com/:f:/g/personal/planeacion_dnbc_gov_co/IgDXNHpy7oLsTo_k1pBYTEA_AXkQuekeDuYRfMOd3hOKrho?e=FZVMrN</v>
      </c>
      <c r="X711" s="138">
        <f>+IFERROR(VLOOKUP($L711,ACTIVIDADES!$B$9:$X$493,13,0),"")</f>
        <v>46153</v>
      </c>
      <c r="Y711" s="164" t="str">
        <f>+IFERROR(VLOOKUP($L711,ACTIVIDADES!$B$9:$X$493,14,0),"")</f>
        <v>Se incluye carpeta donde se dejan evidencias de verificación de comodatos con la alcaldia</v>
      </c>
      <c r="Z711" s="105">
        <f>+IFERROR(VLOOKUP($L711,ACTIVIDADES!$B$9:$X$493,15,0),"")</f>
        <v>1</v>
      </c>
      <c r="AA711" s="165" t="str">
        <f>+IFERROR(VLOOKUP($L711,ACTIVIDADES!$B$9:$X$493,16,0),"")</f>
        <v>CUMPLIDO</v>
      </c>
      <c r="AB711" s="138">
        <v>46157</v>
      </c>
      <c r="AC711" s="170">
        <v>1</v>
      </c>
      <c r="AD711" s="176" t="s">
        <v>2915</v>
      </c>
      <c r="AE711" s="105" t="s">
        <v>80</v>
      </c>
      <c r="AF711" s="105" t="s">
        <v>81</v>
      </c>
      <c r="AG711" s="105" t="s">
        <v>85</v>
      </c>
      <c r="AH711" s="105" t="s">
        <v>123</v>
      </c>
      <c r="AI711" s="33"/>
      <c r="AJ711" s="33"/>
      <c r="AK711" s="34"/>
      <c r="AL711" s="33"/>
      <c r="AM711" s="34"/>
      <c r="AN711" s="35"/>
      <c r="AO711" s="36"/>
      <c r="AP711" s="37"/>
      <c r="AQ711" s="33"/>
      <c r="AR711" s="38"/>
      <c r="AS711" s="39"/>
      <c r="AT711" s="40"/>
      <c r="AU711" s="48"/>
      <c r="AV711" s="49"/>
      <c r="AW711" s="41"/>
      <c r="AX711" s="47"/>
      <c r="AY711" s="33"/>
      <c r="AZ711" s="33"/>
      <c r="BA711" s="34"/>
      <c r="BB711" s="33"/>
      <c r="BC711" s="34"/>
      <c r="BD711" s="35"/>
      <c r="BE711" s="36"/>
      <c r="BF711" s="37"/>
      <c r="BG711" s="33"/>
      <c r="BH711" s="38"/>
      <c r="BI711" s="39"/>
      <c r="BJ711" s="40"/>
      <c r="BK711" s="48"/>
      <c r="BL711" s="49"/>
      <c r="BM711" s="41"/>
      <c r="BN711" s="47"/>
      <c r="BO711" s="33"/>
      <c r="BP711" s="33"/>
      <c r="BQ711" s="34"/>
      <c r="BR711" s="33"/>
      <c r="BS711" s="34"/>
      <c r="BT711" s="35"/>
      <c r="BU711" s="36"/>
      <c r="BV711" s="37"/>
      <c r="BW711" s="33"/>
      <c r="BX711" s="38"/>
      <c r="BY711" s="39"/>
      <c r="BZ711" s="40"/>
      <c r="CA711" s="48"/>
      <c r="CB711" s="49"/>
      <c r="CC711" s="41"/>
      <c r="CD711" s="47"/>
    </row>
    <row r="712" spans="1:82" s="32" customFormat="1" ht="90" customHeight="1" x14ac:dyDescent="0.25">
      <c r="A712" s="315">
        <f t="shared" si="31"/>
        <v>704</v>
      </c>
      <c r="B712" s="61" t="s">
        <v>2479</v>
      </c>
      <c r="C712" s="61">
        <v>2023</v>
      </c>
      <c r="D712" s="61" t="s">
        <v>1248</v>
      </c>
      <c r="E712" s="61"/>
      <c r="F712" s="61" t="s">
        <v>2932</v>
      </c>
      <c r="G712" s="62" t="s">
        <v>2910</v>
      </c>
      <c r="H712" s="310" t="s">
        <v>1251</v>
      </c>
      <c r="I712" s="46" t="s">
        <v>2911</v>
      </c>
      <c r="J712" s="46" t="s">
        <v>2911</v>
      </c>
      <c r="K712" s="63" t="s">
        <v>73</v>
      </c>
      <c r="L712" s="90" t="s">
        <v>2936</v>
      </c>
      <c r="M712" s="100" t="s">
        <v>2937</v>
      </c>
      <c r="N712" s="90" t="s">
        <v>2938</v>
      </c>
      <c r="O712" s="90" t="s">
        <v>1363</v>
      </c>
      <c r="P712" s="101">
        <v>45566</v>
      </c>
      <c r="Q712" s="101">
        <v>45595</v>
      </c>
      <c r="R712" s="102">
        <f t="shared" si="32"/>
        <v>4.3500000000000005</v>
      </c>
      <c r="S712" s="90" t="s">
        <v>2788</v>
      </c>
      <c r="T712" s="90" t="s">
        <v>1188</v>
      </c>
      <c r="U712" s="105">
        <f>+IFERROR(VLOOKUP($L712,ACTIVIDADES!$B$9:$X$493,10,0),"")</f>
        <v>1</v>
      </c>
      <c r="V712" s="167" t="str">
        <f>+IFERROR(VLOOKUP($L712,ACTIVIDADES!$B$9:$X$493,11,0),"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12" s="227" t="str">
        <f>+IFERROR(VLOOKUP($L712,ACTIVIDADES!$B$9:$X$493,12,0),"")</f>
        <v>https://dnbcgovco-my.sharepoint.com/:f:/g/personal/planeacion_dnbc_gov_co/IgDXNHpy7oLsTo_k1pBYTEA_AXkQuekeDuYRfMOd3hOKrho?e=FZVMrN</v>
      </c>
      <c r="X712" s="138">
        <f>+IFERROR(VLOOKUP($L712,ACTIVIDADES!$B$9:$X$493,13,0),"")</f>
        <v>46153</v>
      </c>
      <c r="Y712" s="164" t="str">
        <f>+IFERROR(VLOOKUP($L712,ACTIVIDADES!$B$9:$X$493,14,0),"")</f>
        <v>Se incluye carpeta donde se evidencian notificaciones de vencimiento de comodatos con el municipio de Magangue</v>
      </c>
      <c r="Z712" s="105">
        <f>+IFERROR(VLOOKUP($L712,ACTIVIDADES!$B$9:$X$493,15,0),"")</f>
        <v>1</v>
      </c>
      <c r="AA712" s="165" t="str">
        <f>+IFERROR(VLOOKUP($L712,ACTIVIDADES!$B$9:$X$493,16,0),"")</f>
        <v>CUMPLIDO</v>
      </c>
      <c r="AB712" s="138">
        <v>46181</v>
      </c>
      <c r="AC712" s="105">
        <v>1</v>
      </c>
      <c r="AD712" s="170" t="s">
        <v>2939</v>
      </c>
      <c r="AE712" s="105" t="s">
        <v>80</v>
      </c>
      <c r="AF712" s="105" t="s">
        <v>81</v>
      </c>
      <c r="AG712" s="105" t="s">
        <v>85</v>
      </c>
      <c r="AH712" s="105" t="s">
        <v>123</v>
      </c>
      <c r="AI712" s="33"/>
      <c r="AJ712" s="33"/>
      <c r="AK712" s="34"/>
      <c r="AL712" s="33"/>
      <c r="AM712" s="34"/>
      <c r="AN712" s="35"/>
      <c r="AO712" s="36"/>
      <c r="AP712" s="37"/>
      <c r="AQ712" s="33"/>
      <c r="AR712" s="38"/>
      <c r="AS712" s="39"/>
      <c r="AT712" s="40"/>
      <c r="AU712" s="48"/>
      <c r="AV712" s="49"/>
      <c r="AW712" s="41"/>
      <c r="AX712" s="47"/>
      <c r="AY712" s="33"/>
      <c r="AZ712" s="33"/>
      <c r="BA712" s="34"/>
      <c r="BB712" s="33"/>
      <c r="BC712" s="34"/>
      <c r="BD712" s="35"/>
      <c r="BE712" s="36"/>
      <c r="BF712" s="37"/>
      <c r="BG712" s="33"/>
      <c r="BH712" s="38"/>
      <c r="BI712" s="39"/>
      <c r="BJ712" s="40"/>
      <c r="BK712" s="48"/>
      <c r="BL712" s="49"/>
      <c r="BM712" s="41"/>
      <c r="BN712" s="47"/>
      <c r="BO712" s="33"/>
      <c r="BP712" s="33"/>
      <c r="BQ712" s="34"/>
      <c r="BR712" s="33"/>
      <c r="BS712" s="34"/>
      <c r="BT712" s="35"/>
      <c r="BU712" s="36"/>
      <c r="BV712" s="37"/>
      <c r="BW712" s="33"/>
      <c r="BX712" s="38"/>
      <c r="BY712" s="39"/>
      <c r="BZ712" s="40"/>
      <c r="CA712" s="48"/>
      <c r="CB712" s="49"/>
      <c r="CC712" s="41"/>
      <c r="CD712" s="47"/>
    </row>
    <row r="713" spans="1:82" s="32" customFormat="1" ht="90" customHeight="1" x14ac:dyDescent="0.25">
      <c r="A713" s="315">
        <f t="shared" si="31"/>
        <v>705</v>
      </c>
      <c r="B713" s="61" t="s">
        <v>2479</v>
      </c>
      <c r="C713" s="61">
        <v>2023</v>
      </c>
      <c r="D713" s="61" t="s">
        <v>1248</v>
      </c>
      <c r="E713" s="61"/>
      <c r="F713" s="61" t="s">
        <v>2940</v>
      </c>
      <c r="G713" s="62" t="s">
        <v>2941</v>
      </c>
      <c r="H713" s="310" t="s">
        <v>1251</v>
      </c>
      <c r="I713" s="46" t="s">
        <v>2942</v>
      </c>
      <c r="J713" s="46" t="s">
        <v>2942</v>
      </c>
      <c r="K713" s="63" t="s">
        <v>73</v>
      </c>
      <c r="L713" s="90" t="s">
        <v>2943</v>
      </c>
      <c r="M713" s="100" t="s">
        <v>2924</v>
      </c>
      <c r="N713" s="90" t="s">
        <v>2925</v>
      </c>
      <c r="O713" s="90" t="s">
        <v>1363</v>
      </c>
      <c r="P713" s="101">
        <v>45505</v>
      </c>
      <c r="Q713" s="101">
        <v>45534</v>
      </c>
      <c r="R713" s="102">
        <f t="shared" si="32"/>
        <v>4.3500000000000005</v>
      </c>
      <c r="S713" s="90" t="s">
        <v>2788</v>
      </c>
      <c r="T713" s="90" t="s">
        <v>1188</v>
      </c>
      <c r="U713" s="105">
        <f>+IFERROR(VLOOKUP($L713,ACTIVIDADES!$B$9:$X$493,10,0),"")</f>
        <v>1</v>
      </c>
      <c r="V713" s="167" t="str">
        <f>+IFERROR(VLOOKUP($L713,ACTIVIDADES!$B$9:$X$493,11,0),"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13" s="227" t="str">
        <f>+IFERROR(VLOOKUP($L713,ACTIVIDADES!$B$9:$X$493,12,0),"")</f>
        <v>https://dnbcgovco-my.sharepoint.com/:f:/g/personal/planeacion_dnbc_gov_co/IgDXNHpy7oLsTo_k1pBYTEA_AXkQuekeDuYRfMOd3hOKrho?e=FZVMrN</v>
      </c>
      <c r="X713" s="138">
        <f>+IFERROR(VLOOKUP($L713,ACTIVIDADES!$B$9:$X$493,13,0),"")</f>
        <v>46153</v>
      </c>
      <c r="Y713" s="164" t="str">
        <f>+IFERROR(VLOOKUP($L713,ACTIVIDADES!$B$9:$X$493,14,0),"")</f>
        <v xml:space="preserve">Se incluyen evidencias de finalización de contrato </v>
      </c>
      <c r="Z713" s="105">
        <f>+IFERROR(VLOOKUP($L713,ACTIVIDADES!$B$9:$X$493,15,0),"")</f>
        <v>1</v>
      </c>
      <c r="AA713" s="165" t="str">
        <f>+IFERROR(VLOOKUP($L713,ACTIVIDADES!$B$9:$X$493,16,0),"")</f>
        <v>CUMPLIDO</v>
      </c>
      <c r="AB713" s="138">
        <v>46181</v>
      </c>
      <c r="AC713" s="105">
        <v>1</v>
      </c>
      <c r="AD713" s="170" t="s">
        <v>2944</v>
      </c>
      <c r="AE713" s="105" t="s">
        <v>80</v>
      </c>
      <c r="AF713" s="105" t="s">
        <v>81</v>
      </c>
      <c r="AG713" s="105" t="s">
        <v>85</v>
      </c>
      <c r="AH713" s="105" t="s">
        <v>123</v>
      </c>
      <c r="AI713" s="33"/>
      <c r="AJ713" s="33"/>
      <c r="AK713" s="34"/>
      <c r="AL713" s="33"/>
      <c r="AM713" s="34"/>
      <c r="AN713" s="35"/>
      <c r="AO713" s="36"/>
      <c r="AP713" s="37"/>
      <c r="AQ713" s="33"/>
      <c r="AR713" s="38"/>
      <c r="AS713" s="39"/>
      <c r="AT713" s="40"/>
      <c r="AU713" s="48"/>
      <c r="AV713" s="49"/>
      <c r="AW713" s="41"/>
      <c r="AX713" s="47"/>
      <c r="AY713" s="33"/>
      <c r="AZ713" s="33"/>
      <c r="BA713" s="34"/>
      <c r="BB713" s="33"/>
      <c r="BC713" s="34"/>
      <c r="BD713" s="35"/>
      <c r="BE713" s="36"/>
      <c r="BF713" s="37"/>
      <c r="BG713" s="33"/>
      <c r="BH713" s="38"/>
      <c r="BI713" s="39"/>
      <c r="BJ713" s="40"/>
      <c r="BK713" s="48"/>
      <c r="BL713" s="49"/>
      <c r="BM713" s="41"/>
      <c r="BN713" s="47"/>
      <c r="BO713" s="33"/>
      <c r="BP713" s="33"/>
      <c r="BQ713" s="34"/>
      <c r="BR713" s="33"/>
      <c r="BS713" s="34"/>
      <c r="BT713" s="35"/>
      <c r="BU713" s="36"/>
      <c r="BV713" s="37"/>
      <c r="BW713" s="33"/>
      <c r="BX713" s="38"/>
      <c r="BY713" s="39"/>
      <c r="BZ713" s="40"/>
      <c r="CA713" s="48"/>
      <c r="CB713" s="49"/>
      <c r="CC713" s="41"/>
      <c r="CD713" s="47"/>
    </row>
    <row r="714" spans="1:82" s="32" customFormat="1" ht="90" customHeight="1" x14ac:dyDescent="0.25">
      <c r="A714" s="315">
        <f t="shared" si="31"/>
        <v>706</v>
      </c>
      <c r="B714" s="61" t="s">
        <v>2479</v>
      </c>
      <c r="C714" s="61">
        <v>2023</v>
      </c>
      <c r="D714" s="61" t="s">
        <v>1248</v>
      </c>
      <c r="E714" s="61"/>
      <c r="F714" s="61" t="s">
        <v>2945</v>
      </c>
      <c r="G714" s="62" t="s">
        <v>2941</v>
      </c>
      <c r="H714" s="310" t="s">
        <v>1251</v>
      </c>
      <c r="I714" s="46" t="s">
        <v>2942</v>
      </c>
      <c r="J714" s="46" t="s">
        <v>2942</v>
      </c>
      <c r="K714" s="63" t="s">
        <v>73</v>
      </c>
      <c r="L714" s="90" t="s">
        <v>2946</v>
      </c>
      <c r="M714" s="100" t="s">
        <v>2947</v>
      </c>
      <c r="N714" s="90" t="s">
        <v>2948</v>
      </c>
      <c r="O714" s="90" t="s">
        <v>1363</v>
      </c>
      <c r="P714" s="101">
        <v>45505</v>
      </c>
      <c r="Q714" s="101">
        <v>45534</v>
      </c>
      <c r="R714" s="102">
        <f t="shared" si="32"/>
        <v>4.3500000000000005</v>
      </c>
      <c r="S714" s="90" t="s">
        <v>2788</v>
      </c>
      <c r="T714" s="90" t="s">
        <v>1188</v>
      </c>
      <c r="U714" s="105">
        <f>+IFERROR(VLOOKUP($L714,ACTIVIDADES!$B$9:$X$493,10,0),"")</f>
        <v>1</v>
      </c>
      <c r="V714" s="167" t="str">
        <f>+IFERROR(VLOOKUP($L714,ACTIVIDADES!$B$9:$X$493,11,0)," ")</f>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14" s="227" t="str">
        <f>+IFERROR(VLOOKUP($L714,ACTIVIDADES!$B$9:$X$493,12,0),"")</f>
        <v>https://dnbcgovco-my.sharepoint.com/:f:/g/personal/planeacion_dnbc_gov_co/IgDXNHpy7oLsTo_k1pBYTEA_AXkQuekeDuYRfMOd3hOKrho?e=FZVMrN</v>
      </c>
      <c r="X714" s="138">
        <f>+IFERROR(VLOOKUP($L714,ACTIVIDADES!$B$9:$X$493,13,0),"")</f>
        <v>46153</v>
      </c>
      <c r="Y714" s="164" t="str">
        <f>+IFERROR(VLOOKUP($L714,ACTIVIDADES!$B$9:$X$493,14,0),"")</f>
        <v>Se incluyen documentos correspondientes al comodato 196 de 2024</v>
      </c>
      <c r="Z714" s="105">
        <f>+IFERROR(VLOOKUP($L714,ACTIVIDADES!$B$9:$X$493,15,0),"")</f>
        <v>1</v>
      </c>
      <c r="AA714" s="165" t="str">
        <f>+IFERROR(VLOOKUP($L714,ACTIVIDADES!$B$9:$X$493,16,0),"")</f>
        <v>CUMPLIDO</v>
      </c>
      <c r="AB714" s="138">
        <v>46181</v>
      </c>
      <c r="AC714" s="105">
        <v>1</v>
      </c>
      <c r="AD714" s="170" t="s">
        <v>2949</v>
      </c>
      <c r="AE714" s="105" t="s">
        <v>80</v>
      </c>
      <c r="AF714" s="105" t="s">
        <v>81</v>
      </c>
      <c r="AG714" s="105" t="s">
        <v>85</v>
      </c>
      <c r="AH714" s="105" t="s">
        <v>123</v>
      </c>
      <c r="AI714" s="33"/>
      <c r="AJ714" s="33"/>
      <c r="AK714" s="34"/>
      <c r="AL714" s="33"/>
      <c r="AM714" s="34"/>
      <c r="AN714" s="35"/>
      <c r="AO714" s="36"/>
      <c r="AP714" s="37"/>
      <c r="AQ714" s="33"/>
      <c r="AR714" s="38"/>
      <c r="AS714" s="39"/>
      <c r="AT714" s="40"/>
      <c r="AU714" s="48"/>
      <c r="AV714" s="49"/>
      <c r="AW714" s="41"/>
      <c r="AX714" s="47"/>
      <c r="AY714" s="33"/>
      <c r="AZ714" s="33"/>
      <c r="BA714" s="34"/>
      <c r="BB714" s="33"/>
      <c r="BC714" s="34"/>
      <c r="BD714" s="35"/>
      <c r="BE714" s="36"/>
      <c r="BF714" s="37"/>
      <c r="BG714" s="33"/>
      <c r="BH714" s="38"/>
      <c r="BI714" s="39"/>
      <c r="BJ714" s="40"/>
      <c r="BK714" s="48"/>
      <c r="BL714" s="49"/>
      <c r="BM714" s="41"/>
      <c r="BN714" s="47"/>
      <c r="BO714" s="33"/>
      <c r="BP714" s="33"/>
      <c r="BQ714" s="34"/>
      <c r="BR714" s="33"/>
      <c r="BS714" s="34"/>
      <c r="BT714" s="35"/>
      <c r="BU714" s="36"/>
      <c r="BV714" s="37"/>
      <c r="BW714" s="33"/>
      <c r="BX714" s="38"/>
      <c r="BY714" s="39"/>
      <c r="BZ714" s="40"/>
      <c r="CA714" s="48"/>
      <c r="CB714" s="49"/>
      <c r="CC714" s="41"/>
      <c r="CD714" s="47"/>
    </row>
    <row r="715" spans="1:82" s="32" customFormat="1" ht="90" customHeight="1" x14ac:dyDescent="0.25">
      <c r="A715" s="315">
        <f t="shared" ref="A715:A778" si="33">+A714+1</f>
        <v>707</v>
      </c>
      <c r="B715" s="61" t="s">
        <v>2479</v>
      </c>
      <c r="C715" s="61">
        <v>2023</v>
      </c>
      <c r="D715" s="61" t="s">
        <v>1248</v>
      </c>
      <c r="E715" s="61"/>
      <c r="F715" s="61" t="s">
        <v>2950</v>
      </c>
      <c r="G715" s="62" t="s">
        <v>2941</v>
      </c>
      <c r="H715" s="310" t="s">
        <v>1251</v>
      </c>
      <c r="I715" s="46" t="s">
        <v>2942</v>
      </c>
      <c r="J715" s="46" t="s">
        <v>2942</v>
      </c>
      <c r="K715" s="63" t="s">
        <v>73</v>
      </c>
      <c r="L715" s="90" t="s">
        <v>2951</v>
      </c>
      <c r="M715" s="100" t="s">
        <v>2929</v>
      </c>
      <c r="N715" s="90" t="s">
        <v>2930</v>
      </c>
      <c r="O715" s="90" t="s">
        <v>1363</v>
      </c>
      <c r="P715" s="101">
        <v>45536</v>
      </c>
      <c r="Q715" s="101">
        <v>45565</v>
      </c>
      <c r="R715" s="102">
        <f t="shared" si="32"/>
        <v>4.3500000000000005</v>
      </c>
      <c r="S715" s="90" t="s">
        <v>1016</v>
      </c>
      <c r="T715" s="90" t="s">
        <v>1188</v>
      </c>
      <c r="U715" s="105">
        <f>+IFERROR(VLOOKUP($L715,ACTIVIDADES!$B$9:$X$493,10,0),"")</f>
        <v>1</v>
      </c>
      <c r="V715" s="167" t="str">
        <f>+IFERROR(VLOOKUP($L715,ACTIVIDADES!$B$9:$X$493,11,0),"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W715" s="227" t="str">
        <f>+IFERROR(VLOOKUP($L715,ACTIVIDADES!$B$9:$X$493,12,0),"")</f>
        <v>https://dnbcgovco-my.sharepoint.com/:f:/g/personal/planeacion_dnbc_gov_co/IgDXNHpy7oLsTo_k1pBYTEA_AXkQuekeDuYRfMOd3hOKrho?e=FZVMrN</v>
      </c>
      <c r="X715" s="138">
        <f>+IFERROR(VLOOKUP($L715,ACTIVIDADES!$B$9:$X$493,13,0),"")</f>
        <v>46153</v>
      </c>
      <c r="Y715" s="164" t="str">
        <f>+IFERROR(VLOOKUP($L715,ACTIVIDADES!$B$9:$X$493,14,0),"")</f>
        <v>Se incluyen documentos correspondientes al comodato 196 de 2024</v>
      </c>
      <c r="Z715" s="105">
        <f>+IFERROR(VLOOKUP($L715,ACTIVIDADES!$B$9:$X$493,15,0),"")</f>
        <v>1</v>
      </c>
      <c r="AA715" s="165" t="str">
        <f>+IFERROR(VLOOKUP($L715,ACTIVIDADES!$B$9:$X$493,16,0),"")</f>
        <v>CUMPLIDO</v>
      </c>
      <c r="AB715" s="138">
        <v>46181</v>
      </c>
      <c r="AC715" s="105">
        <v>1</v>
      </c>
      <c r="AD715" s="170" t="s">
        <v>2952</v>
      </c>
      <c r="AE715" s="105" t="s">
        <v>80</v>
      </c>
      <c r="AF715" s="105" t="s">
        <v>81</v>
      </c>
      <c r="AG715" s="105" t="s">
        <v>85</v>
      </c>
      <c r="AH715" s="105" t="s">
        <v>123</v>
      </c>
      <c r="AI715" s="33"/>
      <c r="AJ715" s="33"/>
      <c r="AK715" s="34"/>
      <c r="AL715" s="33"/>
      <c r="AM715" s="34"/>
      <c r="AN715" s="35"/>
      <c r="AO715" s="36"/>
      <c r="AP715" s="37"/>
      <c r="AQ715" s="33"/>
      <c r="AR715" s="38"/>
      <c r="AS715" s="39"/>
      <c r="AT715" s="40"/>
      <c r="AU715" s="48"/>
      <c r="AV715" s="49"/>
      <c r="AW715" s="41"/>
      <c r="AX715" s="47"/>
      <c r="AY715" s="33"/>
      <c r="AZ715" s="33"/>
      <c r="BA715" s="34"/>
      <c r="BB715" s="33"/>
      <c r="BC715" s="34"/>
      <c r="BD715" s="35"/>
      <c r="BE715" s="36"/>
      <c r="BF715" s="37"/>
      <c r="BG715" s="33"/>
      <c r="BH715" s="38"/>
      <c r="BI715" s="39"/>
      <c r="BJ715" s="40"/>
      <c r="BK715" s="48"/>
      <c r="BL715" s="49"/>
      <c r="BM715" s="41"/>
      <c r="BN715" s="47"/>
      <c r="BO715" s="33"/>
      <c r="BP715" s="33"/>
      <c r="BQ715" s="34"/>
      <c r="BR715" s="33"/>
      <c r="BS715" s="34"/>
      <c r="BT715" s="35"/>
      <c r="BU715" s="36"/>
      <c r="BV715" s="37"/>
      <c r="BW715" s="33"/>
      <c r="BX715" s="38"/>
      <c r="BY715" s="39"/>
      <c r="BZ715" s="40"/>
      <c r="CA715" s="48"/>
      <c r="CB715" s="49"/>
      <c r="CC715" s="41"/>
      <c r="CD715" s="47"/>
    </row>
    <row r="716" spans="1:82" s="32" customFormat="1" ht="90" customHeight="1" x14ac:dyDescent="0.25">
      <c r="A716" s="315">
        <f t="shared" si="33"/>
        <v>708</v>
      </c>
      <c r="B716" s="61" t="s">
        <v>2479</v>
      </c>
      <c r="C716" s="61">
        <v>2024</v>
      </c>
      <c r="D716" s="61" t="s">
        <v>68</v>
      </c>
      <c r="E716" s="61"/>
      <c r="F716" s="61" t="s">
        <v>2953</v>
      </c>
      <c r="G716" s="62" t="s">
        <v>2954</v>
      </c>
      <c r="H716" s="310"/>
      <c r="I716" s="46" t="s">
        <v>2955</v>
      </c>
      <c r="J716" s="64" t="s">
        <v>2955</v>
      </c>
      <c r="K716" s="63" t="s">
        <v>73</v>
      </c>
      <c r="L716" s="90" t="s">
        <v>2956</v>
      </c>
      <c r="M716" s="100" t="s">
        <v>2957</v>
      </c>
      <c r="N716" s="90" t="s">
        <v>2958</v>
      </c>
      <c r="O716" s="90">
        <v>1</v>
      </c>
      <c r="P716" s="101">
        <v>45568</v>
      </c>
      <c r="Q716" s="101">
        <v>45595</v>
      </c>
      <c r="R716" s="102">
        <f t="shared" si="32"/>
        <v>4.05</v>
      </c>
      <c r="S716" s="90" t="s">
        <v>105</v>
      </c>
      <c r="T716" s="90" t="s">
        <v>1188</v>
      </c>
      <c r="U716" s="105">
        <f>+IFERROR(VLOOKUP($L716,ACTIVIDADES!$B$9:$X$493,10,0),"")</f>
        <v>1</v>
      </c>
      <c r="V716" s="167" t="str">
        <f>+IFERROR(VLOOKUP($L716,ACTIVIDADES!$B$9:$X$493,11,0),"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Se verificó que, en el periodo anterior, se dio cumplimiento a la publicación completa y oportuna en la plataforma SECOP II de los contratos Nos. 010, 011, 012, 013, 014, 015, 016, 017, 018, 020, 021, 022, 023, 024, 025, 026, 027, 028 y 029 de 2023.
Por lo anterior, la acción de mejora se encuentra cumplida.
</v>
      </c>
      <c r="W716" s="227">
        <f>+IFERROR(VLOOKUP($L716,ACTIVIDADES!$B$9:$X$493,12,0),"")</f>
        <v>0</v>
      </c>
      <c r="X716" s="138">
        <f>+IFERROR(VLOOKUP($L716,ACTIVIDADES!$B$9:$X$493,13,0),"")</f>
        <v>46153</v>
      </c>
      <c r="Y716" s="164" t="str">
        <f>+IFERROR(VLOOKUP($L716,ACTIVIDADES!$B$9:$X$493,14,0),"")</f>
        <v>Cumplida en seguimiento diciembre 2025</v>
      </c>
      <c r="Z716" s="105">
        <f>+IFERROR(VLOOKUP($L716,ACTIVIDADES!$B$9:$X$493,15,0),"")</f>
        <v>1</v>
      </c>
      <c r="AA716" s="165" t="str">
        <f>+IFERROR(VLOOKUP($L716,ACTIVIDADES!$B$9:$X$493,16,0),"")</f>
        <v>CUMPLIDO</v>
      </c>
      <c r="AB716" s="138">
        <v>46157</v>
      </c>
      <c r="AC716" s="105">
        <v>1</v>
      </c>
      <c r="AD716" s="181" t="s">
        <v>2517</v>
      </c>
      <c r="AE716" s="105" t="s">
        <v>80</v>
      </c>
      <c r="AF716" s="105" t="s">
        <v>81</v>
      </c>
      <c r="AG716" s="105" t="s">
        <v>85</v>
      </c>
      <c r="AH716" s="105" t="s">
        <v>123</v>
      </c>
      <c r="AI716" s="33"/>
      <c r="AJ716" s="33"/>
      <c r="AK716" s="34"/>
      <c r="AL716" s="33"/>
      <c r="AM716" s="34"/>
      <c r="AN716" s="35"/>
      <c r="AO716" s="36"/>
      <c r="AP716" s="37"/>
      <c r="AQ716" s="33"/>
      <c r="AR716" s="38"/>
      <c r="AS716" s="39"/>
      <c r="AT716" s="40"/>
      <c r="AU716" s="48"/>
      <c r="AV716" s="49"/>
      <c r="AW716" s="41"/>
      <c r="AX716" s="47"/>
      <c r="AY716" s="33"/>
      <c r="AZ716" s="33"/>
      <c r="BA716" s="34"/>
      <c r="BB716" s="33"/>
      <c r="BC716" s="34"/>
      <c r="BD716" s="35"/>
      <c r="BE716" s="36"/>
      <c r="BF716" s="37"/>
      <c r="BG716" s="33"/>
      <c r="BH716" s="38"/>
      <c r="BI716" s="39"/>
      <c r="BJ716" s="40"/>
      <c r="BK716" s="48"/>
      <c r="BL716" s="49"/>
      <c r="BM716" s="41"/>
      <c r="BN716" s="47"/>
      <c r="BO716" s="33"/>
      <c r="BP716" s="33"/>
      <c r="BQ716" s="34"/>
      <c r="BR716" s="33"/>
      <c r="BS716" s="34"/>
      <c r="BT716" s="35"/>
      <c r="BU716" s="36"/>
      <c r="BV716" s="37"/>
      <c r="BW716" s="33"/>
      <c r="BX716" s="38"/>
      <c r="BY716" s="39"/>
      <c r="BZ716" s="40"/>
      <c r="CA716" s="48"/>
      <c r="CB716" s="49"/>
      <c r="CC716" s="41"/>
      <c r="CD716" s="47"/>
    </row>
    <row r="717" spans="1:82" s="32" customFormat="1" ht="90" customHeight="1" x14ac:dyDescent="0.25">
      <c r="A717" s="315">
        <f t="shared" si="33"/>
        <v>709</v>
      </c>
      <c r="B717" s="61" t="s">
        <v>2479</v>
      </c>
      <c r="C717" s="61">
        <v>2024</v>
      </c>
      <c r="D717" s="61" t="s">
        <v>68</v>
      </c>
      <c r="E717" s="61"/>
      <c r="F717" s="61" t="s">
        <v>2959</v>
      </c>
      <c r="G717" s="62" t="s">
        <v>2954</v>
      </c>
      <c r="H717" s="310"/>
      <c r="I717" s="46" t="s">
        <v>2955</v>
      </c>
      <c r="J717" s="64" t="s">
        <v>2955</v>
      </c>
      <c r="K717" s="63" t="s">
        <v>73</v>
      </c>
      <c r="L717" s="90" t="s">
        <v>2960</v>
      </c>
      <c r="M717" s="100" t="s">
        <v>2961</v>
      </c>
      <c r="N717" s="90" t="s">
        <v>2962</v>
      </c>
      <c r="O717" s="90">
        <v>9</v>
      </c>
      <c r="P717" s="101">
        <v>45568</v>
      </c>
      <c r="Q717" s="101">
        <v>45838</v>
      </c>
      <c r="R717" s="102">
        <f t="shared" si="32"/>
        <v>40.050000000000004</v>
      </c>
      <c r="S717" s="90" t="s">
        <v>105</v>
      </c>
      <c r="T717" s="90" t="s">
        <v>1188</v>
      </c>
      <c r="U717" s="105">
        <f>+IFERROR(VLOOKUP($L717,ACTIVIDADES!$B$9:$X$493,10,0),"")</f>
        <v>0</v>
      </c>
      <c r="V717" s="167" t="str">
        <f>+IFERROR(VLOOKUP($L717,ACTIVIDADES!$B$9:$X$493,11,0),"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No se evidenció avance.
No se cumplió con el plazo establecido en la acción de mejora, quedando VENCIDA.
</v>
      </c>
      <c r="W717" s="227" t="s">
        <v>2963</v>
      </c>
      <c r="X717" s="138">
        <f>+IFERROR(VLOOKUP($L717,ACTIVIDADES!$B$9:$X$493,13,0),"")</f>
        <v>46153</v>
      </c>
      <c r="Y717" s="164" t="str">
        <f>+IFERROR(VLOOKUP($L717,ACTIVIDADES!$B$9:$X$493,14,0),"")</f>
        <v>No se evidencian soportes de la actividad</v>
      </c>
      <c r="Z717" s="105">
        <f>+IFERROR(VLOOKUP($L717,ACTIVIDADES!$B$9:$X$493,15,0),"")</f>
        <v>0</v>
      </c>
      <c r="AA717" s="165" t="str">
        <f>+IFERROR(VLOOKUP($L717,ACTIVIDADES!$B$9:$X$493,16,0),"")</f>
        <v>VENCIDO</v>
      </c>
      <c r="AB717" s="138">
        <v>46157</v>
      </c>
      <c r="AC717" s="174">
        <v>0</v>
      </c>
      <c r="AD717" s="181" t="s">
        <v>93</v>
      </c>
      <c r="AE717" s="105" t="s">
        <v>118</v>
      </c>
      <c r="AF717" s="105" t="s">
        <v>81</v>
      </c>
      <c r="AG717" s="105" t="s">
        <v>85</v>
      </c>
      <c r="AH717" s="105" t="s">
        <v>123</v>
      </c>
      <c r="AI717" s="33"/>
      <c r="AJ717" s="33"/>
      <c r="AK717" s="34"/>
      <c r="AL717" s="33"/>
      <c r="AM717" s="34"/>
      <c r="AN717" s="35"/>
      <c r="AO717" s="36"/>
      <c r="AP717" s="37"/>
      <c r="AQ717" s="33"/>
      <c r="AR717" s="38"/>
      <c r="AS717" s="39"/>
      <c r="AT717" s="40"/>
      <c r="AU717" s="48"/>
      <c r="AV717" s="49"/>
      <c r="AW717" s="41"/>
      <c r="AX717" s="47"/>
      <c r="AY717" s="33"/>
      <c r="AZ717" s="33"/>
      <c r="BA717" s="34"/>
      <c r="BB717" s="33"/>
      <c r="BC717" s="34"/>
      <c r="BD717" s="35"/>
      <c r="BE717" s="36"/>
      <c r="BF717" s="37"/>
      <c r="BG717" s="33"/>
      <c r="BH717" s="38"/>
      <c r="BI717" s="39"/>
      <c r="BJ717" s="40"/>
      <c r="BK717" s="48"/>
      <c r="BL717" s="49"/>
      <c r="BM717" s="41"/>
      <c r="BN717" s="47"/>
      <c r="BO717" s="33"/>
      <c r="BP717" s="33"/>
      <c r="BQ717" s="34"/>
      <c r="BR717" s="33"/>
      <c r="BS717" s="34"/>
      <c r="BT717" s="35"/>
      <c r="BU717" s="36"/>
      <c r="BV717" s="37"/>
      <c r="BW717" s="33"/>
      <c r="BX717" s="38"/>
      <c r="BY717" s="39"/>
      <c r="BZ717" s="40"/>
      <c r="CA717" s="48"/>
      <c r="CB717" s="49"/>
      <c r="CC717" s="41"/>
      <c r="CD717" s="47"/>
    </row>
    <row r="718" spans="1:82" s="32" customFormat="1" ht="90" customHeight="1" x14ac:dyDescent="0.25">
      <c r="A718" s="315">
        <f t="shared" si="33"/>
        <v>710</v>
      </c>
      <c r="B718" s="61" t="s">
        <v>2479</v>
      </c>
      <c r="C718" s="61">
        <v>2024</v>
      </c>
      <c r="D718" s="61" t="s">
        <v>68</v>
      </c>
      <c r="E718" s="61"/>
      <c r="F718" s="61" t="s">
        <v>2964</v>
      </c>
      <c r="G718" s="62" t="s">
        <v>2954</v>
      </c>
      <c r="H718" s="310"/>
      <c r="I718" s="46" t="s">
        <v>2955</v>
      </c>
      <c r="J718" s="64" t="s">
        <v>2955</v>
      </c>
      <c r="K718" s="63" t="s">
        <v>73</v>
      </c>
      <c r="L718" s="90" t="s">
        <v>2965</v>
      </c>
      <c r="M718" s="100" t="s">
        <v>2966</v>
      </c>
      <c r="N718" s="90" t="s">
        <v>2967</v>
      </c>
      <c r="O718" s="90">
        <v>1</v>
      </c>
      <c r="P718" s="101">
        <v>45568</v>
      </c>
      <c r="Q718" s="101">
        <v>45656</v>
      </c>
      <c r="R718" s="102">
        <f t="shared" si="32"/>
        <v>13.05</v>
      </c>
      <c r="S718" s="90" t="s">
        <v>105</v>
      </c>
      <c r="T718" s="90" t="s">
        <v>1188</v>
      </c>
      <c r="U718" s="105">
        <f>+IFERROR(VLOOKUP($L718,ACTIVIDADES!$B$9:$X$493,10,0),"")</f>
        <v>0</v>
      </c>
      <c r="V718" s="167" t="str">
        <f>+IFERROR(VLOOKUP($L718,ACTIVIDADES!$B$9:$X$493,11,0)," ")</f>
        <v>Indicador en proceso; se adelanta la revisión y actualización de las políticas y procedimientos internos.</v>
      </c>
      <c r="W718" s="227">
        <f>+IFERROR(VLOOKUP($L718,ACTIVIDADES!$B$9:$X$493,12,0),"")</f>
        <v>0</v>
      </c>
      <c r="X718" s="138">
        <f>+IFERROR(VLOOKUP($L718,ACTIVIDADES!$B$9:$X$493,13,0),"")</f>
        <v>46153</v>
      </c>
      <c r="Y718" s="164" t="str">
        <f>+IFERROR(VLOOKUP($L718,ACTIVIDADES!$B$9:$X$493,14,0),"")</f>
        <v>No se evidencian soportes de la actividad</v>
      </c>
      <c r="Z718" s="105">
        <f>+IFERROR(VLOOKUP($L718,ACTIVIDADES!$B$9:$X$493,15,0),"")</f>
        <v>0</v>
      </c>
      <c r="AA718" s="165" t="str">
        <f>+IFERROR(VLOOKUP($L718,ACTIVIDADES!$B$9:$X$493,16,0),"")</f>
        <v>VENCIDO</v>
      </c>
      <c r="AB718" s="138">
        <v>46157</v>
      </c>
      <c r="AC718" s="105">
        <v>0</v>
      </c>
      <c r="AD718" s="181" t="s">
        <v>93</v>
      </c>
      <c r="AE718" s="105" t="s">
        <v>118</v>
      </c>
      <c r="AF718" s="105" t="s">
        <v>81</v>
      </c>
      <c r="AG718" s="105" t="s">
        <v>81</v>
      </c>
      <c r="AH718" s="105" t="s">
        <v>81</v>
      </c>
      <c r="AI718" s="33"/>
      <c r="AJ718" s="33"/>
      <c r="AK718" s="34"/>
      <c r="AL718" s="33"/>
      <c r="AM718" s="34"/>
      <c r="AN718" s="35"/>
      <c r="AO718" s="36"/>
      <c r="AP718" s="37"/>
      <c r="AQ718" s="33"/>
      <c r="AR718" s="38"/>
      <c r="AS718" s="39"/>
      <c r="AT718" s="40"/>
      <c r="AU718" s="48"/>
      <c r="AV718" s="49"/>
      <c r="AW718" s="41"/>
      <c r="AX718" s="47"/>
      <c r="AY718" s="33"/>
      <c r="AZ718" s="33"/>
      <c r="BA718" s="34"/>
      <c r="BB718" s="33"/>
      <c r="BC718" s="34"/>
      <c r="BD718" s="35"/>
      <c r="BE718" s="36"/>
      <c r="BF718" s="37"/>
      <c r="BG718" s="33"/>
      <c r="BH718" s="38"/>
      <c r="BI718" s="39"/>
      <c r="BJ718" s="40"/>
      <c r="BK718" s="48"/>
      <c r="BL718" s="49"/>
      <c r="BM718" s="41"/>
      <c r="BN718" s="47"/>
      <c r="BO718" s="33"/>
      <c r="BP718" s="33"/>
      <c r="BQ718" s="34"/>
      <c r="BR718" s="33"/>
      <c r="BS718" s="34"/>
      <c r="BT718" s="35"/>
      <c r="BU718" s="36"/>
      <c r="BV718" s="37"/>
      <c r="BW718" s="33"/>
      <c r="BX718" s="38"/>
      <c r="BY718" s="39"/>
      <c r="BZ718" s="40"/>
      <c r="CA718" s="48"/>
      <c r="CB718" s="49"/>
      <c r="CC718" s="41"/>
      <c r="CD718" s="47"/>
    </row>
    <row r="719" spans="1:82" s="32" customFormat="1" ht="90" customHeight="1" x14ac:dyDescent="0.25">
      <c r="A719" s="315">
        <f t="shared" si="33"/>
        <v>711</v>
      </c>
      <c r="B719" s="61" t="s">
        <v>2479</v>
      </c>
      <c r="C719" s="61">
        <v>2024</v>
      </c>
      <c r="D719" s="61" t="s">
        <v>68</v>
      </c>
      <c r="E719" s="61"/>
      <c r="F719" s="61" t="s">
        <v>2968</v>
      </c>
      <c r="G719" s="62" t="s">
        <v>2954</v>
      </c>
      <c r="H719" s="310"/>
      <c r="I719" s="46" t="s">
        <v>2955</v>
      </c>
      <c r="J719" s="64" t="s">
        <v>2955</v>
      </c>
      <c r="K719" s="63" t="s">
        <v>73</v>
      </c>
      <c r="L719" s="90" t="s">
        <v>2969</v>
      </c>
      <c r="M719" s="100" t="s">
        <v>2970</v>
      </c>
      <c r="N719" s="90" t="s">
        <v>2971</v>
      </c>
      <c r="O719" s="90">
        <v>9</v>
      </c>
      <c r="P719" s="101">
        <v>45568</v>
      </c>
      <c r="Q719" s="101">
        <v>45595</v>
      </c>
      <c r="R719" s="102">
        <f t="shared" si="32"/>
        <v>4.05</v>
      </c>
      <c r="S719" s="90" t="s">
        <v>105</v>
      </c>
      <c r="T719" s="90" t="s">
        <v>1188</v>
      </c>
      <c r="U719" s="105">
        <f>+IFERROR(VLOOKUP($L719,ACTIVIDADES!$B$9:$X$493,10,0),"")</f>
        <v>0</v>
      </c>
      <c r="V719" s="167" t="str">
        <f>+IFERROR(VLOOKUP($L719,ACTIVIDADES!$B$9:$X$493,11,0),"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No se evidenció avance.
No se cumplió con el plazo establecido en la acción de mejora, quedando VENCIDA.
</v>
      </c>
      <c r="W719" s="227">
        <f>+IFERROR(VLOOKUP($L719,ACTIVIDADES!$B$9:$X$493,12,0),"")</f>
        <v>0</v>
      </c>
      <c r="X719" s="138">
        <f>+IFERROR(VLOOKUP($L719,ACTIVIDADES!$B$9:$X$493,13,0),"")</f>
        <v>46153</v>
      </c>
      <c r="Y719" s="164" t="str">
        <f>+IFERROR(VLOOKUP($L719,ACTIVIDADES!$B$9:$X$493,14,0),"")</f>
        <v>No se evidencian soportes de la actividad</v>
      </c>
      <c r="Z719" s="105">
        <f>+IFERROR(VLOOKUP($L719,ACTIVIDADES!$B$9:$X$493,15,0),"")</f>
        <v>0</v>
      </c>
      <c r="AA719" s="165" t="str">
        <f>+IFERROR(VLOOKUP($L719,ACTIVIDADES!$B$9:$X$493,16,0),"")</f>
        <v>VENCIDO</v>
      </c>
      <c r="AB719" s="138">
        <v>46157</v>
      </c>
      <c r="AC719" s="105">
        <v>0</v>
      </c>
      <c r="AD719" s="181" t="s">
        <v>93</v>
      </c>
      <c r="AE719" s="105" t="s">
        <v>118</v>
      </c>
      <c r="AF719" s="105" t="s">
        <v>81</v>
      </c>
      <c r="AG719" s="105" t="s">
        <v>81</v>
      </c>
      <c r="AH719" s="105" t="s">
        <v>81</v>
      </c>
      <c r="AI719" s="33"/>
      <c r="AJ719" s="33"/>
      <c r="AK719" s="34"/>
      <c r="AL719" s="33"/>
      <c r="AM719" s="34"/>
      <c r="AN719" s="35"/>
      <c r="AO719" s="36"/>
      <c r="AP719" s="37"/>
      <c r="AQ719" s="33"/>
      <c r="AR719" s="38"/>
      <c r="AS719" s="39"/>
      <c r="AT719" s="40"/>
      <c r="AU719" s="48"/>
      <c r="AV719" s="49"/>
      <c r="AW719" s="41"/>
      <c r="AX719" s="47"/>
      <c r="AY719" s="33"/>
      <c r="AZ719" s="33"/>
      <c r="BA719" s="34"/>
      <c r="BB719" s="33"/>
      <c r="BC719" s="34"/>
      <c r="BD719" s="35"/>
      <c r="BE719" s="36"/>
      <c r="BF719" s="37"/>
      <c r="BG719" s="33"/>
      <c r="BH719" s="38"/>
      <c r="BI719" s="39"/>
      <c r="BJ719" s="40"/>
      <c r="BK719" s="48"/>
      <c r="BL719" s="49"/>
      <c r="BM719" s="41"/>
      <c r="BN719" s="47"/>
      <c r="BO719" s="33"/>
      <c r="BP719" s="33"/>
      <c r="BQ719" s="34"/>
      <c r="BR719" s="33"/>
      <c r="BS719" s="34"/>
      <c r="BT719" s="35"/>
      <c r="BU719" s="36"/>
      <c r="BV719" s="37"/>
      <c r="BW719" s="33"/>
      <c r="BX719" s="38"/>
      <c r="BY719" s="39"/>
      <c r="BZ719" s="40"/>
      <c r="CA719" s="48"/>
      <c r="CB719" s="49"/>
      <c r="CC719" s="41"/>
      <c r="CD719" s="47"/>
    </row>
    <row r="720" spans="1:82" s="32" customFormat="1" ht="90" customHeight="1" x14ac:dyDescent="0.25">
      <c r="A720" s="315">
        <f t="shared" si="33"/>
        <v>712</v>
      </c>
      <c r="B720" s="61" t="s">
        <v>2479</v>
      </c>
      <c r="C720" s="61">
        <v>2024</v>
      </c>
      <c r="D720" s="61" t="s">
        <v>163</v>
      </c>
      <c r="E720" s="61"/>
      <c r="F720" s="61" t="s">
        <v>2972</v>
      </c>
      <c r="G720" s="62" t="s">
        <v>2954</v>
      </c>
      <c r="H720" s="310" t="s">
        <v>164</v>
      </c>
      <c r="I720" s="46" t="s">
        <v>2955</v>
      </c>
      <c r="J720" s="64" t="s">
        <v>2955</v>
      </c>
      <c r="K720" s="63" t="s">
        <v>73</v>
      </c>
      <c r="L720" s="90" t="s">
        <v>2973</v>
      </c>
      <c r="M720" s="100" t="s">
        <v>2629</v>
      </c>
      <c r="N720" s="90" t="s">
        <v>764</v>
      </c>
      <c r="O720" s="90">
        <v>1</v>
      </c>
      <c r="P720" s="101">
        <v>45575</v>
      </c>
      <c r="Q720" s="101">
        <v>45838</v>
      </c>
      <c r="R720" s="102">
        <f t="shared" si="32"/>
        <v>39</v>
      </c>
      <c r="S720" s="90" t="s">
        <v>168</v>
      </c>
      <c r="T720" s="90" t="s">
        <v>1188</v>
      </c>
      <c r="U720" s="105">
        <f>+IFERROR(VLOOKUP($L720,ACTIVIDADES!$B$9:$X$493,10,0),"")</f>
        <v>1</v>
      </c>
      <c r="V720" s="167" t="str">
        <f>+IFERROR(VLOOKUP($L720,ACTIVIDADES!$B$9:$X$493,11,0)," ")</f>
        <v>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Se evidenció que, sobre el particular y en aplicación de la Ley 1952 de 2019, se adelanta la Indagación Previa IP-001-2025, iniciada el 16 de enero de 2025.
Por lo tanto,  la acción de mejora se encuentra cumplida.</v>
      </c>
      <c r="W720" s="227" t="str">
        <f>+IFERROR(VLOOKUP($L720,ACTIVIDADES!$B$9:$X$493,12,0),"")</f>
        <v>https://dnbcgovco-my.sharepoint.com/:f:/g/personal/planeacion_dnbc_gov_co/IgCC4goXFHnOQL92NvdEUDAtAc1vqSkR3NOD448XG_cfOcI?e=tgMuZg</v>
      </c>
      <c r="X720" s="138">
        <f>+IFERROR(VLOOKUP($L720,ACTIVIDADES!$B$9:$X$493,13,0),"")</f>
        <v>46153</v>
      </c>
      <c r="Y720" s="164" t="str">
        <f>+IFERROR(VLOOKUP($L720,ACTIVIDADES!$B$9:$X$493,14,0),"")</f>
        <v>Cumplida en seguimiento diciembre 2025</v>
      </c>
      <c r="Z720" s="105">
        <f>+IFERROR(VLOOKUP($L720,ACTIVIDADES!$B$9:$X$493,15,0),"")</f>
        <v>1</v>
      </c>
      <c r="AA720" s="165" t="str">
        <f>+IFERROR(VLOOKUP($L720,ACTIVIDADES!$B$9:$X$493,16,0),"")</f>
        <v>CUMPLIDO</v>
      </c>
      <c r="AB720" s="138">
        <v>46157</v>
      </c>
      <c r="AC720" s="105">
        <v>1</v>
      </c>
      <c r="AD720" s="181" t="s">
        <v>2517</v>
      </c>
      <c r="AE720" s="105" t="s">
        <v>80</v>
      </c>
      <c r="AF720" s="105" t="s">
        <v>81</v>
      </c>
      <c r="AG720" s="105" t="s">
        <v>85</v>
      </c>
      <c r="AH720" s="105" t="s">
        <v>123</v>
      </c>
      <c r="AI720" s="33"/>
      <c r="AJ720" s="33"/>
      <c r="AK720" s="34"/>
      <c r="AL720" s="33"/>
      <c r="AM720" s="34"/>
      <c r="AN720" s="35"/>
      <c r="AO720" s="36"/>
      <c r="AP720" s="37"/>
      <c r="AQ720" s="33"/>
      <c r="AR720" s="38"/>
      <c r="AS720" s="39"/>
      <c r="AT720" s="40"/>
      <c r="AU720" s="48"/>
      <c r="AV720" s="49"/>
      <c r="AW720" s="41"/>
      <c r="AX720" s="47"/>
      <c r="AY720" s="33"/>
      <c r="AZ720" s="33"/>
      <c r="BA720" s="34"/>
      <c r="BB720" s="33"/>
      <c r="BC720" s="34"/>
      <c r="BD720" s="35"/>
      <c r="BE720" s="36"/>
      <c r="BF720" s="37"/>
      <c r="BG720" s="33"/>
      <c r="BH720" s="38"/>
      <c r="BI720" s="39"/>
      <c r="BJ720" s="40"/>
      <c r="BK720" s="48"/>
      <c r="BL720" s="49"/>
      <c r="BM720" s="41"/>
      <c r="BN720" s="47"/>
      <c r="BO720" s="33"/>
      <c r="BP720" s="33"/>
      <c r="BQ720" s="34"/>
      <c r="BR720" s="33"/>
      <c r="BS720" s="34"/>
      <c r="BT720" s="35"/>
      <c r="BU720" s="36"/>
      <c r="BV720" s="37"/>
      <c r="BW720" s="33"/>
      <c r="BX720" s="38"/>
      <c r="BY720" s="39"/>
      <c r="BZ720" s="40"/>
      <c r="CA720" s="48"/>
      <c r="CB720" s="49"/>
      <c r="CC720" s="41"/>
      <c r="CD720" s="47"/>
    </row>
    <row r="721" spans="1:82" s="32" customFormat="1" ht="90" customHeight="1" x14ac:dyDescent="0.25">
      <c r="A721" s="315">
        <f t="shared" si="33"/>
        <v>713</v>
      </c>
      <c r="B721" s="61" t="s">
        <v>2479</v>
      </c>
      <c r="C721" s="61">
        <v>2024</v>
      </c>
      <c r="D721" s="61" t="s">
        <v>68</v>
      </c>
      <c r="E721" s="61"/>
      <c r="F721" s="61" t="s">
        <v>2974</v>
      </c>
      <c r="G721" s="62" t="s">
        <v>2975</v>
      </c>
      <c r="H721" s="310"/>
      <c r="I721" s="46" t="s">
        <v>2976</v>
      </c>
      <c r="J721" s="64" t="s">
        <v>2976</v>
      </c>
      <c r="K721" s="63" t="s">
        <v>73</v>
      </c>
      <c r="L721" s="90" t="s">
        <v>2977</v>
      </c>
      <c r="M721" s="100" t="s">
        <v>2978</v>
      </c>
      <c r="N721" s="90" t="s">
        <v>2979</v>
      </c>
      <c r="O721" s="90">
        <v>1</v>
      </c>
      <c r="P721" s="101">
        <v>45568</v>
      </c>
      <c r="Q721" s="101">
        <v>45656</v>
      </c>
      <c r="R721" s="102">
        <f t="shared" si="32"/>
        <v>13.05</v>
      </c>
      <c r="S721" s="90" t="s">
        <v>105</v>
      </c>
      <c r="T721" s="90" t="s">
        <v>1188</v>
      </c>
      <c r="U721" s="105">
        <f>+IFERROR(VLOOKUP($L721,ACTIVIDADES!$B$9:$X$493,10,0),"")</f>
        <v>1</v>
      </c>
      <c r="V721" s="167" t="str">
        <f>+IFERROR(VLOOKUP($L721,ACTIVIDADES!$B$9:$X$493,11,0),"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diciembre de 2024.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No se cumplió con el plazo establecido en la acción de mejora, quedando VENCIDA.
</v>
      </c>
      <c r="W721" s="227">
        <f>+IFERROR(VLOOKUP($L721,ACTIVIDADES!$B$9:$X$493,12,0),"")</f>
        <v>0</v>
      </c>
      <c r="X721" s="138">
        <f>+IFERROR(VLOOKUP($L721,ACTIVIDADES!$B$9:$X$493,13,0),"")</f>
        <v>46153</v>
      </c>
      <c r="Y721" s="164" t="str">
        <f>+IFERROR(VLOOKUP($L721,ACTIVIDADES!$B$9:$X$493,14,0),"")</f>
        <v>Cumplida en seguimiento diciembre 2025</v>
      </c>
      <c r="Z721" s="105">
        <f>+IFERROR(VLOOKUP($L721,ACTIVIDADES!$B$9:$X$493,15,0),"")</f>
        <v>1</v>
      </c>
      <c r="AA721" s="165" t="str">
        <f>+IFERROR(VLOOKUP($L721,ACTIVIDADES!$B$9:$X$493,16,0),"")</f>
        <v>CUMPLIDO</v>
      </c>
      <c r="AB721" s="138">
        <v>46157</v>
      </c>
      <c r="AC721" s="105">
        <v>1</v>
      </c>
      <c r="AD721" s="181" t="s">
        <v>2517</v>
      </c>
      <c r="AE721" s="105" t="s">
        <v>80</v>
      </c>
      <c r="AF721" s="105" t="s">
        <v>81</v>
      </c>
      <c r="AG721" s="105" t="s">
        <v>85</v>
      </c>
      <c r="AH721" s="105" t="s">
        <v>123</v>
      </c>
      <c r="AI721" s="33"/>
      <c r="AJ721" s="33"/>
      <c r="AK721" s="34"/>
      <c r="AL721" s="33"/>
      <c r="AM721" s="34"/>
      <c r="AN721" s="35"/>
      <c r="AO721" s="36"/>
      <c r="AP721" s="37"/>
      <c r="AQ721" s="33"/>
      <c r="AR721" s="38"/>
      <c r="AS721" s="39"/>
      <c r="AT721" s="40"/>
      <c r="AU721" s="48"/>
      <c r="AV721" s="49"/>
      <c r="AW721" s="41"/>
      <c r="AX721" s="47"/>
      <c r="AY721" s="33"/>
      <c r="AZ721" s="33"/>
      <c r="BA721" s="34"/>
      <c r="BB721" s="33"/>
      <c r="BC721" s="34"/>
      <c r="BD721" s="35"/>
      <c r="BE721" s="36"/>
      <c r="BF721" s="37"/>
      <c r="BG721" s="33"/>
      <c r="BH721" s="38"/>
      <c r="BI721" s="39"/>
      <c r="BJ721" s="40"/>
      <c r="BK721" s="48"/>
      <c r="BL721" s="49"/>
      <c r="BM721" s="41"/>
      <c r="BN721" s="47"/>
      <c r="BO721" s="33"/>
      <c r="BP721" s="33"/>
      <c r="BQ721" s="34"/>
      <c r="BR721" s="33"/>
      <c r="BS721" s="34"/>
      <c r="BT721" s="35"/>
      <c r="BU721" s="36"/>
      <c r="BV721" s="37"/>
      <c r="BW721" s="33"/>
      <c r="BX721" s="38"/>
      <c r="BY721" s="39"/>
      <c r="BZ721" s="40"/>
      <c r="CA721" s="48"/>
      <c r="CB721" s="49"/>
      <c r="CC721" s="41"/>
      <c r="CD721" s="47"/>
    </row>
    <row r="722" spans="1:82" s="32" customFormat="1" ht="90" customHeight="1" x14ac:dyDescent="0.25">
      <c r="A722" s="315">
        <f t="shared" si="33"/>
        <v>714</v>
      </c>
      <c r="B722" s="61" t="s">
        <v>2479</v>
      </c>
      <c r="C722" s="61">
        <v>2024</v>
      </c>
      <c r="D722" s="61" t="s">
        <v>68</v>
      </c>
      <c r="E722" s="61"/>
      <c r="F722" s="61" t="s">
        <v>2980</v>
      </c>
      <c r="G722" s="62" t="s">
        <v>2975</v>
      </c>
      <c r="H722" s="310"/>
      <c r="I722" s="46" t="s">
        <v>2976</v>
      </c>
      <c r="J722" s="64" t="s">
        <v>2976</v>
      </c>
      <c r="K722" s="63" t="s">
        <v>73</v>
      </c>
      <c r="L722" s="90" t="s">
        <v>2981</v>
      </c>
      <c r="M722" s="100" t="s">
        <v>2982</v>
      </c>
      <c r="N722" s="90" t="s">
        <v>2967</v>
      </c>
      <c r="O722" s="90">
        <v>1</v>
      </c>
      <c r="P722" s="101">
        <v>45568</v>
      </c>
      <c r="Q722" s="101">
        <v>45656</v>
      </c>
      <c r="R722" s="102">
        <f t="shared" si="32"/>
        <v>13.05</v>
      </c>
      <c r="S722" s="90" t="s">
        <v>105</v>
      </c>
      <c r="T722" s="90" t="s">
        <v>1188</v>
      </c>
      <c r="U722" s="105">
        <f>+IFERROR(VLOOKUP($L722,ACTIVIDADES!$B$9:$X$493,10,0),"")</f>
        <v>0</v>
      </c>
      <c r="V722" s="167" t="str">
        <f>+IFERROR(VLOOKUP($L722,ACTIVIDADES!$B$9:$X$493,11,0)," ")</f>
        <v>Indicador sin cumplimiento a la fecha; se trabaja en el ajuste del Manual de Contratación y del Procedimiento de Gestión Contractual para incluir esta verificación.</v>
      </c>
      <c r="W722" s="227">
        <f>+IFERROR(VLOOKUP($L722,ACTIVIDADES!$B$9:$X$493,12,0),"")</f>
        <v>0</v>
      </c>
      <c r="X722" s="138">
        <f>+IFERROR(VLOOKUP($L722,ACTIVIDADES!$B$9:$X$493,13,0),"")</f>
        <v>46153</v>
      </c>
      <c r="Y722" s="164" t="str">
        <f>+IFERROR(VLOOKUP($L722,ACTIVIDADES!$B$9:$X$493,14,0),"")</f>
        <v>No se evidencian soportes de la actividad</v>
      </c>
      <c r="Z722" s="105">
        <f>+IFERROR(VLOOKUP($L722,ACTIVIDADES!$B$9:$X$493,15,0),"")</f>
        <v>0</v>
      </c>
      <c r="AA722" s="165" t="str">
        <f>+IFERROR(VLOOKUP($L722,ACTIVIDADES!$B$9:$X$493,16,0),"")</f>
        <v>VENCIDO</v>
      </c>
      <c r="AB722" s="138">
        <v>46157</v>
      </c>
      <c r="AC722" s="105">
        <v>0</v>
      </c>
      <c r="AD722" s="181" t="s">
        <v>93</v>
      </c>
      <c r="AE722" s="105" t="s">
        <v>118</v>
      </c>
      <c r="AF722" s="105" t="s">
        <v>81</v>
      </c>
      <c r="AG722" s="105" t="s">
        <v>81</v>
      </c>
      <c r="AH722" s="105" t="s">
        <v>81</v>
      </c>
      <c r="AI722" s="33"/>
      <c r="AJ722" s="33"/>
      <c r="AK722" s="34"/>
      <c r="AL722" s="33"/>
      <c r="AM722" s="34"/>
      <c r="AN722" s="35"/>
      <c r="AO722" s="36"/>
      <c r="AP722" s="37"/>
      <c r="AQ722" s="33"/>
      <c r="AR722" s="38"/>
      <c r="AS722" s="39"/>
      <c r="AT722" s="40"/>
      <c r="AU722" s="48"/>
      <c r="AV722" s="49"/>
      <c r="AW722" s="41"/>
      <c r="AX722" s="47"/>
      <c r="AY722" s="33"/>
      <c r="AZ722" s="33"/>
      <c r="BA722" s="34"/>
      <c r="BB722" s="33"/>
      <c r="BC722" s="34"/>
      <c r="BD722" s="35"/>
      <c r="BE722" s="36"/>
      <c r="BF722" s="37"/>
      <c r="BG722" s="33"/>
      <c r="BH722" s="38"/>
      <c r="BI722" s="39"/>
      <c r="BJ722" s="40"/>
      <c r="BK722" s="48"/>
      <c r="BL722" s="49"/>
      <c r="BM722" s="41"/>
      <c r="BN722" s="47"/>
      <c r="BO722" s="33"/>
      <c r="BP722" s="33"/>
      <c r="BQ722" s="34"/>
      <c r="BR722" s="33"/>
      <c r="BS722" s="34"/>
      <c r="BT722" s="35"/>
      <c r="BU722" s="36"/>
      <c r="BV722" s="37"/>
      <c r="BW722" s="33"/>
      <c r="BX722" s="38"/>
      <c r="BY722" s="39"/>
      <c r="BZ722" s="40"/>
      <c r="CA722" s="48"/>
      <c r="CB722" s="49"/>
      <c r="CC722" s="41"/>
      <c r="CD722" s="47"/>
    </row>
    <row r="723" spans="1:82" s="32" customFormat="1" ht="90" customHeight="1" x14ac:dyDescent="0.25">
      <c r="A723" s="315">
        <f t="shared" si="33"/>
        <v>715</v>
      </c>
      <c r="B723" s="61" t="s">
        <v>2479</v>
      </c>
      <c r="C723" s="61">
        <v>2024</v>
      </c>
      <c r="D723" s="61" t="s">
        <v>163</v>
      </c>
      <c r="E723" s="61"/>
      <c r="F723" s="61" t="s">
        <v>2983</v>
      </c>
      <c r="G723" s="62" t="s">
        <v>2975</v>
      </c>
      <c r="H723" s="310" t="s">
        <v>164</v>
      </c>
      <c r="I723" s="46" t="s">
        <v>2976</v>
      </c>
      <c r="J723" s="64" t="s">
        <v>2976</v>
      </c>
      <c r="K723" s="63" t="s">
        <v>73</v>
      </c>
      <c r="L723" s="90" t="s">
        <v>2973</v>
      </c>
      <c r="M723" s="100" t="s">
        <v>2629</v>
      </c>
      <c r="N723" s="90" t="s">
        <v>764</v>
      </c>
      <c r="O723" s="90">
        <v>1</v>
      </c>
      <c r="P723" s="101">
        <v>45575</v>
      </c>
      <c r="Q723" s="101">
        <v>45838</v>
      </c>
      <c r="R723" s="102">
        <f t="shared" si="32"/>
        <v>39</v>
      </c>
      <c r="S723" s="90" t="s">
        <v>168</v>
      </c>
      <c r="T723" s="90" t="s">
        <v>1188</v>
      </c>
      <c r="U723" s="105">
        <f>+IFERROR(VLOOKUP($L723,ACTIVIDADES!$B$9:$X$493,10,0),"")</f>
        <v>1</v>
      </c>
      <c r="V723" s="167" t="str">
        <f>+IFERROR(VLOOKUP($L723,ACTIVIDADES!$B$9:$X$493,11,0)," ")</f>
        <v>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Se evidenció que, sobre el particular y en aplicación de la Ley 1952 de 2019, se adelanta la Indagación Previa IP-001-2025, iniciada el 16 de enero de 2025.
Por lo tanto,  la acción de mejora se encuentra cumplida.</v>
      </c>
      <c r="W723" s="227" t="str">
        <f>+IFERROR(VLOOKUP($L723,ACTIVIDADES!$B$9:$X$493,12,0),"")</f>
        <v>https://dnbcgovco-my.sharepoint.com/:f:/g/personal/planeacion_dnbc_gov_co/IgCC4goXFHnOQL92NvdEUDAtAc1vqSkR3NOD448XG_cfOcI?e=tgMuZg</v>
      </c>
      <c r="X723" s="138">
        <f>+IFERROR(VLOOKUP($L723,ACTIVIDADES!$B$9:$X$493,13,0),"")</f>
        <v>46153</v>
      </c>
      <c r="Y723" s="164" t="str">
        <f>+IFERROR(VLOOKUP($L723,ACTIVIDADES!$B$9:$X$493,14,0),"")</f>
        <v>Cumplida en seguimiento diciembre 2025</v>
      </c>
      <c r="Z723" s="105">
        <f>+IFERROR(VLOOKUP($L723,ACTIVIDADES!$B$9:$X$493,15,0),"")</f>
        <v>1</v>
      </c>
      <c r="AA723" s="165" t="str">
        <f>+IFERROR(VLOOKUP($L723,ACTIVIDADES!$B$9:$X$493,16,0),"")</f>
        <v>CUMPLIDO</v>
      </c>
      <c r="AB723" s="138">
        <v>46157</v>
      </c>
      <c r="AC723" s="105">
        <v>1</v>
      </c>
      <c r="AD723" s="181" t="s">
        <v>2517</v>
      </c>
      <c r="AE723" s="105" t="s">
        <v>80</v>
      </c>
      <c r="AF723" s="105" t="s">
        <v>81</v>
      </c>
      <c r="AG723" s="105" t="s">
        <v>85</v>
      </c>
      <c r="AH723" s="105" t="s">
        <v>123</v>
      </c>
      <c r="AI723" s="33"/>
      <c r="AJ723" s="33"/>
      <c r="AK723" s="34"/>
      <c r="AL723" s="33"/>
      <c r="AM723" s="34"/>
      <c r="AN723" s="35"/>
      <c r="AO723" s="36"/>
      <c r="AP723" s="37"/>
      <c r="AQ723" s="33"/>
      <c r="AR723" s="38"/>
      <c r="AS723" s="39"/>
      <c r="AT723" s="40"/>
      <c r="AU723" s="48"/>
      <c r="AV723" s="49"/>
      <c r="AW723" s="41"/>
      <c r="AX723" s="47"/>
      <c r="AY723" s="33"/>
      <c r="AZ723" s="33"/>
      <c r="BA723" s="34"/>
      <c r="BB723" s="33"/>
      <c r="BC723" s="34"/>
      <c r="BD723" s="35"/>
      <c r="BE723" s="36"/>
      <c r="BF723" s="37"/>
      <c r="BG723" s="33"/>
      <c r="BH723" s="38"/>
      <c r="BI723" s="39"/>
      <c r="BJ723" s="40"/>
      <c r="BK723" s="48"/>
      <c r="BL723" s="49"/>
      <c r="BM723" s="41"/>
      <c r="BN723" s="47"/>
      <c r="BO723" s="33"/>
      <c r="BP723" s="33"/>
      <c r="BQ723" s="34"/>
      <c r="BR723" s="33"/>
      <c r="BS723" s="34"/>
      <c r="BT723" s="35"/>
      <c r="BU723" s="36"/>
      <c r="BV723" s="37"/>
      <c r="BW723" s="33"/>
      <c r="BX723" s="38"/>
      <c r="BY723" s="39"/>
      <c r="BZ723" s="40"/>
      <c r="CA723" s="48"/>
      <c r="CB723" s="49"/>
      <c r="CC723" s="41"/>
      <c r="CD723" s="47"/>
    </row>
    <row r="724" spans="1:82" s="32" customFormat="1" ht="90" customHeight="1" x14ac:dyDescent="0.25">
      <c r="A724" s="315">
        <f t="shared" si="33"/>
        <v>716</v>
      </c>
      <c r="B724" s="61" t="s">
        <v>2479</v>
      </c>
      <c r="C724" s="61">
        <v>2024</v>
      </c>
      <c r="D724" s="61" t="s">
        <v>68</v>
      </c>
      <c r="E724" s="61"/>
      <c r="F724" s="61" t="s">
        <v>2984</v>
      </c>
      <c r="G724" s="62" t="s">
        <v>2975</v>
      </c>
      <c r="H724" s="310"/>
      <c r="I724" s="46" t="s">
        <v>2976</v>
      </c>
      <c r="J724" s="64" t="s">
        <v>2976</v>
      </c>
      <c r="K724" s="63" t="s">
        <v>73</v>
      </c>
      <c r="L724" s="90" t="s">
        <v>2985</v>
      </c>
      <c r="M724" s="100" t="s">
        <v>2986</v>
      </c>
      <c r="N724" s="90" t="s">
        <v>2987</v>
      </c>
      <c r="O724" s="90">
        <v>1</v>
      </c>
      <c r="P724" s="101">
        <v>45568</v>
      </c>
      <c r="Q724" s="101">
        <v>45656</v>
      </c>
      <c r="R724" s="102">
        <f t="shared" si="32"/>
        <v>13.05</v>
      </c>
      <c r="S724" s="90" t="s">
        <v>105</v>
      </c>
      <c r="T724" s="90" t="s">
        <v>1188</v>
      </c>
      <c r="U724" s="105">
        <f>+IFERROR(VLOOKUP($L724,ACTIVIDADES!$B$9:$X$493,10,0),"")</f>
        <v>0</v>
      </c>
      <c r="V724" s="167" t="str">
        <f>+IFERROR(VLOOKUP($L724,ACTIVIDADES!$B$9:$X$493,11,0)," ")</f>
        <v xml:space="preserve">Actividad en proceso; el Manual de Supervisión se encuentra en actualización para incluir revisiones periódicas de contratos de comodato y acciones de formación en normativas y buenas prácticas.
</v>
      </c>
      <c r="W724" s="227">
        <f>+IFERROR(VLOOKUP($L724,ACTIVIDADES!$B$9:$X$493,12,0),"")</f>
        <v>0</v>
      </c>
      <c r="X724" s="138">
        <f>+IFERROR(VLOOKUP($L724,ACTIVIDADES!$B$9:$X$493,13,0),"")</f>
        <v>46153</v>
      </c>
      <c r="Y724" s="164" t="str">
        <f>+IFERROR(VLOOKUP($L724,ACTIVIDADES!$B$9:$X$493,14,0),"")</f>
        <v>No se evidencian soportes de la actividad</v>
      </c>
      <c r="Z724" s="105">
        <f>+IFERROR(VLOOKUP($L724,ACTIVIDADES!$B$9:$X$493,15,0),"")</f>
        <v>0</v>
      </c>
      <c r="AA724" s="165" t="str">
        <f>+IFERROR(VLOOKUP($L724,ACTIVIDADES!$B$9:$X$493,16,0),"")</f>
        <v>VENCIDO</v>
      </c>
      <c r="AB724" s="138">
        <v>46157</v>
      </c>
      <c r="AC724" s="105">
        <v>0</v>
      </c>
      <c r="AD724" s="181" t="s">
        <v>93</v>
      </c>
      <c r="AE724" s="105" t="s">
        <v>118</v>
      </c>
      <c r="AF724" s="105" t="s">
        <v>81</v>
      </c>
      <c r="AG724" s="105" t="s">
        <v>81</v>
      </c>
      <c r="AH724" s="105" t="s">
        <v>81</v>
      </c>
      <c r="AI724" s="33"/>
      <c r="AJ724" s="33"/>
      <c r="AK724" s="34"/>
      <c r="AL724" s="33"/>
      <c r="AM724" s="34"/>
      <c r="AN724" s="35"/>
      <c r="AO724" s="36"/>
      <c r="AP724" s="37"/>
      <c r="AQ724" s="33"/>
      <c r="AR724" s="38"/>
      <c r="AS724" s="39"/>
      <c r="AT724" s="40"/>
      <c r="AU724" s="48"/>
      <c r="AV724" s="49"/>
      <c r="AW724" s="41"/>
      <c r="AX724" s="47"/>
      <c r="AY724" s="33"/>
      <c r="AZ724" s="33"/>
      <c r="BA724" s="34"/>
      <c r="BB724" s="33"/>
      <c r="BC724" s="34"/>
      <c r="BD724" s="35"/>
      <c r="BE724" s="36"/>
      <c r="BF724" s="37"/>
      <c r="BG724" s="33"/>
      <c r="BH724" s="38"/>
      <c r="BI724" s="39"/>
      <c r="BJ724" s="40"/>
      <c r="BK724" s="48"/>
      <c r="BL724" s="49"/>
      <c r="BM724" s="41"/>
      <c r="BN724" s="47"/>
      <c r="BO724" s="33"/>
      <c r="BP724" s="33"/>
      <c r="BQ724" s="34"/>
      <c r="BR724" s="33"/>
      <c r="BS724" s="34"/>
      <c r="BT724" s="35"/>
      <c r="BU724" s="36"/>
      <c r="BV724" s="37"/>
      <c r="BW724" s="33"/>
      <c r="BX724" s="38"/>
      <c r="BY724" s="39"/>
      <c r="BZ724" s="40"/>
      <c r="CA724" s="48"/>
      <c r="CB724" s="49"/>
      <c r="CC724" s="41"/>
      <c r="CD724" s="47"/>
    </row>
    <row r="725" spans="1:82" s="32" customFormat="1" ht="90" customHeight="1" x14ac:dyDescent="0.25">
      <c r="A725" s="315">
        <f t="shared" si="33"/>
        <v>717</v>
      </c>
      <c r="B725" s="61" t="s">
        <v>2479</v>
      </c>
      <c r="C725" s="61">
        <v>2023</v>
      </c>
      <c r="D725" s="61" t="s">
        <v>68</v>
      </c>
      <c r="E725" s="61"/>
      <c r="F725" s="61" t="s">
        <v>2909</v>
      </c>
      <c r="G725" s="62" t="s">
        <v>2988</v>
      </c>
      <c r="H725" s="310"/>
      <c r="I725" s="46" t="s">
        <v>2989</v>
      </c>
      <c r="J725" s="64" t="s">
        <v>2989</v>
      </c>
      <c r="K725" s="63" t="s">
        <v>73</v>
      </c>
      <c r="L725" s="90" t="s">
        <v>2990</v>
      </c>
      <c r="M725" s="100" t="s">
        <v>2991</v>
      </c>
      <c r="N725" s="90" t="s">
        <v>2992</v>
      </c>
      <c r="O725" s="90">
        <v>1</v>
      </c>
      <c r="P725" s="101">
        <v>45659</v>
      </c>
      <c r="Q725" s="101">
        <v>45838</v>
      </c>
      <c r="R725" s="102">
        <f t="shared" si="32"/>
        <v>26.700000000000003</v>
      </c>
      <c r="S725" s="90" t="s">
        <v>293</v>
      </c>
      <c r="T725" s="90" t="s">
        <v>1188</v>
      </c>
      <c r="U725" s="105">
        <f>+IFERROR(VLOOKUP($L725,ACTIVIDADES!$B$9:$X$493,10,0),"")</f>
        <v>1</v>
      </c>
      <c r="V725" s="167" t="str">
        <f>+IFERROR(VLOOKUP($L725,ACTIVIDADES!$B$9:$X$493,11,0)," ")</f>
        <v>Accion establecida en el plan de mejoramiento suscrito el 17 de diciembre de 2024, como resultado de la auditoria realizada a la vigencia 2023.
La acción finalizó el 30 de junio de 2025.  
Se evidenció el cargue del Manual de Políticas Contables actualizado, adoptado mediante la Resolución No. 148 de 2025 del 26 de junio de 2025.
Por lo tanto,  la acción de mejora se encuentra cumplida.</v>
      </c>
      <c r="W725" s="227" t="str">
        <f>+IFERROR(VLOOKUP($L725,ACTIVIDADES!$B$9:$X$493,12,0),"")</f>
        <v>https://dnbcgovco-my.sharepoint.com/:f:/g/personal/planeacion_dnbc_gov_co/IgAKPZEalRp3T7O44VwZjBLlARF86VpmllJA36VR9-2qDG8?e=W6XaGX</v>
      </c>
      <c r="X725" s="138">
        <f>+IFERROR(VLOOKUP($L725,ACTIVIDADES!$B$9:$X$493,13,0),"")</f>
        <v>46153</v>
      </c>
      <c r="Y725" s="164" t="str">
        <f>+IFERROR(VLOOKUP($L725,ACTIVIDADES!$B$9:$X$493,14,0),"")</f>
        <v>Se remite manual de políticas contables actualizado de la vigencia 2025</v>
      </c>
      <c r="Z725" s="105">
        <f>+IFERROR(VLOOKUP($L725,ACTIVIDADES!$B$9:$X$493,15,0),"")</f>
        <v>1</v>
      </c>
      <c r="AA725" s="165" t="str">
        <f>+IFERROR(VLOOKUP($L725,ACTIVIDADES!$B$9:$X$493,16,0),"")</f>
        <v>CUMPLIDO</v>
      </c>
      <c r="AB725" s="138">
        <v>46157</v>
      </c>
      <c r="AC725" s="170">
        <v>1</v>
      </c>
      <c r="AD725" s="176" t="s">
        <v>2993</v>
      </c>
      <c r="AE725" s="105" t="s">
        <v>80</v>
      </c>
      <c r="AF725" s="105" t="s">
        <v>81</v>
      </c>
      <c r="AG725" s="105" t="s">
        <v>85</v>
      </c>
      <c r="AH725" s="105" t="s">
        <v>123</v>
      </c>
      <c r="AI725" s="33"/>
      <c r="AJ725" s="33"/>
      <c r="AK725" s="34"/>
      <c r="AL725" s="33"/>
      <c r="AM725" s="34"/>
      <c r="AN725" s="35"/>
      <c r="AO725" s="36"/>
      <c r="AP725" s="37"/>
      <c r="AQ725" s="33"/>
      <c r="AR725" s="38"/>
      <c r="AS725" s="39"/>
      <c r="AT725" s="40"/>
      <c r="AU725" s="48"/>
      <c r="AV725" s="49"/>
      <c r="AW725" s="41"/>
      <c r="AX725" s="47"/>
      <c r="AY725" s="33"/>
      <c r="AZ725" s="33"/>
      <c r="BA725" s="34"/>
      <c r="BB725" s="33"/>
      <c r="BC725" s="34"/>
      <c r="BD725" s="35"/>
      <c r="BE725" s="36"/>
      <c r="BF725" s="37"/>
      <c r="BG725" s="33"/>
      <c r="BH725" s="38"/>
      <c r="BI725" s="39"/>
      <c r="BJ725" s="40"/>
      <c r="BK725" s="48"/>
      <c r="BL725" s="49"/>
      <c r="BM725" s="41"/>
      <c r="BN725" s="47"/>
      <c r="BO725" s="33"/>
      <c r="BP725" s="33"/>
      <c r="BQ725" s="34"/>
      <c r="BR725" s="33"/>
      <c r="BS725" s="34"/>
      <c r="BT725" s="35"/>
      <c r="BU725" s="36"/>
      <c r="BV725" s="37"/>
      <c r="BW725" s="33"/>
      <c r="BX725" s="38"/>
      <c r="BY725" s="39"/>
      <c r="BZ725" s="40"/>
      <c r="CA725" s="48"/>
      <c r="CB725" s="49"/>
      <c r="CC725" s="41"/>
      <c r="CD725" s="47"/>
    </row>
    <row r="726" spans="1:82" s="32" customFormat="1" ht="90" customHeight="1" x14ac:dyDescent="0.25">
      <c r="A726" s="315">
        <f t="shared" si="33"/>
        <v>718</v>
      </c>
      <c r="B726" s="61" t="s">
        <v>2479</v>
      </c>
      <c r="C726" s="61">
        <v>2023</v>
      </c>
      <c r="D726" s="61" t="s">
        <v>68</v>
      </c>
      <c r="E726" s="61"/>
      <c r="F726" s="61" t="s">
        <v>2916</v>
      </c>
      <c r="G726" s="62" t="s">
        <v>2988</v>
      </c>
      <c r="H726" s="310"/>
      <c r="I726" s="46" t="s">
        <v>2989</v>
      </c>
      <c r="J726" s="64" t="s">
        <v>2989</v>
      </c>
      <c r="K726" s="63" t="s">
        <v>73</v>
      </c>
      <c r="L726" s="90" t="s">
        <v>2994</v>
      </c>
      <c r="M726" s="100" t="s">
        <v>2995</v>
      </c>
      <c r="N726" s="90" t="s">
        <v>2996</v>
      </c>
      <c r="O726" s="90">
        <v>1</v>
      </c>
      <c r="P726" s="101">
        <v>45659</v>
      </c>
      <c r="Q726" s="101">
        <v>45746</v>
      </c>
      <c r="R726" s="102">
        <f t="shared" si="32"/>
        <v>13.2</v>
      </c>
      <c r="S726" s="90" t="s">
        <v>293</v>
      </c>
      <c r="T726" s="90" t="s">
        <v>1188</v>
      </c>
      <c r="U726" s="105">
        <f>+IFERROR(VLOOKUP($L726,ACTIVIDADES!$B$9:$X$493,10,0),"")</f>
        <v>1</v>
      </c>
      <c r="V726" s="167" t="str">
        <f>+IFERROR(VLOOKUP($L726,ACTIVIDADES!$B$9:$X$493,11,0)," ")</f>
        <v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
Por lo tanto,  la acción de mejora se encuentra cumplida.
</v>
      </c>
      <c r="W726" s="227" t="str">
        <f>+IFERROR(VLOOKUP($L726,ACTIVIDADES!$B$9:$X$493,12,0),"")</f>
        <v>https://dnbcgovco-my.sharepoint.com/:f:/g/personal/planeacion_dnbc_gov_co/IgAKPZEalRp3T7O44VwZjBLlARF86VpmllJA36VR9-2qDG8?e=W6XaGX</v>
      </c>
      <c r="X726" s="138">
        <f>+IFERROR(VLOOKUP($L726,ACTIVIDADES!$B$9:$X$493,13,0),"")</f>
        <v>46153</v>
      </c>
      <c r="Y726" s="164" t="str">
        <f>+IFERROR(VLOOKUP($L726,ACTIVIDADES!$B$9:$X$493,14,0),"")</f>
        <v>Se incluyen notas de los estados financieros 2025 con información en apartados, como adquisición de bienes y servicios, de las reservas presupuestales constituidas durante la vigencia</v>
      </c>
      <c r="Z726" s="105">
        <f>+IFERROR(VLOOKUP($L726,ACTIVIDADES!$B$9:$X$493,15,0),"")</f>
        <v>1</v>
      </c>
      <c r="AA726" s="165" t="str">
        <f>+IFERROR(VLOOKUP($L726,ACTIVIDADES!$B$9:$X$493,16,0),"")</f>
        <v>CUMPLIDO</v>
      </c>
      <c r="AB726" s="138">
        <v>46171</v>
      </c>
      <c r="AC726" s="170">
        <v>1</v>
      </c>
      <c r="AD726" s="176" t="s">
        <v>2997</v>
      </c>
      <c r="AE726" s="105" t="s">
        <v>80</v>
      </c>
      <c r="AF726" s="105" t="s">
        <v>81</v>
      </c>
      <c r="AG726" s="105" t="s">
        <v>85</v>
      </c>
      <c r="AH726" s="105" t="s">
        <v>123</v>
      </c>
      <c r="AI726" s="33"/>
      <c r="AJ726" s="33"/>
      <c r="AK726" s="34"/>
      <c r="AL726" s="33"/>
      <c r="AM726" s="34"/>
      <c r="AN726" s="35"/>
      <c r="AO726" s="36"/>
      <c r="AP726" s="37"/>
      <c r="AQ726" s="33"/>
      <c r="AR726" s="38"/>
      <c r="AS726" s="39"/>
      <c r="AT726" s="40"/>
      <c r="AU726" s="48"/>
      <c r="AV726" s="49"/>
      <c r="AW726" s="41"/>
      <c r="AX726" s="47"/>
      <c r="AY726" s="33"/>
      <c r="AZ726" s="33"/>
      <c r="BA726" s="34"/>
      <c r="BB726" s="33"/>
      <c r="BC726" s="34"/>
      <c r="BD726" s="35"/>
      <c r="BE726" s="36"/>
      <c r="BF726" s="37"/>
      <c r="BG726" s="33"/>
      <c r="BH726" s="38"/>
      <c r="BI726" s="39"/>
      <c r="BJ726" s="40"/>
      <c r="BK726" s="48"/>
      <c r="BL726" s="49"/>
      <c r="BM726" s="41"/>
      <c r="BN726" s="47"/>
      <c r="BO726" s="33"/>
      <c r="BP726" s="33"/>
      <c r="BQ726" s="34"/>
      <c r="BR726" s="33"/>
      <c r="BS726" s="34"/>
      <c r="BT726" s="35"/>
      <c r="BU726" s="36"/>
      <c r="BV726" s="37"/>
      <c r="BW726" s="33"/>
      <c r="BX726" s="38"/>
      <c r="BY726" s="39"/>
      <c r="BZ726" s="40"/>
      <c r="CA726" s="48"/>
      <c r="CB726" s="49"/>
      <c r="CC726" s="41"/>
      <c r="CD726" s="47"/>
    </row>
    <row r="727" spans="1:82" s="32" customFormat="1" ht="90" customHeight="1" x14ac:dyDescent="0.25">
      <c r="A727" s="315">
        <f t="shared" si="33"/>
        <v>719</v>
      </c>
      <c r="B727" s="61" t="s">
        <v>2479</v>
      </c>
      <c r="C727" s="61">
        <v>2023</v>
      </c>
      <c r="D727" s="61" t="s">
        <v>68</v>
      </c>
      <c r="E727" s="61"/>
      <c r="F727" s="61" t="s">
        <v>2922</v>
      </c>
      <c r="G727" s="62" t="s">
        <v>2988</v>
      </c>
      <c r="H727" s="310"/>
      <c r="I727" s="46" t="s">
        <v>2989</v>
      </c>
      <c r="J727" s="64" t="s">
        <v>2989</v>
      </c>
      <c r="K727" s="63" t="s">
        <v>73</v>
      </c>
      <c r="L727" s="90" t="s">
        <v>2998</v>
      </c>
      <c r="M727" s="100" t="s">
        <v>2999</v>
      </c>
      <c r="N727" s="90" t="s">
        <v>2996</v>
      </c>
      <c r="O727" s="90">
        <v>1</v>
      </c>
      <c r="P727" s="101">
        <v>45659</v>
      </c>
      <c r="Q727" s="101">
        <v>45746</v>
      </c>
      <c r="R727" s="102">
        <f t="shared" si="32"/>
        <v>13.2</v>
      </c>
      <c r="S727" s="90" t="s">
        <v>293</v>
      </c>
      <c r="T727" s="90" t="s">
        <v>1188</v>
      </c>
      <c r="U727" s="105">
        <f>+IFERROR(VLOOKUP($L727,ACTIVIDADES!$B$9:$X$493,10,0),"")</f>
        <v>1</v>
      </c>
      <c r="V727" s="167" t="str">
        <f>+IFERROR(VLOOKUP($L727,ACTIVIDADES!$B$9:$X$493,11,0)," ")</f>
        <v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y que, en las últimas notas presentadas, se incluyeron las revelaciones correspondientes al rezago presupuestal.
Por lo tanto,  se dio cumplimiento a la acción establecida en el Plan de Mejoramiento.
</v>
      </c>
      <c r="W727" s="227" t="str">
        <f>+IFERROR(VLOOKUP($L727,ACTIVIDADES!$B$9:$X$493,12,0),"")</f>
        <v>https://dnbcgovco-my.sharepoint.com/:f:/g/personal/planeacion_dnbc_gov_co/IgAKPZEalRp3T7O44VwZjBLlARF86VpmllJA36VR9-2qDG8?e=W6XaGX</v>
      </c>
      <c r="X727" s="138">
        <f>+IFERROR(VLOOKUP($L727,ACTIVIDADES!$B$9:$X$493,13,0),"")</f>
        <v>46153</v>
      </c>
      <c r="Y727" s="164" t="str">
        <f>+IFERROR(VLOOKUP($L727,ACTIVIDADES!$B$9:$X$493,14,0),"")</f>
        <v>Se incluyen notas de los estados financieros 2025 con información en apartados, como adquisición de bienes y servicios, de las reservas presupuestales constituidas durante la vigencia</v>
      </c>
      <c r="Z727" s="105">
        <f>+IFERROR(VLOOKUP($L727,ACTIVIDADES!$B$9:$X$493,15,0),"")</f>
        <v>1</v>
      </c>
      <c r="AA727" s="165" t="str">
        <f>+IFERROR(VLOOKUP($L727,ACTIVIDADES!$B$9:$X$493,16,0),"")</f>
        <v>CUMPLIDO</v>
      </c>
      <c r="AB727" s="138">
        <v>46171</v>
      </c>
      <c r="AC727" s="170">
        <v>1</v>
      </c>
      <c r="AD727" s="176" t="s">
        <v>2997</v>
      </c>
      <c r="AE727" s="105" t="s">
        <v>80</v>
      </c>
      <c r="AF727" s="105" t="s">
        <v>81</v>
      </c>
      <c r="AG727" s="105" t="s">
        <v>85</v>
      </c>
      <c r="AH727" s="105" t="s">
        <v>123</v>
      </c>
      <c r="AI727" s="33"/>
      <c r="AJ727" s="33"/>
      <c r="AK727" s="34"/>
      <c r="AL727" s="33"/>
      <c r="AM727" s="34"/>
      <c r="AN727" s="35"/>
      <c r="AO727" s="36"/>
      <c r="AP727" s="37"/>
      <c r="AQ727" s="33"/>
      <c r="AR727" s="38"/>
      <c r="AS727" s="39"/>
      <c r="AT727" s="40"/>
      <c r="AU727" s="48"/>
      <c r="AV727" s="49"/>
      <c r="AW727" s="41"/>
      <c r="AX727" s="47"/>
      <c r="AY727" s="33"/>
      <c r="AZ727" s="33"/>
      <c r="BA727" s="34"/>
      <c r="BB727" s="33"/>
      <c r="BC727" s="34"/>
      <c r="BD727" s="35"/>
      <c r="BE727" s="36"/>
      <c r="BF727" s="37"/>
      <c r="BG727" s="33"/>
      <c r="BH727" s="38"/>
      <c r="BI727" s="39"/>
      <c r="BJ727" s="40"/>
      <c r="BK727" s="48"/>
      <c r="BL727" s="49"/>
      <c r="BM727" s="41"/>
      <c r="BN727" s="47"/>
      <c r="BO727" s="33"/>
      <c r="BP727" s="33"/>
      <c r="BQ727" s="34"/>
      <c r="BR727" s="33"/>
      <c r="BS727" s="34"/>
      <c r="BT727" s="35"/>
      <c r="BU727" s="36"/>
      <c r="BV727" s="37"/>
      <c r="BW727" s="33"/>
      <c r="BX727" s="38"/>
      <c r="BY727" s="39"/>
      <c r="BZ727" s="40"/>
      <c r="CA727" s="48"/>
      <c r="CB727" s="49"/>
      <c r="CC727" s="41"/>
      <c r="CD727" s="47"/>
    </row>
    <row r="728" spans="1:82" s="32" customFormat="1" ht="90" customHeight="1" x14ac:dyDescent="0.25">
      <c r="A728" s="315">
        <f t="shared" si="33"/>
        <v>720</v>
      </c>
      <c r="B728" s="61" t="s">
        <v>2479</v>
      </c>
      <c r="C728" s="61">
        <v>2023</v>
      </c>
      <c r="D728" s="61" t="s">
        <v>68</v>
      </c>
      <c r="E728" s="61"/>
      <c r="F728" s="61" t="s">
        <v>2927</v>
      </c>
      <c r="G728" s="62" t="s">
        <v>2988</v>
      </c>
      <c r="H728" s="310"/>
      <c r="I728" s="46" t="s">
        <v>2989</v>
      </c>
      <c r="J728" s="64" t="s">
        <v>2989</v>
      </c>
      <c r="K728" s="63" t="s">
        <v>73</v>
      </c>
      <c r="L728" s="90" t="s">
        <v>2331</v>
      </c>
      <c r="M728" s="100" t="s">
        <v>2332</v>
      </c>
      <c r="N728" s="90" t="s">
        <v>3000</v>
      </c>
      <c r="O728" s="90">
        <v>1</v>
      </c>
      <c r="P728" s="101">
        <v>45678</v>
      </c>
      <c r="Q728" s="101">
        <v>46021</v>
      </c>
      <c r="R728" s="102">
        <f t="shared" si="32"/>
        <v>50.85</v>
      </c>
      <c r="S728" s="90" t="s">
        <v>293</v>
      </c>
      <c r="T728" s="90" t="s">
        <v>1188</v>
      </c>
      <c r="U728" s="105">
        <f>+IFERROR(VLOOKUP($L728,ACTIVIDADES!$B$9:$X$493,10,0),"")</f>
        <v>1</v>
      </c>
      <c r="V728" s="167" t="str">
        <f>+IFERROR(VLOOKUP($L728,ACTIVIDADES!$B$9:$X$493,11,0)," ")</f>
        <v>como evidencia queda el proceso de reservas presupuestalees</v>
      </c>
      <c r="W728" s="227" t="str">
        <f>+IFERROR(VLOOKUP($L728,ACTIVIDADES!$B$9:$X$493,12,0),"")</f>
        <v>https://dnbcgovco-my.sharepoint.com/:f:/g/personal/planeacion_dnbc_gov_co/IgAKPZEalRp3T7O44VwZjBLlARF86VpmllJA36VR9-2qDG8?e=W6XaGX</v>
      </c>
      <c r="X728" s="138">
        <f>+IFERROR(VLOOKUP($L728,ACTIVIDADES!$B$9:$X$493,13,0),"")</f>
        <v>46153</v>
      </c>
      <c r="Y728" s="164" t="str">
        <f>+IFERROR(VLOOKUP($L728,ACTIVIDADES!$B$9:$X$493,14,0),"")</f>
        <v>Se cinluye formato FO-GF-03-01 con última actualización en el 2026</v>
      </c>
      <c r="Z728" s="105">
        <f>+IFERROR(VLOOKUP($L728,ACTIVIDADES!$B$9:$X$493,15,0),"")</f>
        <v>1</v>
      </c>
      <c r="AA728" s="165" t="str">
        <f>+IFERROR(VLOOKUP($L728,ACTIVIDADES!$B$9:$X$493,16,0),"")</f>
        <v>CUMPLIDO</v>
      </c>
      <c r="AB728" s="138">
        <v>46171</v>
      </c>
      <c r="AC728" s="170">
        <v>1</v>
      </c>
      <c r="AD728" s="176" t="s">
        <v>2333</v>
      </c>
      <c r="AE728" s="105" t="s">
        <v>80</v>
      </c>
      <c r="AF728" s="105" t="s">
        <v>81</v>
      </c>
      <c r="AG728" s="105" t="s">
        <v>85</v>
      </c>
      <c r="AH728" s="105" t="s">
        <v>123</v>
      </c>
      <c r="AI728" s="33"/>
      <c r="AJ728" s="33"/>
      <c r="AK728" s="34"/>
      <c r="AL728" s="33"/>
      <c r="AM728" s="34"/>
      <c r="AN728" s="35"/>
      <c r="AO728" s="36"/>
      <c r="AP728" s="37"/>
      <c r="AQ728" s="33"/>
      <c r="AR728" s="38"/>
      <c r="AS728" s="39"/>
      <c r="AT728" s="40"/>
      <c r="AU728" s="48"/>
      <c r="AV728" s="49"/>
      <c r="AW728" s="41"/>
      <c r="AX728" s="47"/>
      <c r="AY728" s="33"/>
      <c r="AZ728" s="33"/>
      <c r="BA728" s="34"/>
      <c r="BB728" s="33"/>
      <c r="BC728" s="34"/>
      <c r="BD728" s="35"/>
      <c r="BE728" s="36"/>
      <c r="BF728" s="37"/>
      <c r="BG728" s="33"/>
      <c r="BH728" s="38"/>
      <c r="BI728" s="39"/>
      <c r="BJ728" s="40"/>
      <c r="BK728" s="48"/>
      <c r="BL728" s="49"/>
      <c r="BM728" s="41"/>
      <c r="BN728" s="47"/>
      <c r="BO728" s="33"/>
      <c r="BP728" s="33"/>
      <c r="BQ728" s="34"/>
      <c r="BR728" s="33"/>
      <c r="BS728" s="34"/>
      <c r="BT728" s="35"/>
      <c r="BU728" s="36"/>
      <c r="BV728" s="37"/>
      <c r="BW728" s="33"/>
      <c r="BX728" s="38"/>
      <c r="BY728" s="39"/>
      <c r="BZ728" s="40"/>
      <c r="CA728" s="48"/>
      <c r="CB728" s="49"/>
      <c r="CC728" s="41"/>
      <c r="CD728" s="47"/>
    </row>
    <row r="729" spans="1:82" s="32" customFormat="1" ht="90" customHeight="1" x14ac:dyDescent="0.25">
      <c r="A729" s="315">
        <f t="shared" si="33"/>
        <v>721</v>
      </c>
      <c r="B729" s="61" t="s">
        <v>2479</v>
      </c>
      <c r="C729" s="61">
        <v>2023</v>
      </c>
      <c r="D729" s="61" t="s">
        <v>163</v>
      </c>
      <c r="E729" s="61"/>
      <c r="F729" s="61" t="s">
        <v>2932</v>
      </c>
      <c r="G729" s="62" t="s">
        <v>2988</v>
      </c>
      <c r="H729" s="310" t="s">
        <v>164</v>
      </c>
      <c r="I729" s="46" t="s">
        <v>2989</v>
      </c>
      <c r="J729" s="64" t="s">
        <v>2989</v>
      </c>
      <c r="K729" s="63" t="s">
        <v>73</v>
      </c>
      <c r="L729" s="90" t="s">
        <v>3001</v>
      </c>
      <c r="M729" s="100" t="s">
        <v>3002</v>
      </c>
      <c r="N729" s="90" t="s">
        <v>3003</v>
      </c>
      <c r="O729" s="90">
        <v>1</v>
      </c>
      <c r="P729" s="101">
        <v>45659</v>
      </c>
      <c r="Q729" s="101">
        <v>45688</v>
      </c>
      <c r="R729" s="102">
        <f t="shared" si="32"/>
        <v>4.3500000000000005</v>
      </c>
      <c r="S729" s="90" t="s">
        <v>168</v>
      </c>
      <c r="T729" s="90" t="s">
        <v>1188</v>
      </c>
      <c r="U729" s="105">
        <f>+IFERROR(VLOOKUP($L729,ACTIVIDADES!$B$9:$X$493,10,0),"")</f>
        <v>1</v>
      </c>
      <c r="V729" s="167" t="str">
        <f>+IFERROR(VLOOKUP($L729,ACTIVIDADES!$B$9:$X$493,11,0)," ")</f>
        <v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v>
      </c>
      <c r="W729" s="227" t="str">
        <f>+IFERROR(VLOOKUP($L729,ACTIVIDADES!$B$9:$X$493,12,0),"")</f>
        <v>https://dnbcgovco-my.sharepoint.com/:f:/g/personal/planeacion_dnbc_gov_co/IgCJ48Q3dMZYTZfu8y6_L1r6AQnL6jqfLroUafYJndjiBYg?e=xH8TmN</v>
      </c>
      <c r="X729" s="138">
        <f>+IFERROR(VLOOKUP($L729,ACTIVIDADES!$B$9:$X$493,13,0),"")</f>
        <v>46153</v>
      </c>
      <c r="Y729" s="164" t="str">
        <f>+IFERROR(VLOOKUP($L729,ACTIVIDADES!$B$9:$X$493,14,0),"")</f>
        <v>Cumplida en seguimiento diciembre 2025</v>
      </c>
      <c r="Z729" s="105">
        <f>+IFERROR(VLOOKUP($L729,ACTIVIDADES!$B$9:$X$493,15,0),"")</f>
        <v>1</v>
      </c>
      <c r="AA729" s="165" t="str">
        <f>+IFERROR(VLOOKUP($L729,ACTIVIDADES!$B$9:$X$493,16,0),"")</f>
        <v>CUMPLIDO</v>
      </c>
      <c r="AB729" s="138">
        <v>46171</v>
      </c>
      <c r="AC729" s="105">
        <v>1</v>
      </c>
      <c r="AD729" s="181" t="s">
        <v>2517</v>
      </c>
      <c r="AE729" s="105" t="s">
        <v>80</v>
      </c>
      <c r="AF729" s="105" t="s">
        <v>81</v>
      </c>
      <c r="AG729" s="105" t="s">
        <v>85</v>
      </c>
      <c r="AH729" s="105" t="s">
        <v>123</v>
      </c>
      <c r="AI729" s="33"/>
      <c r="AJ729" s="33"/>
      <c r="AK729" s="34"/>
      <c r="AL729" s="33"/>
      <c r="AM729" s="34"/>
      <c r="AN729" s="35"/>
      <c r="AO729" s="36"/>
      <c r="AP729" s="37"/>
      <c r="AQ729" s="33"/>
      <c r="AR729" s="38"/>
      <c r="AS729" s="39"/>
      <c r="AT729" s="40"/>
      <c r="AU729" s="48"/>
      <c r="AV729" s="49"/>
      <c r="AW729" s="41"/>
      <c r="AX729" s="47"/>
      <c r="AY729" s="33"/>
      <c r="AZ729" s="33"/>
      <c r="BA729" s="34"/>
      <c r="BB729" s="33"/>
      <c r="BC729" s="34"/>
      <c r="BD729" s="35"/>
      <c r="BE729" s="36"/>
      <c r="BF729" s="37"/>
      <c r="BG729" s="33"/>
      <c r="BH729" s="38"/>
      <c r="BI729" s="39"/>
      <c r="BJ729" s="40"/>
      <c r="BK729" s="48"/>
      <c r="BL729" s="49"/>
      <c r="BM729" s="41"/>
      <c r="BN729" s="47"/>
      <c r="BO729" s="33"/>
      <c r="BP729" s="33"/>
      <c r="BQ729" s="34"/>
      <c r="BR729" s="33"/>
      <c r="BS729" s="34"/>
      <c r="BT729" s="35"/>
      <c r="BU729" s="36"/>
      <c r="BV729" s="37"/>
      <c r="BW729" s="33"/>
      <c r="BX729" s="38"/>
      <c r="BY729" s="39"/>
      <c r="BZ729" s="40"/>
      <c r="CA729" s="48"/>
      <c r="CB729" s="49"/>
      <c r="CC729" s="41"/>
      <c r="CD729" s="47"/>
    </row>
    <row r="730" spans="1:82" s="32" customFormat="1" ht="90" customHeight="1" x14ac:dyDescent="0.25">
      <c r="A730" s="315">
        <f t="shared" si="33"/>
        <v>722</v>
      </c>
      <c r="B730" s="61" t="s">
        <v>2479</v>
      </c>
      <c r="C730" s="61">
        <v>2023</v>
      </c>
      <c r="D730" s="61" t="s">
        <v>68</v>
      </c>
      <c r="E730" s="61"/>
      <c r="F730" s="61" t="s">
        <v>2940</v>
      </c>
      <c r="G730" s="62" t="s">
        <v>3004</v>
      </c>
      <c r="H730" s="310"/>
      <c r="I730" s="46" t="s">
        <v>3005</v>
      </c>
      <c r="J730" s="64" t="s">
        <v>3005</v>
      </c>
      <c r="K730" s="63" t="s">
        <v>73</v>
      </c>
      <c r="L730" s="90" t="s">
        <v>3006</v>
      </c>
      <c r="M730" s="100" t="s">
        <v>3007</v>
      </c>
      <c r="N730" s="90" t="s">
        <v>3008</v>
      </c>
      <c r="O730" s="90">
        <v>1</v>
      </c>
      <c r="P730" s="101">
        <v>45659</v>
      </c>
      <c r="Q730" s="101">
        <v>45838</v>
      </c>
      <c r="R730" s="102">
        <f t="shared" si="32"/>
        <v>26.700000000000003</v>
      </c>
      <c r="S730" s="90" t="s">
        <v>92</v>
      </c>
      <c r="T730" s="90" t="s">
        <v>1188</v>
      </c>
      <c r="U730" s="105">
        <f>+IFERROR(VLOOKUP($L730,ACTIVIDADES!$B$9:$X$493,10,0),"")</f>
        <v>0</v>
      </c>
      <c r="V730" s="167" t="str">
        <f>+IFERROR(VLOOKUP($L730,ACTIVIDADES!$B$9:$X$493,11,0)," ")</f>
        <v>En proceso de actualización</v>
      </c>
      <c r="W730" s="227" t="str">
        <f>+IFERROR(VLOOKUP($L730,ACTIVIDADES!$B$9:$X$493,12,0),"")</f>
        <v>https://dnbcgovco-my.sharepoint.com/:f:/g/personal/planeacion_dnbc_gov_co/IgCMMWenExEVSrJDg7g7OVoeAUSpAZPWObv9Sy1QzhSATZo?e=fpCZe0</v>
      </c>
      <c r="X730" s="138">
        <f>+IFERROR(VLOOKUP($L730,ACTIVIDADES!$B$9:$X$493,13,0),"")</f>
        <v>46153</v>
      </c>
      <c r="Y730" s="164" t="str">
        <f>+IFERROR(VLOOKUP($L730,ACTIVIDADES!$B$9:$X$493,14,0),"")</f>
        <v>No se evidencia avance para el periodo</v>
      </c>
      <c r="Z730" s="105">
        <f>+IFERROR(VLOOKUP($L730,ACTIVIDADES!$B$9:$X$493,15,0),"")</f>
        <v>0</v>
      </c>
      <c r="AA730" s="165" t="str">
        <f>+IFERROR(VLOOKUP($L730,ACTIVIDADES!$B$9:$X$493,16,0),"")</f>
        <v>VENCIDO</v>
      </c>
      <c r="AB730" s="138">
        <v>46157</v>
      </c>
      <c r="AC730" s="170">
        <v>0</v>
      </c>
      <c r="AD730" s="181" t="s">
        <v>93</v>
      </c>
      <c r="AE730" s="105" t="s">
        <v>118</v>
      </c>
      <c r="AF730" s="105" t="s">
        <v>81</v>
      </c>
      <c r="AG730" s="105" t="s">
        <v>85</v>
      </c>
      <c r="AH730" s="105" t="s">
        <v>123</v>
      </c>
      <c r="AI730" s="33"/>
      <c r="AJ730" s="33"/>
      <c r="AK730" s="34"/>
      <c r="AL730" s="33"/>
      <c r="AM730" s="34"/>
      <c r="AN730" s="35"/>
      <c r="AO730" s="36"/>
      <c r="AP730" s="37"/>
      <c r="AQ730" s="33"/>
      <c r="AR730" s="38"/>
      <c r="AS730" s="39"/>
      <c r="AT730" s="40"/>
      <c r="AU730" s="48"/>
      <c r="AV730" s="49"/>
      <c r="AW730" s="41"/>
      <c r="AX730" s="47"/>
      <c r="AY730" s="33"/>
      <c r="AZ730" s="33"/>
      <c r="BA730" s="34"/>
      <c r="BB730" s="33"/>
      <c r="BC730" s="34"/>
      <c r="BD730" s="35"/>
      <c r="BE730" s="36"/>
      <c r="BF730" s="37"/>
      <c r="BG730" s="33"/>
      <c r="BH730" s="38"/>
      <c r="BI730" s="39"/>
      <c r="BJ730" s="40"/>
      <c r="BK730" s="48"/>
      <c r="BL730" s="49"/>
      <c r="BM730" s="41"/>
      <c r="BN730" s="47"/>
      <c r="BO730" s="33"/>
      <c r="BP730" s="33"/>
      <c r="BQ730" s="34"/>
      <c r="BR730" s="33"/>
      <c r="BS730" s="34"/>
      <c r="BT730" s="35"/>
      <c r="BU730" s="36"/>
      <c r="BV730" s="37"/>
      <c r="BW730" s="33"/>
      <c r="BX730" s="38"/>
      <c r="BY730" s="39"/>
      <c r="BZ730" s="40"/>
      <c r="CA730" s="48"/>
      <c r="CB730" s="49"/>
      <c r="CC730" s="41"/>
      <c r="CD730" s="47"/>
    </row>
    <row r="731" spans="1:82" s="32" customFormat="1" ht="90" customHeight="1" x14ac:dyDescent="0.25">
      <c r="A731" s="315">
        <f t="shared" si="33"/>
        <v>723</v>
      </c>
      <c r="B731" s="61" t="s">
        <v>2479</v>
      </c>
      <c r="C731" s="61">
        <v>2023</v>
      </c>
      <c r="D731" s="61" t="s">
        <v>68</v>
      </c>
      <c r="E731" s="61"/>
      <c r="F731" s="61" t="s">
        <v>2945</v>
      </c>
      <c r="G731" s="62" t="s">
        <v>3004</v>
      </c>
      <c r="H731" s="310"/>
      <c r="I731" s="46" t="s">
        <v>3005</v>
      </c>
      <c r="J731" s="64" t="s">
        <v>3005</v>
      </c>
      <c r="K731" s="63" t="s">
        <v>73</v>
      </c>
      <c r="L731" s="90" t="s">
        <v>3009</v>
      </c>
      <c r="M731" s="100" t="s">
        <v>3010</v>
      </c>
      <c r="N731" s="90" t="s">
        <v>3011</v>
      </c>
      <c r="O731" s="90">
        <v>1</v>
      </c>
      <c r="P731" s="101">
        <v>45659</v>
      </c>
      <c r="Q731" s="101">
        <v>45746</v>
      </c>
      <c r="R731" s="102">
        <f t="shared" si="32"/>
        <v>13.2</v>
      </c>
      <c r="S731" s="90" t="s">
        <v>293</v>
      </c>
      <c r="T731" s="90" t="s">
        <v>1188</v>
      </c>
      <c r="U731" s="105">
        <f>+IFERROR(VLOOKUP($L731,ACTIVIDADES!$B$9:$X$493,10,0),"")</f>
        <v>1</v>
      </c>
      <c r="V731" s="167" t="str">
        <f>+IFERROR(VLOOKUP($L731,ACTIVIDADES!$B$9:$X$493,11,0)," ")</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W731" s="227" t="str">
        <f>+IFERROR(VLOOKUP($L731,ACTIVIDADES!$B$9:$X$493,12,0),"")</f>
        <v>https://dnbcgovco-my.sharepoint.com/:f:/g/personal/planeacion_dnbc_gov_co/IgAKPZEalRp3T7O44VwZjBLlARF86VpmllJA36VR9-2qDG8?e=W6XaGX</v>
      </c>
      <c r="X731" s="138">
        <f>+IFERROR(VLOOKUP($L731,ACTIVIDADES!$B$9:$X$493,13,0),"")</f>
        <v>46153</v>
      </c>
      <c r="Y731" s="164" t="str">
        <f>+IFERROR(VLOOKUP($L731,ACTIVIDADES!$B$9:$X$493,14,0),"")</f>
        <v>Se incluyen actas de cruce de información de inventariodel primer trimestre del avigencia 2026</v>
      </c>
      <c r="Z731" s="105">
        <f>+IFERROR(VLOOKUP($L731,ACTIVIDADES!$B$9:$X$493,15,0),"")</f>
        <v>1</v>
      </c>
      <c r="AA731" s="165" t="str">
        <f>+IFERROR(VLOOKUP($L731,ACTIVIDADES!$B$9:$X$493,16,0),"")</f>
        <v>CUMPLIDO</v>
      </c>
      <c r="AB731" s="138">
        <v>45806</v>
      </c>
      <c r="AC731" s="174">
        <v>1</v>
      </c>
      <c r="AD731" s="204" t="s">
        <v>3012</v>
      </c>
      <c r="AE731" s="105" t="s">
        <v>80</v>
      </c>
      <c r="AF731" s="105" t="s">
        <v>81</v>
      </c>
      <c r="AG731" s="105" t="s">
        <v>85</v>
      </c>
      <c r="AH731" s="105" t="s">
        <v>123</v>
      </c>
      <c r="AI731" s="33"/>
      <c r="AJ731" s="33"/>
      <c r="AK731" s="34"/>
      <c r="AL731" s="33"/>
      <c r="AM731" s="34"/>
      <c r="AN731" s="35"/>
      <c r="AO731" s="36"/>
      <c r="AP731" s="37"/>
      <c r="AQ731" s="33"/>
      <c r="AR731" s="38"/>
      <c r="AS731" s="39"/>
      <c r="AT731" s="40"/>
      <c r="AU731" s="48"/>
      <c r="AV731" s="49"/>
      <c r="AW731" s="41"/>
      <c r="AX731" s="47"/>
      <c r="AY731" s="33"/>
      <c r="AZ731" s="33"/>
      <c r="BA731" s="34"/>
      <c r="BB731" s="33"/>
      <c r="BC731" s="34"/>
      <c r="BD731" s="35"/>
      <c r="BE731" s="36"/>
      <c r="BF731" s="37"/>
      <c r="BG731" s="33"/>
      <c r="BH731" s="38"/>
      <c r="BI731" s="39"/>
      <c r="BJ731" s="40"/>
      <c r="BK731" s="48"/>
      <c r="BL731" s="49"/>
      <c r="BM731" s="41"/>
      <c r="BN731" s="47"/>
      <c r="BO731" s="33"/>
      <c r="BP731" s="33"/>
      <c r="BQ731" s="34"/>
      <c r="BR731" s="33"/>
      <c r="BS731" s="34"/>
      <c r="BT731" s="35"/>
      <c r="BU731" s="36"/>
      <c r="BV731" s="37"/>
      <c r="BW731" s="33"/>
      <c r="BX731" s="38"/>
      <c r="BY731" s="39"/>
      <c r="BZ731" s="40"/>
      <c r="CA731" s="48"/>
      <c r="CB731" s="49"/>
      <c r="CC731" s="41"/>
      <c r="CD731" s="47"/>
    </row>
    <row r="732" spans="1:82" s="32" customFormat="1" ht="90" customHeight="1" x14ac:dyDescent="0.25">
      <c r="A732" s="315">
        <f t="shared" si="33"/>
        <v>724</v>
      </c>
      <c r="B732" s="61" t="s">
        <v>2479</v>
      </c>
      <c r="C732" s="61">
        <v>2023</v>
      </c>
      <c r="D732" s="61" t="s">
        <v>68</v>
      </c>
      <c r="E732" s="61"/>
      <c r="F732" s="61" t="s">
        <v>2950</v>
      </c>
      <c r="G732" s="62" t="s">
        <v>3004</v>
      </c>
      <c r="H732" s="310"/>
      <c r="I732" s="46" t="s">
        <v>3005</v>
      </c>
      <c r="J732" s="64" t="s">
        <v>3005</v>
      </c>
      <c r="K732" s="63" t="s">
        <v>73</v>
      </c>
      <c r="L732" s="90" t="s">
        <v>3013</v>
      </c>
      <c r="M732" s="100" t="s">
        <v>3014</v>
      </c>
      <c r="N732" s="90" t="s">
        <v>3011</v>
      </c>
      <c r="O732" s="90">
        <v>1</v>
      </c>
      <c r="P732" s="101">
        <v>45659</v>
      </c>
      <c r="Q732" s="101">
        <v>45746</v>
      </c>
      <c r="R732" s="102">
        <f t="shared" si="32"/>
        <v>13.2</v>
      </c>
      <c r="S732" s="90" t="s">
        <v>293</v>
      </c>
      <c r="T732" s="90" t="s">
        <v>1188</v>
      </c>
      <c r="U732" s="105">
        <f>+IFERROR(VLOOKUP($L732,ACTIVIDADES!$B$9:$X$493,10,0),"")</f>
        <v>1</v>
      </c>
      <c r="V732" s="167" t="str">
        <f>+IFERROR(VLOOKUP($L732,ACTIVIDADES!$B$9:$X$493,11,0)," ")</f>
        <v xml:space="preserve">Accion establecida en el plan de mejoramiento suscrito el 17 de diciembre de 2024, como resultado de la auditoria realizada a la vigencia 2023.
La acción finalizó el 30 de marzo de 2025.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Por lo tanto,  se dio cumplimiento a la acción establecida en el Plan de Mejoramiento.
</v>
      </c>
      <c r="W732" s="227" t="str">
        <f>+IFERROR(VLOOKUP($L732,ACTIVIDADES!$B$9:$X$493,12,0),"")</f>
        <v>https://dnbcgovco-my.sharepoint.com/:f:/g/personal/planeacion_dnbc_gov_co/IgAKPZEalRp3T7O44VwZjBLlARF86VpmllJA36VR9-2qDG8?e=W6XaGX</v>
      </c>
      <c r="X732" s="138">
        <f>+IFERROR(VLOOKUP($L732,ACTIVIDADES!$B$9:$X$493,13,0),"")</f>
        <v>46153</v>
      </c>
      <c r="Y732" s="164" t="str">
        <f>+IFERROR(VLOOKUP($L732,ACTIVIDADES!$B$9:$X$493,14,0),"")</f>
        <v>Se incluyen actas de cruce de información de inventariodel primer trimestre del avigencia 2026</v>
      </c>
      <c r="Z732" s="105">
        <f>+IFERROR(VLOOKUP($L732,ACTIVIDADES!$B$9:$X$493,15,0),"")</f>
        <v>1</v>
      </c>
      <c r="AA732" s="165" t="str">
        <f>+IFERROR(VLOOKUP($L732,ACTIVIDADES!$B$9:$X$493,16,0),"")</f>
        <v>CUMPLIDO</v>
      </c>
      <c r="AB732" s="138">
        <v>46171</v>
      </c>
      <c r="AC732" s="174">
        <v>1</v>
      </c>
      <c r="AD732" s="204" t="s">
        <v>3012</v>
      </c>
      <c r="AE732" s="105" t="s">
        <v>80</v>
      </c>
      <c r="AF732" s="105" t="s">
        <v>81</v>
      </c>
      <c r="AG732" s="105" t="s">
        <v>85</v>
      </c>
      <c r="AH732" s="105" t="s">
        <v>123</v>
      </c>
      <c r="AI732" s="33"/>
      <c r="AJ732" s="33"/>
      <c r="AK732" s="34"/>
      <c r="AL732" s="33"/>
      <c r="AM732" s="34"/>
      <c r="AN732" s="35"/>
      <c r="AO732" s="36"/>
      <c r="AP732" s="37"/>
      <c r="AQ732" s="33"/>
      <c r="AR732" s="38"/>
      <c r="AS732" s="39"/>
      <c r="AT732" s="40"/>
      <c r="AU732" s="48"/>
      <c r="AV732" s="49"/>
      <c r="AW732" s="41"/>
      <c r="AX732" s="47"/>
      <c r="AY732" s="33"/>
      <c r="AZ732" s="33"/>
      <c r="BA732" s="34"/>
      <c r="BB732" s="33"/>
      <c r="BC732" s="34"/>
      <c r="BD732" s="35"/>
      <c r="BE732" s="36"/>
      <c r="BF732" s="37"/>
      <c r="BG732" s="33"/>
      <c r="BH732" s="38"/>
      <c r="BI732" s="39"/>
      <c r="BJ732" s="40"/>
      <c r="BK732" s="48"/>
      <c r="BL732" s="49"/>
      <c r="BM732" s="41"/>
      <c r="BN732" s="47"/>
      <c r="BO732" s="33"/>
      <c r="BP732" s="33"/>
      <c r="BQ732" s="34"/>
      <c r="BR732" s="33"/>
      <c r="BS732" s="34"/>
      <c r="BT732" s="35"/>
      <c r="BU732" s="36"/>
      <c r="BV732" s="37"/>
      <c r="BW732" s="33"/>
      <c r="BX732" s="38"/>
      <c r="BY732" s="39"/>
      <c r="BZ732" s="40"/>
      <c r="CA732" s="48"/>
      <c r="CB732" s="49"/>
      <c r="CC732" s="41"/>
      <c r="CD732" s="47"/>
    </row>
    <row r="733" spans="1:82" s="32" customFormat="1" ht="90" customHeight="1" x14ac:dyDescent="0.25">
      <c r="A733" s="315">
        <f t="shared" si="33"/>
        <v>725</v>
      </c>
      <c r="B733" s="61" t="s">
        <v>2479</v>
      </c>
      <c r="C733" s="61">
        <v>2023</v>
      </c>
      <c r="D733" s="61" t="s">
        <v>68</v>
      </c>
      <c r="E733" s="61"/>
      <c r="F733" s="61" t="s">
        <v>3015</v>
      </c>
      <c r="G733" s="62" t="s">
        <v>3004</v>
      </c>
      <c r="H733" s="310"/>
      <c r="I733" s="46" t="s">
        <v>3005</v>
      </c>
      <c r="J733" s="64" t="s">
        <v>3005</v>
      </c>
      <c r="K733" s="63" t="s">
        <v>73</v>
      </c>
      <c r="L733" s="90" t="s">
        <v>3016</v>
      </c>
      <c r="M733" s="100" t="s">
        <v>3017</v>
      </c>
      <c r="N733" s="90" t="s">
        <v>3018</v>
      </c>
      <c r="O733" s="90">
        <v>4</v>
      </c>
      <c r="P733" s="101">
        <v>45659</v>
      </c>
      <c r="Q733" s="101">
        <v>46022</v>
      </c>
      <c r="R733" s="102">
        <f t="shared" si="32"/>
        <v>53.85</v>
      </c>
      <c r="S733" s="90" t="s">
        <v>92</v>
      </c>
      <c r="T733" s="90" t="s">
        <v>1188</v>
      </c>
      <c r="U733" s="105">
        <f>+IFERROR(VLOOKUP($L733,ACTIVIDADES!$B$9:$X$493,10,0),"")</f>
        <v>1</v>
      </c>
      <c r="V733" s="167" t="str">
        <f>+IFERROR(VLOOKUP($L733,ACTIVIDADES!$B$9:$X$493,11,0)," ")</f>
        <v xml:space="preserve">Se realiza una actualización mensual de inventario de bodega </v>
      </c>
      <c r="W733" s="227" t="str">
        <f>+IFERROR(VLOOKUP($L733,ACTIVIDADES!$B$9:$X$493,12,0),"")</f>
        <v>https://dnbcgovco-my.sharepoint.com/:f:/g/personal/planeacion_dnbc_gov_co/IgDhuhyoUVycTqlI2nLTifkMAcY4FyEzGF1WEqFbkKDeh_4?e=Nexnad</v>
      </c>
      <c r="X733" s="138">
        <f>+IFERROR(VLOOKUP($L733,ACTIVIDADES!$B$9:$X$493,13,0),"")</f>
        <v>46153</v>
      </c>
      <c r="Y733" s="164" t="str">
        <f>+IFERROR(VLOOKUP($L733,ACTIVIDADES!$B$9:$X$493,14,0),"")</f>
        <v>Se adjuntan bases actualizadas de los meses de enero a marzo. Se sugiere su socialización (correo electronico) al lider del proceso</v>
      </c>
      <c r="Z733" s="105">
        <f>+IFERROR(VLOOKUP($L733,ACTIVIDADES!$B$9:$X$493,15,0),"")</f>
        <v>1</v>
      </c>
      <c r="AA733" s="165" t="str">
        <f>+IFERROR(VLOOKUP($L733,ACTIVIDADES!$B$9:$X$493,16,0),"")</f>
        <v>CUMPLIDO</v>
      </c>
      <c r="AB733" s="138">
        <v>46171</v>
      </c>
      <c r="AC733" s="174">
        <v>1</v>
      </c>
      <c r="AD733" s="181" t="s">
        <v>3019</v>
      </c>
      <c r="AE733" s="105" t="s">
        <v>80</v>
      </c>
      <c r="AF733" s="105" t="s">
        <v>81</v>
      </c>
      <c r="AG733" s="105" t="s">
        <v>85</v>
      </c>
      <c r="AH733" s="105" t="s">
        <v>123</v>
      </c>
      <c r="AI733" s="33"/>
      <c r="AJ733" s="33"/>
      <c r="AK733" s="34"/>
      <c r="AL733" s="33"/>
      <c r="AM733" s="34"/>
      <c r="AN733" s="35"/>
      <c r="AO733" s="36"/>
      <c r="AP733" s="37"/>
      <c r="AQ733" s="33"/>
      <c r="AR733" s="38"/>
      <c r="AS733" s="39"/>
      <c r="AT733" s="40"/>
      <c r="AU733" s="48"/>
      <c r="AV733" s="49"/>
      <c r="AW733" s="41"/>
      <c r="AX733" s="47"/>
      <c r="AY733" s="33"/>
      <c r="AZ733" s="33"/>
      <c r="BA733" s="34"/>
      <c r="BB733" s="33"/>
      <c r="BC733" s="34"/>
      <c r="BD733" s="35"/>
      <c r="BE733" s="36"/>
      <c r="BF733" s="37"/>
      <c r="BG733" s="33"/>
      <c r="BH733" s="38"/>
      <c r="BI733" s="39"/>
      <c r="BJ733" s="40"/>
      <c r="BK733" s="48"/>
      <c r="BL733" s="49"/>
      <c r="BM733" s="41"/>
      <c r="BN733" s="47"/>
      <c r="BO733" s="33"/>
      <c r="BP733" s="33"/>
      <c r="BQ733" s="34"/>
      <c r="BR733" s="33"/>
      <c r="BS733" s="34"/>
      <c r="BT733" s="35"/>
      <c r="BU733" s="36"/>
      <c r="BV733" s="37"/>
      <c r="BW733" s="33"/>
      <c r="BX733" s="38"/>
      <c r="BY733" s="39"/>
      <c r="BZ733" s="40"/>
      <c r="CA733" s="48"/>
      <c r="CB733" s="49"/>
      <c r="CC733" s="41"/>
      <c r="CD733" s="47"/>
    </row>
    <row r="734" spans="1:82" s="32" customFormat="1" ht="90" customHeight="1" x14ac:dyDescent="0.25">
      <c r="A734" s="315">
        <f t="shared" si="33"/>
        <v>726</v>
      </c>
      <c r="B734" s="61" t="s">
        <v>2479</v>
      </c>
      <c r="C734" s="61">
        <v>2023</v>
      </c>
      <c r="D734" s="61" t="s">
        <v>68</v>
      </c>
      <c r="E734" s="61"/>
      <c r="F734" s="61" t="s">
        <v>3020</v>
      </c>
      <c r="G734" s="62" t="s">
        <v>3004</v>
      </c>
      <c r="H734" s="310"/>
      <c r="I734" s="46" t="s">
        <v>3005</v>
      </c>
      <c r="J734" s="64" t="s">
        <v>3005</v>
      </c>
      <c r="K734" s="63" t="s">
        <v>73</v>
      </c>
      <c r="L734" s="90" t="s">
        <v>3021</v>
      </c>
      <c r="M734" s="100" t="s">
        <v>3022</v>
      </c>
      <c r="N734" s="90" t="s">
        <v>3023</v>
      </c>
      <c r="O734" s="90">
        <v>1</v>
      </c>
      <c r="P734" s="101">
        <v>45689</v>
      </c>
      <c r="Q734" s="101">
        <v>46022</v>
      </c>
      <c r="R734" s="102">
        <f t="shared" si="32"/>
        <v>49.5</v>
      </c>
      <c r="S734" s="90" t="s">
        <v>92</v>
      </c>
      <c r="T734" s="90" t="s">
        <v>1188</v>
      </c>
      <c r="U734" s="105">
        <f>+IFERROR(VLOOKUP($L734,ACTIVIDADES!$B$9:$X$493,10,0),"")</f>
        <v>1</v>
      </c>
      <c r="V734" s="167" t="str">
        <f>+IFERROR(VLOOKUP($L734,ACTIVIDADES!$B$9:$X$493,11,0)," ")</f>
        <v xml:space="preserve">Se esta llevando una base de datos donde se lleva el registro y control de la propiedad planta y equipo de la bodega </v>
      </c>
      <c r="W734" s="227" t="str">
        <f>+IFERROR(VLOOKUP($L734,ACTIVIDADES!$B$9:$X$493,12,0),"")</f>
        <v>https://dnbcgovco-my.sharepoint.com/:f:/g/personal/planeacion_dnbc_gov_co/IgAVc3cuzD-0RpxDeQ-u5zKbAeUi-pUzxaB8XwkjTIrrd-U?e=0wMsM9</v>
      </c>
      <c r="X734" s="138">
        <f>+IFERROR(VLOOKUP($L734,ACTIVIDADES!$B$9:$X$493,13,0),"")</f>
        <v>46153</v>
      </c>
      <c r="Y734" s="164" t="str">
        <f>+IFERROR(VLOOKUP($L734,ACTIVIDADES!$B$9:$X$493,14,0),"")</f>
        <v>Se adjuntan bases actualizadas de los meses de enero a marzo. Se sugiere su socialización (correo electronico) al lider del proceso</v>
      </c>
      <c r="Z734" s="105">
        <f>+IFERROR(VLOOKUP($L734,ACTIVIDADES!$B$9:$X$493,15,0),"")</f>
        <v>1</v>
      </c>
      <c r="AA734" s="165" t="str">
        <f>+IFERROR(VLOOKUP($L734,ACTIVIDADES!$B$9:$X$493,16,0),"")</f>
        <v>CUMPLIDO</v>
      </c>
      <c r="AB734" s="138">
        <v>46171</v>
      </c>
      <c r="AC734" s="174">
        <v>1</v>
      </c>
      <c r="AD734" s="181" t="s">
        <v>3024</v>
      </c>
      <c r="AE734" s="105" t="s">
        <v>80</v>
      </c>
      <c r="AF734" s="105" t="s">
        <v>81</v>
      </c>
      <c r="AG734" s="105" t="s">
        <v>85</v>
      </c>
      <c r="AH734" s="105" t="s">
        <v>123</v>
      </c>
      <c r="AI734" s="33"/>
      <c r="AJ734" s="33"/>
      <c r="AK734" s="34"/>
      <c r="AL734" s="33"/>
      <c r="AM734" s="34"/>
      <c r="AN734" s="35"/>
      <c r="AO734" s="36"/>
      <c r="AP734" s="37"/>
      <c r="AQ734" s="33"/>
      <c r="AR734" s="38"/>
      <c r="AS734" s="39"/>
      <c r="AT734" s="40"/>
      <c r="AU734" s="48"/>
      <c r="AV734" s="49"/>
      <c r="AW734" s="41"/>
      <c r="AX734" s="47"/>
      <c r="AY734" s="33"/>
      <c r="AZ734" s="33"/>
      <c r="BA734" s="34"/>
      <c r="BB734" s="33"/>
      <c r="BC734" s="34"/>
      <c r="BD734" s="35"/>
      <c r="BE734" s="36"/>
      <c r="BF734" s="37"/>
      <c r="BG734" s="33"/>
      <c r="BH734" s="38"/>
      <c r="BI734" s="39"/>
      <c r="BJ734" s="40"/>
      <c r="BK734" s="48"/>
      <c r="BL734" s="49"/>
      <c r="BM734" s="41"/>
      <c r="BN734" s="47"/>
      <c r="BO734" s="33"/>
      <c r="BP734" s="33"/>
      <c r="BQ734" s="34"/>
      <c r="BR734" s="33"/>
      <c r="BS734" s="34"/>
      <c r="BT734" s="35"/>
      <c r="BU734" s="36"/>
      <c r="BV734" s="37"/>
      <c r="BW734" s="33"/>
      <c r="BX734" s="38"/>
      <c r="BY734" s="39"/>
      <c r="BZ734" s="40"/>
      <c r="CA734" s="48"/>
      <c r="CB734" s="49"/>
      <c r="CC734" s="41"/>
      <c r="CD734" s="47"/>
    </row>
    <row r="735" spans="1:82" s="32" customFormat="1" ht="90" customHeight="1" x14ac:dyDescent="0.25">
      <c r="A735" s="315">
        <f t="shared" si="33"/>
        <v>727</v>
      </c>
      <c r="B735" s="61" t="s">
        <v>2479</v>
      </c>
      <c r="C735" s="61">
        <v>2023</v>
      </c>
      <c r="D735" s="61" t="s">
        <v>68</v>
      </c>
      <c r="E735" s="61"/>
      <c r="F735" s="61" t="s">
        <v>3025</v>
      </c>
      <c r="G735" s="62" t="s">
        <v>3004</v>
      </c>
      <c r="H735" s="310"/>
      <c r="I735" s="46" t="s">
        <v>3005</v>
      </c>
      <c r="J735" s="64" t="s">
        <v>3005</v>
      </c>
      <c r="K735" s="63" t="s">
        <v>73</v>
      </c>
      <c r="L735" s="90" t="s">
        <v>3026</v>
      </c>
      <c r="M735" s="100" t="s">
        <v>3027</v>
      </c>
      <c r="N735" s="90" t="s">
        <v>3028</v>
      </c>
      <c r="O735" s="90">
        <v>12</v>
      </c>
      <c r="P735" s="101">
        <v>45659</v>
      </c>
      <c r="Q735" s="101">
        <v>46022</v>
      </c>
      <c r="R735" s="102">
        <f t="shared" si="32"/>
        <v>53.85</v>
      </c>
      <c r="S735" s="90" t="s">
        <v>92</v>
      </c>
      <c r="T735" s="90" t="s">
        <v>1188</v>
      </c>
      <c r="U735" s="105">
        <f>+IFERROR(VLOOKUP($L735,ACTIVIDADES!$B$9:$X$493,10,0),"")</f>
        <v>1</v>
      </c>
      <c r="V735" s="167" t="str">
        <f>+IFERROR(VLOOKUP($L735,ACTIVIDADES!$B$9:$X$493,11,0)," ")</f>
        <v xml:space="preserve">Se hace una actualización mensual a la base de datos donde se lleva el registro y control de la propiedad planta y equipo de la bodega </v>
      </c>
      <c r="W735" s="227" t="str">
        <f>+IFERROR(VLOOKUP($L735,ACTIVIDADES!$B$9:$X$493,12,0),"")</f>
        <v>https://dnbcgovco-my.sharepoint.com/:f:/g/personal/planeacion_dnbc_gov_co/IgBoJjrNms7UQrdDStFTnQ8rAWObIeCH6k6fopQiryplmTo?e=F1NnEv</v>
      </c>
      <c r="X735" s="138">
        <f>+IFERROR(VLOOKUP($L735,ACTIVIDADES!$B$9:$X$493,13,0),"")</f>
        <v>46153</v>
      </c>
      <c r="Y735" s="164" t="str">
        <f>+IFERROR(VLOOKUP($L735,ACTIVIDADES!$B$9:$X$493,14,0),"")</f>
        <v>Se adjuntan bases actualizadas de los meses de enero a marzo. Se sugiere su socialización (correo electronico) al lider del proceso</v>
      </c>
      <c r="Z735" s="105">
        <f>+IFERROR(VLOOKUP($L735,ACTIVIDADES!$B$9:$X$493,15,0),"")</f>
        <v>1</v>
      </c>
      <c r="AA735" s="165" t="str">
        <f>+IFERROR(VLOOKUP($L735,ACTIVIDADES!$B$9:$X$493,16,0),"")</f>
        <v>CUMPLIDO</v>
      </c>
      <c r="AB735" s="138">
        <v>46171</v>
      </c>
      <c r="AC735" s="174">
        <v>1</v>
      </c>
      <c r="AD735" s="181" t="s">
        <v>3024</v>
      </c>
      <c r="AE735" s="105" t="s">
        <v>80</v>
      </c>
      <c r="AF735" s="105" t="s">
        <v>81</v>
      </c>
      <c r="AG735" s="105" t="s">
        <v>85</v>
      </c>
      <c r="AH735" s="105" t="s">
        <v>123</v>
      </c>
      <c r="AI735" s="33"/>
      <c r="AJ735" s="33"/>
      <c r="AK735" s="34"/>
      <c r="AL735" s="33"/>
      <c r="AM735" s="34"/>
      <c r="AN735" s="35"/>
      <c r="AO735" s="36"/>
      <c r="AP735" s="37"/>
      <c r="AQ735" s="33"/>
      <c r="AR735" s="38"/>
      <c r="AS735" s="39"/>
      <c r="AT735" s="40"/>
      <c r="AU735" s="48"/>
      <c r="AV735" s="49"/>
      <c r="AW735" s="41"/>
      <c r="AX735" s="47"/>
      <c r="AY735" s="33"/>
      <c r="AZ735" s="33"/>
      <c r="BA735" s="34"/>
      <c r="BB735" s="33"/>
      <c r="BC735" s="34"/>
      <c r="BD735" s="35"/>
      <c r="BE735" s="36"/>
      <c r="BF735" s="37"/>
      <c r="BG735" s="33"/>
      <c r="BH735" s="38"/>
      <c r="BI735" s="39"/>
      <c r="BJ735" s="40"/>
      <c r="BK735" s="48"/>
      <c r="BL735" s="49"/>
      <c r="BM735" s="41"/>
      <c r="BN735" s="47"/>
      <c r="BO735" s="33"/>
      <c r="BP735" s="33"/>
      <c r="BQ735" s="34"/>
      <c r="BR735" s="33"/>
      <c r="BS735" s="34"/>
      <c r="BT735" s="35"/>
      <c r="BU735" s="36"/>
      <c r="BV735" s="37"/>
      <c r="BW735" s="33"/>
      <c r="BX735" s="38"/>
      <c r="BY735" s="39"/>
      <c r="BZ735" s="40"/>
      <c r="CA735" s="48"/>
      <c r="CB735" s="49"/>
      <c r="CC735" s="41"/>
      <c r="CD735" s="47"/>
    </row>
    <row r="736" spans="1:82" s="32" customFormat="1" ht="90" customHeight="1" x14ac:dyDescent="0.25">
      <c r="A736" s="315">
        <f t="shared" si="33"/>
        <v>728</v>
      </c>
      <c r="B736" s="61" t="s">
        <v>2479</v>
      </c>
      <c r="C736" s="61">
        <v>2023</v>
      </c>
      <c r="D736" s="61" t="s">
        <v>163</v>
      </c>
      <c r="E736" s="61"/>
      <c r="F736" s="61" t="s">
        <v>3029</v>
      </c>
      <c r="G736" s="62" t="s">
        <v>3004</v>
      </c>
      <c r="H736" s="310" t="s">
        <v>164</v>
      </c>
      <c r="I736" s="46" t="s">
        <v>3005</v>
      </c>
      <c r="J736" s="64" t="s">
        <v>3005</v>
      </c>
      <c r="K736" s="63" t="s">
        <v>73</v>
      </c>
      <c r="L736" s="90" t="s">
        <v>3030</v>
      </c>
      <c r="M736" s="100" t="s">
        <v>3002</v>
      </c>
      <c r="N736" s="90" t="s">
        <v>3003</v>
      </c>
      <c r="O736" s="90">
        <v>1</v>
      </c>
      <c r="P736" s="101">
        <v>45659</v>
      </c>
      <c r="Q736" s="101">
        <v>45688</v>
      </c>
      <c r="R736" s="102">
        <f t="shared" si="32"/>
        <v>4.3500000000000005</v>
      </c>
      <c r="S736" s="90" t="s">
        <v>168</v>
      </c>
      <c r="T736" s="90" t="s">
        <v>1188</v>
      </c>
      <c r="U736" s="105">
        <f>+IFERROR(VLOOKUP($L736,ACTIVIDADES!$B$9:$X$493,10,0),"")</f>
        <v>1</v>
      </c>
      <c r="V736" s="167" t="str">
        <f>+IFERROR(VLOOKUP($L736,ACTIVIDADES!$B$9:$X$493,11,0),"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36" s="227" t="str">
        <f>+IFERROR(VLOOKUP($L736,ACTIVIDADES!$B$9:$X$493,12,0),"")</f>
        <v>https://dnbcgovco-my.sharepoint.com/:f:/g/personal/planeacion_dnbc_gov_co/IgAFvUd88YzsRKgNnx23RITfAQz5192a3834_j-KTkmQ3I8?e=EKWQSq</v>
      </c>
      <c r="X736" s="138">
        <f>+IFERROR(VLOOKUP($L736,ACTIVIDADES!$B$9:$X$493,13,0),"")</f>
        <v>46153</v>
      </c>
      <c r="Y736" s="164" t="str">
        <f>+IFERROR(VLOOKUP($L736,ACTIVIDADES!$B$9:$X$493,14,0),"")</f>
        <v>Cumplida en seguimiento diciembre 2025</v>
      </c>
      <c r="Z736" s="105">
        <f>+IFERROR(VLOOKUP($L736,ACTIVIDADES!$B$9:$X$493,15,0),"")</f>
        <v>1</v>
      </c>
      <c r="AA736" s="165" t="str">
        <f>+IFERROR(VLOOKUP($L736,ACTIVIDADES!$B$9:$X$493,16,0),"")</f>
        <v>CUMPLIDO</v>
      </c>
      <c r="AB736" s="138">
        <v>46171</v>
      </c>
      <c r="AC736" s="105">
        <v>1</v>
      </c>
      <c r="AD736" s="181" t="s">
        <v>2517</v>
      </c>
      <c r="AE736" s="105" t="s">
        <v>80</v>
      </c>
      <c r="AF736" s="105" t="s">
        <v>81</v>
      </c>
      <c r="AG736" s="105" t="s">
        <v>85</v>
      </c>
      <c r="AH736" s="105" t="s">
        <v>123</v>
      </c>
      <c r="AI736" s="33"/>
      <c r="AJ736" s="33"/>
      <c r="AK736" s="34"/>
      <c r="AL736" s="33"/>
      <c r="AM736" s="34"/>
      <c r="AN736" s="35"/>
      <c r="AO736" s="36"/>
      <c r="AP736" s="37"/>
      <c r="AQ736" s="33"/>
      <c r="AR736" s="38"/>
      <c r="AS736" s="39"/>
      <c r="AT736" s="40"/>
      <c r="AU736" s="48"/>
      <c r="AV736" s="49"/>
      <c r="AW736" s="41"/>
      <c r="AX736" s="47"/>
      <c r="AY736" s="33"/>
      <c r="AZ736" s="33"/>
      <c r="BA736" s="34"/>
      <c r="BB736" s="33"/>
      <c r="BC736" s="34"/>
      <c r="BD736" s="35"/>
      <c r="BE736" s="36"/>
      <c r="BF736" s="37"/>
      <c r="BG736" s="33"/>
      <c r="BH736" s="38"/>
      <c r="BI736" s="39"/>
      <c r="BJ736" s="40"/>
      <c r="BK736" s="48"/>
      <c r="BL736" s="49"/>
      <c r="BM736" s="41"/>
      <c r="BN736" s="47"/>
      <c r="BO736" s="33"/>
      <c r="BP736" s="33"/>
      <c r="BQ736" s="34"/>
      <c r="BR736" s="33"/>
      <c r="BS736" s="34"/>
      <c r="BT736" s="35"/>
      <c r="BU736" s="36"/>
      <c r="BV736" s="37"/>
      <c r="BW736" s="33"/>
      <c r="BX736" s="38"/>
      <c r="BY736" s="39"/>
      <c r="BZ736" s="40"/>
      <c r="CA736" s="48"/>
      <c r="CB736" s="49"/>
      <c r="CC736" s="41"/>
      <c r="CD736" s="47"/>
    </row>
    <row r="737" spans="1:82" s="32" customFormat="1" ht="90" customHeight="1" x14ac:dyDescent="0.25">
      <c r="A737" s="315">
        <f t="shared" si="33"/>
        <v>729</v>
      </c>
      <c r="B737" s="61" t="s">
        <v>2479</v>
      </c>
      <c r="C737" s="61">
        <v>2023</v>
      </c>
      <c r="D737" s="61" t="s">
        <v>68</v>
      </c>
      <c r="E737" s="61"/>
      <c r="F737" s="61" t="s">
        <v>3031</v>
      </c>
      <c r="G737" s="62" t="s">
        <v>3032</v>
      </c>
      <c r="H737" s="310"/>
      <c r="I737" s="46" t="s">
        <v>3033</v>
      </c>
      <c r="J737" s="64" t="s">
        <v>3033</v>
      </c>
      <c r="K737" s="63" t="s">
        <v>73</v>
      </c>
      <c r="L737" s="90" t="s">
        <v>3034</v>
      </c>
      <c r="M737" s="100" t="s">
        <v>3035</v>
      </c>
      <c r="N737" s="90" t="s">
        <v>3036</v>
      </c>
      <c r="O737" s="90">
        <v>1</v>
      </c>
      <c r="P737" s="101">
        <v>45659</v>
      </c>
      <c r="Q737" s="101">
        <v>45746</v>
      </c>
      <c r="R737" s="102">
        <f t="shared" si="32"/>
        <v>13.2</v>
      </c>
      <c r="S737" s="90" t="s">
        <v>293</v>
      </c>
      <c r="T737" s="90" t="s">
        <v>1188</v>
      </c>
      <c r="U737" s="105">
        <f>+IFERROR(VLOOKUP($L737,ACTIVIDADES!$B$9:$X$493,10,0),"")</f>
        <v>1</v>
      </c>
      <c r="V737" s="167" t="str">
        <f>+IFERROR(VLOOKUP($L737,ACTIVIDADES!$B$9:$X$493,11,0)," ")</f>
        <v xml:space="preserve">Accion establecida en el plan de mejoramiento suscrito el 17 de diciembre de 2024, como resultado de la auditoria realizada a la vigencia 2023.
La acción finalizó el 30 de marzo de 2025. 
Se registraron como evidencia los estados financieros correspondientes a las vigencias 2024 y 2023, en los cuales se ajustó la presentación y clasificación de los elementos contables.
Por lo tanto,  se dio cumplimiento a la acción establecida en el Plan de Mejoramiento.
</v>
      </c>
      <c r="W737" s="227" t="str">
        <f>+IFERROR(VLOOKUP($L737,ACTIVIDADES!$B$9:$X$493,12,0),"")</f>
        <v>https://dnbcgovco-my.sharepoint.com/:f:/g/personal/planeacion_dnbc_gov_co/IgAKPZEalRp3T7O44VwZjBLlARF86VpmllJA36VR9-2qDG8?e=W6XaGX</v>
      </c>
      <c r="X737" s="138">
        <f>+IFERROR(VLOOKUP($L737,ACTIVIDADES!$B$9:$X$493,13,0),"")</f>
        <v>46153</v>
      </c>
      <c r="Y737" s="164" t="str">
        <f>+IFERROR(VLOOKUP($L737,ACTIVIDADES!$B$9:$X$493,14,0),"")</f>
        <v>Se incluyen actas de cruce de información de inventariodel primer trimestre del avigencia 2026</v>
      </c>
      <c r="Z737" s="105">
        <f>+IFERROR(VLOOKUP($L737,ACTIVIDADES!$B$9:$X$493,15,0),"")</f>
        <v>1</v>
      </c>
      <c r="AA737" s="165" t="str">
        <f>+IFERROR(VLOOKUP($L737,ACTIVIDADES!$B$9:$X$493,16,0),"")</f>
        <v>CUMPLIDO</v>
      </c>
      <c r="AB737" s="138">
        <v>46157</v>
      </c>
      <c r="AC737" s="174">
        <v>1</v>
      </c>
      <c r="AD737" s="204" t="s">
        <v>3012</v>
      </c>
      <c r="AE737" s="105" t="s">
        <v>80</v>
      </c>
      <c r="AF737" s="105" t="s">
        <v>81</v>
      </c>
      <c r="AG737" s="105" t="s">
        <v>85</v>
      </c>
      <c r="AH737" s="105" t="s">
        <v>123</v>
      </c>
      <c r="AI737" s="33"/>
      <c r="AJ737" s="33"/>
      <c r="AK737" s="34"/>
      <c r="AL737" s="33"/>
      <c r="AM737" s="34"/>
      <c r="AN737" s="35"/>
      <c r="AO737" s="36"/>
      <c r="AP737" s="37"/>
      <c r="AQ737" s="33"/>
      <c r="AR737" s="38"/>
      <c r="AS737" s="39"/>
      <c r="AT737" s="40"/>
      <c r="AU737" s="48"/>
      <c r="AV737" s="49"/>
      <c r="AW737" s="41"/>
      <c r="AX737" s="47"/>
      <c r="AY737" s="33"/>
      <c r="AZ737" s="33"/>
      <c r="BA737" s="34"/>
      <c r="BB737" s="33"/>
      <c r="BC737" s="34"/>
      <c r="BD737" s="35"/>
      <c r="BE737" s="36"/>
      <c r="BF737" s="37"/>
      <c r="BG737" s="33"/>
      <c r="BH737" s="38"/>
      <c r="BI737" s="39"/>
      <c r="BJ737" s="40"/>
      <c r="BK737" s="48"/>
      <c r="BL737" s="49"/>
      <c r="BM737" s="41"/>
      <c r="BN737" s="47"/>
      <c r="BO737" s="33"/>
      <c r="BP737" s="33"/>
      <c r="BQ737" s="34"/>
      <c r="BR737" s="33"/>
      <c r="BS737" s="34"/>
      <c r="BT737" s="35"/>
      <c r="BU737" s="36"/>
      <c r="BV737" s="37"/>
      <c r="BW737" s="33"/>
      <c r="BX737" s="38"/>
      <c r="BY737" s="39"/>
      <c r="BZ737" s="40"/>
      <c r="CA737" s="48"/>
      <c r="CB737" s="49"/>
      <c r="CC737" s="41"/>
      <c r="CD737" s="47"/>
    </row>
    <row r="738" spans="1:82" s="32" customFormat="1" ht="90" customHeight="1" x14ac:dyDescent="0.25">
      <c r="A738" s="315">
        <f t="shared" si="33"/>
        <v>730</v>
      </c>
      <c r="B738" s="61" t="s">
        <v>2479</v>
      </c>
      <c r="C738" s="61">
        <v>2023</v>
      </c>
      <c r="D738" s="61" t="s">
        <v>68</v>
      </c>
      <c r="E738" s="61"/>
      <c r="F738" s="61" t="s">
        <v>3037</v>
      </c>
      <c r="G738" s="62" t="s">
        <v>3032</v>
      </c>
      <c r="H738" s="310"/>
      <c r="I738" s="46" t="s">
        <v>3033</v>
      </c>
      <c r="J738" s="64" t="s">
        <v>3033</v>
      </c>
      <c r="K738" s="63" t="s">
        <v>73</v>
      </c>
      <c r="L738" s="90" t="s">
        <v>3038</v>
      </c>
      <c r="M738" s="100" t="s">
        <v>3039</v>
      </c>
      <c r="N738" s="90" t="s">
        <v>3040</v>
      </c>
      <c r="O738" s="90">
        <v>1</v>
      </c>
      <c r="P738" s="101">
        <v>45659</v>
      </c>
      <c r="Q738" s="101">
        <v>45746</v>
      </c>
      <c r="R738" s="102">
        <f t="shared" si="32"/>
        <v>13.2</v>
      </c>
      <c r="S738" s="90" t="s">
        <v>293</v>
      </c>
      <c r="T738" s="90" t="s">
        <v>1188</v>
      </c>
      <c r="U738" s="105">
        <f>+IFERROR(VLOOKUP($L738,ACTIVIDADES!$B$9:$X$493,10,0),"")</f>
        <v>1</v>
      </c>
      <c r="V738" s="167" t="str">
        <f>+IFERROR(VLOOKUP($L738,ACTIVIDADES!$B$9:$X$493,11,0)," ")</f>
        <v xml:space="preserve">Accion establecida en el plan de mejoramiento suscrito el 17 de diciembre de 2024, como resultado de la auditoria realizada a la vigencia 2023.
La acción finalizó el 30 de marzo de 2025. 
Se anexaron los estados financieros y el Acta No. 001 del 27 de febrero de 2025, mediante la cual se realizó la revisión de las notas a los estados financieros.
Por lo tanto,  se dio cumplimiento a la acción establecida en el Plan de Mejoramiento.
</v>
      </c>
      <c r="W738" s="227" t="str">
        <f>+IFERROR(VLOOKUP($L738,ACTIVIDADES!$B$9:$X$493,12,0),"")</f>
        <v>https://dnbcgovco-my.sharepoint.com/:f:/g/personal/planeacion_dnbc_gov_co/IgAKPZEalRp3T7O44VwZjBLlARF86VpmllJA36VR9-2qDG8?e=W6XaGX</v>
      </c>
      <c r="X738" s="138">
        <f>+IFERROR(VLOOKUP($L738,ACTIVIDADES!$B$9:$X$493,13,0),"")</f>
        <v>46153</v>
      </c>
      <c r="Y738" s="164" t="str">
        <f>+IFERROR(VLOOKUP($L738,ACTIVIDADES!$B$9:$X$493,14,0),"")</f>
        <v>Se incluye lista de chequeo donde participa Coordinador Financiero</v>
      </c>
      <c r="Z738" s="105">
        <f>+IFERROR(VLOOKUP($L738,ACTIVIDADES!$B$9:$X$493,15,0),"")</f>
        <v>1</v>
      </c>
      <c r="AA738" s="165" t="str">
        <f>+IFERROR(VLOOKUP($L738,ACTIVIDADES!$B$9:$X$493,16,0),"")</f>
        <v>CUMPLIDO</v>
      </c>
      <c r="AB738" s="138">
        <v>46171</v>
      </c>
      <c r="AC738" s="174">
        <v>1</v>
      </c>
      <c r="AD738" s="176" t="s">
        <v>2357</v>
      </c>
      <c r="AE738" s="105" t="s">
        <v>80</v>
      </c>
      <c r="AF738" s="105" t="s">
        <v>81</v>
      </c>
      <c r="AG738" s="105" t="s">
        <v>85</v>
      </c>
      <c r="AH738" s="105" t="s">
        <v>123</v>
      </c>
      <c r="AI738" s="33"/>
      <c r="AJ738" s="33"/>
      <c r="AK738" s="34"/>
      <c r="AL738" s="33"/>
      <c r="AM738" s="34"/>
      <c r="AN738" s="35"/>
      <c r="AO738" s="36"/>
      <c r="AP738" s="37"/>
      <c r="AQ738" s="33"/>
      <c r="AR738" s="38"/>
      <c r="AS738" s="39"/>
      <c r="AT738" s="40"/>
      <c r="AU738" s="48"/>
      <c r="AV738" s="49"/>
      <c r="AW738" s="41"/>
      <c r="AX738" s="47"/>
      <c r="AY738" s="33"/>
      <c r="AZ738" s="33"/>
      <c r="BA738" s="34"/>
      <c r="BB738" s="33"/>
      <c r="BC738" s="34"/>
      <c r="BD738" s="35"/>
      <c r="BE738" s="36"/>
      <c r="BF738" s="37"/>
      <c r="BG738" s="33"/>
      <c r="BH738" s="38"/>
      <c r="BI738" s="39"/>
      <c r="BJ738" s="40"/>
      <c r="BK738" s="48"/>
      <c r="BL738" s="49"/>
      <c r="BM738" s="41"/>
      <c r="BN738" s="47"/>
      <c r="BO738" s="33"/>
      <c r="BP738" s="33"/>
      <c r="BQ738" s="34"/>
      <c r="BR738" s="33"/>
      <c r="BS738" s="34"/>
      <c r="BT738" s="35"/>
      <c r="BU738" s="36"/>
      <c r="BV738" s="37"/>
      <c r="BW738" s="33"/>
      <c r="BX738" s="38"/>
      <c r="BY738" s="39"/>
      <c r="BZ738" s="40"/>
      <c r="CA738" s="48"/>
      <c r="CB738" s="49"/>
      <c r="CC738" s="41"/>
      <c r="CD738" s="47"/>
    </row>
    <row r="739" spans="1:82" s="32" customFormat="1" ht="90" customHeight="1" x14ac:dyDescent="0.25">
      <c r="A739" s="315">
        <f t="shared" si="33"/>
        <v>731</v>
      </c>
      <c r="B739" s="61" t="s">
        <v>2479</v>
      </c>
      <c r="C739" s="61">
        <v>2023</v>
      </c>
      <c r="D739" s="61" t="s">
        <v>163</v>
      </c>
      <c r="E739" s="61"/>
      <c r="F739" s="61" t="s">
        <v>3041</v>
      </c>
      <c r="G739" s="62" t="s">
        <v>3032</v>
      </c>
      <c r="H739" s="310" t="s">
        <v>164</v>
      </c>
      <c r="I739" s="46" t="s">
        <v>3033</v>
      </c>
      <c r="J739" s="64" t="s">
        <v>3033</v>
      </c>
      <c r="K739" s="63" t="s">
        <v>73</v>
      </c>
      <c r="L739" s="90" t="s">
        <v>3030</v>
      </c>
      <c r="M739" s="100" t="s">
        <v>3002</v>
      </c>
      <c r="N739" s="90" t="s">
        <v>3003</v>
      </c>
      <c r="O739" s="90">
        <v>1</v>
      </c>
      <c r="P739" s="101">
        <v>45659</v>
      </c>
      <c r="Q739" s="101">
        <v>45688</v>
      </c>
      <c r="R739" s="102">
        <f t="shared" si="32"/>
        <v>4.3500000000000005</v>
      </c>
      <c r="S739" s="90" t="s">
        <v>168</v>
      </c>
      <c r="T739" s="90" t="s">
        <v>1188</v>
      </c>
      <c r="U739" s="105">
        <f>+IFERROR(VLOOKUP($L739,ACTIVIDADES!$B$9:$X$493,10,0),"")</f>
        <v>1</v>
      </c>
      <c r="V739" s="167" t="str">
        <f>+IFERROR(VLOOKUP($L739,ACTIVIDADES!$B$9:$X$493,11,0),"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39" s="227" t="str">
        <f>+IFERROR(VLOOKUP($L739,ACTIVIDADES!$B$9:$X$493,12,0),"")</f>
        <v>https://dnbcgovco-my.sharepoint.com/:f:/g/personal/planeacion_dnbc_gov_co/IgAFvUd88YzsRKgNnx23RITfAQz5192a3834_j-KTkmQ3I8?e=EKWQSq</v>
      </c>
      <c r="X739" s="138">
        <f>+IFERROR(VLOOKUP($L739,ACTIVIDADES!$B$9:$X$493,13,0),"")</f>
        <v>46153</v>
      </c>
      <c r="Y739" s="164" t="str">
        <f>+IFERROR(VLOOKUP($L739,ACTIVIDADES!$B$9:$X$493,14,0),"")</f>
        <v>Cumplida en seguimiento diciembre 2025</v>
      </c>
      <c r="Z739" s="105">
        <f>+IFERROR(VLOOKUP($L739,ACTIVIDADES!$B$9:$X$493,15,0),"")</f>
        <v>1</v>
      </c>
      <c r="AA739" s="165" t="str">
        <f>+IFERROR(VLOOKUP($L739,ACTIVIDADES!$B$9:$X$493,16,0),"")</f>
        <v>CUMPLIDO</v>
      </c>
      <c r="AB739" s="138">
        <v>46171</v>
      </c>
      <c r="AC739" s="105">
        <v>1</v>
      </c>
      <c r="AD739" s="181" t="s">
        <v>2517</v>
      </c>
      <c r="AE739" s="105" t="s">
        <v>80</v>
      </c>
      <c r="AF739" s="105" t="s">
        <v>81</v>
      </c>
      <c r="AG739" s="105" t="s">
        <v>85</v>
      </c>
      <c r="AH739" s="105" t="s">
        <v>123</v>
      </c>
      <c r="AI739" s="33"/>
      <c r="AJ739" s="33"/>
      <c r="AK739" s="34"/>
      <c r="AL739" s="33"/>
      <c r="AM739" s="34"/>
      <c r="AN739" s="35"/>
      <c r="AO739" s="36"/>
      <c r="AP739" s="37"/>
      <c r="AQ739" s="33"/>
      <c r="AR739" s="38"/>
      <c r="AS739" s="39"/>
      <c r="AT739" s="40"/>
      <c r="AU739" s="48"/>
      <c r="AV739" s="49"/>
      <c r="AW739" s="41"/>
      <c r="AX739" s="47"/>
      <c r="AY739" s="33"/>
      <c r="AZ739" s="33"/>
      <c r="BA739" s="34"/>
      <c r="BB739" s="33"/>
      <c r="BC739" s="34"/>
      <c r="BD739" s="35"/>
      <c r="BE739" s="36"/>
      <c r="BF739" s="37"/>
      <c r="BG739" s="33"/>
      <c r="BH739" s="38"/>
      <c r="BI739" s="39"/>
      <c r="BJ739" s="40"/>
      <c r="BK739" s="48"/>
      <c r="BL739" s="49"/>
      <c r="BM739" s="41"/>
      <c r="BN739" s="47"/>
      <c r="BO739" s="33"/>
      <c r="BP739" s="33"/>
      <c r="BQ739" s="34"/>
      <c r="BR739" s="33"/>
      <c r="BS739" s="34"/>
      <c r="BT739" s="35"/>
      <c r="BU739" s="36"/>
      <c r="BV739" s="37"/>
      <c r="BW739" s="33"/>
      <c r="BX739" s="38"/>
      <c r="BY739" s="39"/>
      <c r="BZ739" s="40"/>
      <c r="CA739" s="48"/>
      <c r="CB739" s="49"/>
      <c r="CC739" s="41"/>
      <c r="CD739" s="47"/>
    </row>
    <row r="740" spans="1:82" s="32" customFormat="1" ht="90" customHeight="1" x14ac:dyDescent="0.25">
      <c r="A740" s="315">
        <f t="shared" si="33"/>
        <v>732</v>
      </c>
      <c r="B740" s="61" t="s">
        <v>2479</v>
      </c>
      <c r="C740" s="61">
        <v>2023</v>
      </c>
      <c r="D740" s="61" t="s">
        <v>1248</v>
      </c>
      <c r="E740" s="61"/>
      <c r="F740" s="61" t="s">
        <v>3042</v>
      </c>
      <c r="G740" s="103" t="s">
        <v>3043</v>
      </c>
      <c r="H740" s="310" t="s">
        <v>1251</v>
      </c>
      <c r="I740" s="46" t="s">
        <v>3044</v>
      </c>
      <c r="J740" s="46" t="s">
        <v>3044</v>
      </c>
      <c r="K740" s="63" t="s">
        <v>73</v>
      </c>
      <c r="L740" s="90" t="s">
        <v>3045</v>
      </c>
      <c r="M740" s="100" t="s">
        <v>3046</v>
      </c>
      <c r="N740" s="90" t="s">
        <v>928</v>
      </c>
      <c r="O740" s="90">
        <v>1</v>
      </c>
      <c r="P740" s="101">
        <v>45659</v>
      </c>
      <c r="Q740" s="101">
        <v>45746</v>
      </c>
      <c r="R740" s="102">
        <f t="shared" si="32"/>
        <v>13.2</v>
      </c>
      <c r="S740" s="90" t="s">
        <v>2788</v>
      </c>
      <c r="T740" s="90" t="s">
        <v>1188</v>
      </c>
      <c r="U740" s="105">
        <f>+IFERROR(VLOOKUP($L740,ACTIVIDADES!$B$9:$X$493,10,0),"")</f>
        <v>1</v>
      </c>
      <c r="V740" s="167" t="str">
        <f>+IFERROR(VLOOKUP($L740,ACTIVIDADES!$B$9:$X$493,11,0)," ")</f>
        <v xml:space="preserve">Se formuló Procedimiento de asignación y reasignación de fortalecimiento (bienes) a entregar a los Cuerpos de Bomberos del País con recursos del Fondo Nacional de Bomberos Código: PC-FB-02, Vigente Desde: 25/03/2025
</v>
      </c>
      <c r="W740" s="227" t="str">
        <f>+IFERROR(VLOOKUP($L740,ACTIVIDADES!$B$9:$X$493,12,0),"")</f>
        <v>https://dnbcgovco-my.sharepoint.com/:f:/g/personal/planeacion_dnbc_gov_co/IgDXNHpy7oLsTo_k1pBYTEA_AXkQuekeDuYRfMOd3hOKrho?e=FZVMrN</v>
      </c>
      <c r="X740" s="138">
        <f>+IFERROR(VLOOKUP($L740,ACTIVIDADES!$B$9:$X$493,13,0),"")</f>
        <v>46153</v>
      </c>
      <c r="Y740" s="164" t="str">
        <f>+IFERROR(VLOOKUP($L740,ACTIVIDADES!$B$9:$X$493,14,0),"")</f>
        <v>Se evidencia procedimiento formulado en la vigencia 2025</v>
      </c>
      <c r="Z740" s="105">
        <f>+IFERROR(VLOOKUP($L740,ACTIVIDADES!$B$9:$X$493,15,0),"")</f>
        <v>1</v>
      </c>
      <c r="AA740" s="165" t="str">
        <f>+IFERROR(VLOOKUP($L740,ACTIVIDADES!$B$9:$X$493,16,0),"")</f>
        <v>CUMPLIDO</v>
      </c>
      <c r="AB740" s="138">
        <v>46157</v>
      </c>
      <c r="AC740" s="170">
        <v>1</v>
      </c>
      <c r="AD740" s="176" t="s">
        <v>3047</v>
      </c>
      <c r="AE740" s="105" t="s">
        <v>80</v>
      </c>
      <c r="AF740" s="105" t="s">
        <v>81</v>
      </c>
      <c r="AG740" s="105" t="s">
        <v>85</v>
      </c>
      <c r="AH740" s="105" t="s">
        <v>123</v>
      </c>
      <c r="AI740" s="33"/>
      <c r="AJ740" s="33"/>
      <c r="AK740" s="34"/>
      <c r="AL740" s="33"/>
      <c r="AM740" s="34"/>
      <c r="AN740" s="35"/>
      <c r="AO740" s="36"/>
      <c r="AP740" s="37"/>
      <c r="AQ740" s="33"/>
      <c r="AR740" s="38"/>
      <c r="AS740" s="39"/>
      <c r="AT740" s="40"/>
      <c r="AU740" s="48"/>
      <c r="AV740" s="49"/>
      <c r="AW740" s="41"/>
      <c r="AX740" s="47"/>
      <c r="AY740" s="33"/>
      <c r="AZ740" s="33"/>
      <c r="BA740" s="34"/>
      <c r="BB740" s="33"/>
      <c r="BC740" s="34"/>
      <c r="BD740" s="35"/>
      <c r="BE740" s="36"/>
      <c r="BF740" s="37"/>
      <c r="BG740" s="33"/>
      <c r="BH740" s="38"/>
      <c r="BI740" s="39"/>
      <c r="BJ740" s="40"/>
      <c r="BK740" s="48"/>
      <c r="BL740" s="49"/>
      <c r="BM740" s="41"/>
      <c r="BN740" s="47"/>
      <c r="BO740" s="33"/>
      <c r="BP740" s="33"/>
      <c r="BQ740" s="34"/>
      <c r="BR740" s="33"/>
      <c r="BS740" s="34"/>
      <c r="BT740" s="35"/>
      <c r="BU740" s="36"/>
      <c r="BV740" s="37"/>
      <c r="BW740" s="33"/>
      <c r="BX740" s="38"/>
      <c r="BY740" s="39"/>
      <c r="BZ740" s="40"/>
      <c r="CA740" s="48"/>
      <c r="CB740" s="49"/>
      <c r="CC740" s="41"/>
      <c r="CD740" s="47"/>
    </row>
    <row r="741" spans="1:82" s="32" customFormat="1" ht="90" customHeight="1" x14ac:dyDescent="0.25">
      <c r="A741" s="315">
        <f t="shared" si="33"/>
        <v>733</v>
      </c>
      <c r="B741" s="61" t="s">
        <v>2479</v>
      </c>
      <c r="C741" s="61">
        <v>2023</v>
      </c>
      <c r="D741" s="61" t="s">
        <v>1248</v>
      </c>
      <c r="E741" s="61"/>
      <c r="F741" s="61" t="s">
        <v>3048</v>
      </c>
      <c r="G741" s="62" t="s">
        <v>3043</v>
      </c>
      <c r="H741" s="310" t="s">
        <v>1251</v>
      </c>
      <c r="I741" s="46" t="s">
        <v>3044</v>
      </c>
      <c r="J741" s="46" t="s">
        <v>3044</v>
      </c>
      <c r="K741" s="63" t="s">
        <v>73</v>
      </c>
      <c r="L741" s="90" t="s">
        <v>3049</v>
      </c>
      <c r="M741" s="100" t="s">
        <v>3050</v>
      </c>
      <c r="N741" s="90" t="s">
        <v>3051</v>
      </c>
      <c r="O741" s="90">
        <v>1</v>
      </c>
      <c r="P741" s="101">
        <v>45659</v>
      </c>
      <c r="Q741" s="101">
        <v>46022</v>
      </c>
      <c r="R741" s="102">
        <f t="shared" si="32"/>
        <v>53.85</v>
      </c>
      <c r="S741" s="90" t="s">
        <v>2788</v>
      </c>
      <c r="T741" s="90" t="s">
        <v>1188</v>
      </c>
      <c r="U741" s="105">
        <f>+IFERROR(VLOOKUP($L741,ACTIVIDADES!$B$9:$X$493,10,0),"")</f>
        <v>1</v>
      </c>
      <c r="V741" s="167" t="str">
        <f>+IFERROR(VLOOKUP($L741,ACTIVIDADES!$B$9:$X$493,11,0)," ")</f>
        <v>Justificación JNBC autoriza a la DNBC la reasignación de bienes, por lo que no se configura esta acción</v>
      </c>
      <c r="W741" s="227">
        <f>+IFERROR(VLOOKUP($L741,ACTIVIDADES!$B$9:$X$493,12,0),"")</f>
        <v>0</v>
      </c>
      <c r="X741" s="138">
        <f>+IFERROR(VLOOKUP($L741,ACTIVIDADES!$B$9:$X$493,13,0),"")</f>
        <v>46153</v>
      </c>
      <c r="Y741" s="164" t="str">
        <f>+IFERROR(VLOOKUP($L741,ACTIVIDADES!$B$9:$X$493,14,0),"")</f>
        <v>No se encuentran evidencias de la actividad</v>
      </c>
      <c r="Z741" s="105">
        <f>+IFERROR(VLOOKUP($L741,ACTIVIDADES!$B$9:$X$493,15,0),"")</f>
        <v>0</v>
      </c>
      <c r="AA741" s="165" t="str">
        <f>+IFERROR(VLOOKUP($L741,ACTIVIDADES!$B$9:$X$493,16,0),"")</f>
        <v>VENCIDO</v>
      </c>
      <c r="AB741" s="138">
        <v>46181</v>
      </c>
      <c r="AC741" s="105">
        <v>0</v>
      </c>
      <c r="AD741" s="181" t="s">
        <v>93</v>
      </c>
      <c r="AE741" s="105" t="s">
        <v>118</v>
      </c>
      <c r="AF741" s="105" t="s">
        <v>81</v>
      </c>
      <c r="AG741" s="105" t="s">
        <v>81</v>
      </c>
      <c r="AH741" s="105" t="s">
        <v>81</v>
      </c>
      <c r="AI741" s="33"/>
      <c r="AJ741" s="33"/>
      <c r="AK741" s="34"/>
      <c r="AL741" s="33"/>
      <c r="AM741" s="34"/>
      <c r="AN741" s="35"/>
      <c r="AO741" s="36"/>
      <c r="AP741" s="37"/>
      <c r="AQ741" s="33"/>
      <c r="AR741" s="38"/>
      <c r="AS741" s="39"/>
      <c r="AT741" s="40"/>
      <c r="AU741" s="48"/>
      <c r="AV741" s="49"/>
      <c r="AW741" s="41"/>
      <c r="AX741" s="47"/>
      <c r="AY741" s="33"/>
      <c r="AZ741" s="33"/>
      <c r="BA741" s="34"/>
      <c r="BB741" s="33"/>
      <c r="BC741" s="34"/>
      <c r="BD741" s="35"/>
      <c r="BE741" s="36"/>
      <c r="BF741" s="37"/>
      <c r="BG741" s="33"/>
      <c r="BH741" s="38"/>
      <c r="BI741" s="39"/>
      <c r="BJ741" s="40"/>
      <c r="BK741" s="48"/>
      <c r="BL741" s="49"/>
      <c r="BM741" s="41"/>
      <c r="BN741" s="47"/>
      <c r="BO741" s="33"/>
      <c r="BP741" s="33"/>
      <c r="BQ741" s="34"/>
      <c r="BR741" s="33"/>
      <c r="BS741" s="34"/>
      <c r="BT741" s="35"/>
      <c r="BU741" s="36"/>
      <c r="BV741" s="37"/>
      <c r="BW741" s="33"/>
      <c r="BX741" s="38"/>
      <c r="BY741" s="39"/>
      <c r="BZ741" s="40"/>
      <c r="CA741" s="48"/>
      <c r="CB741" s="49"/>
      <c r="CC741" s="41"/>
      <c r="CD741" s="47"/>
    </row>
    <row r="742" spans="1:82" s="32" customFormat="1" ht="90" customHeight="1" x14ac:dyDescent="0.25">
      <c r="A742" s="315">
        <f t="shared" si="33"/>
        <v>734</v>
      </c>
      <c r="B742" s="61" t="s">
        <v>2479</v>
      </c>
      <c r="C742" s="61">
        <v>2023</v>
      </c>
      <c r="D742" s="61" t="s">
        <v>1248</v>
      </c>
      <c r="E742" s="61"/>
      <c r="F742" s="61" t="s">
        <v>3052</v>
      </c>
      <c r="G742" s="62" t="s">
        <v>3043</v>
      </c>
      <c r="H742" s="310" t="s">
        <v>1251</v>
      </c>
      <c r="I742" s="46" t="s">
        <v>3044</v>
      </c>
      <c r="J742" s="46" t="s">
        <v>3044</v>
      </c>
      <c r="K742" s="63" t="s">
        <v>73</v>
      </c>
      <c r="L742" s="90" t="s">
        <v>3053</v>
      </c>
      <c r="M742" s="100" t="s">
        <v>3054</v>
      </c>
      <c r="N742" s="90" t="s">
        <v>3055</v>
      </c>
      <c r="O742" s="90">
        <v>6</v>
      </c>
      <c r="P742" s="101">
        <v>45659</v>
      </c>
      <c r="Q742" s="101">
        <v>45688</v>
      </c>
      <c r="R742" s="102">
        <f t="shared" ref="R742:R805" si="34">DAYS360(P742,Q742)/360*54</f>
        <v>4.3500000000000005</v>
      </c>
      <c r="S742" s="90" t="s">
        <v>2788</v>
      </c>
      <c r="T742" s="90" t="s">
        <v>1188</v>
      </c>
      <c r="U742" s="105">
        <f>+IFERROR(VLOOKUP($L742,ACTIVIDADES!$B$9:$X$493,10,0),"")</f>
        <v>1</v>
      </c>
      <c r="V742" s="167" t="str">
        <f>+IFERROR(VLOOKUP($L742,ACTIVIDADES!$B$9:$X$493,11,0)," ")</f>
        <v>Se reportan las salidas de almacén 2055, 2056, 2062, 2085, 2097 y 2112, las cuales incluyen la firma del responsable de almacén y Cuerpo de Bomberos receptor, así como la identificación de los equipos de aire respirable objeto del hallazgo.</v>
      </c>
      <c r="W742" s="227" t="str">
        <f>+IFERROR(VLOOKUP($L742,ACTIVIDADES!$B$9:$X$493,12,0),"")</f>
        <v>https://dnbcgovco-my.sharepoint.com/:f:/g/personal/planeacion_dnbc_gov_co/IgDXNHpy7oLsTo_k1pBYTEA_AXkQuekeDuYRfMOd3hOKrho?e=FZVMrN</v>
      </c>
      <c r="X742" s="138">
        <f>+IFERROR(VLOOKUP($L742,ACTIVIDADES!$B$9:$X$493,13,0),"")</f>
        <v>46153</v>
      </c>
      <c r="Y742" s="164" t="str">
        <f>+IFERROR(VLOOKUP($L742,ACTIVIDADES!$B$9:$X$493,14,0),"")</f>
        <v>Se incluyen informaciónd e entrega de 6 equipos</v>
      </c>
      <c r="Z742" s="105">
        <f>+IFERROR(VLOOKUP($L742,ACTIVIDADES!$B$9:$X$493,15,0),"")</f>
        <v>1</v>
      </c>
      <c r="AA742" s="165" t="str">
        <f>+IFERROR(VLOOKUP($L742,ACTIVIDADES!$B$9:$X$493,16,0),"")</f>
        <v>CUMPLIDO</v>
      </c>
      <c r="AB742" s="138">
        <v>46181</v>
      </c>
      <c r="AC742" s="170">
        <v>1</v>
      </c>
      <c r="AD742" s="176" t="s">
        <v>3056</v>
      </c>
      <c r="AE742" s="105" t="s">
        <v>80</v>
      </c>
      <c r="AF742" s="105" t="s">
        <v>81</v>
      </c>
      <c r="AG742" s="105" t="s">
        <v>85</v>
      </c>
      <c r="AH742" s="105" t="s">
        <v>123</v>
      </c>
      <c r="AI742" s="33"/>
      <c r="AJ742" s="33"/>
      <c r="AK742" s="34"/>
      <c r="AL742" s="33"/>
      <c r="AM742" s="34"/>
      <c r="AN742" s="35"/>
      <c r="AO742" s="36"/>
      <c r="AP742" s="37"/>
      <c r="AQ742" s="33"/>
      <c r="AR742" s="38"/>
      <c r="AS742" s="39"/>
      <c r="AT742" s="40"/>
      <c r="AU742" s="48"/>
      <c r="AV742" s="49"/>
      <c r="AW742" s="41"/>
      <c r="AX742" s="47"/>
      <c r="AY742" s="33"/>
      <c r="AZ742" s="33"/>
      <c r="BA742" s="34"/>
      <c r="BB742" s="33"/>
      <c r="BC742" s="34"/>
      <c r="BD742" s="35"/>
      <c r="BE742" s="36"/>
      <c r="BF742" s="37"/>
      <c r="BG742" s="33"/>
      <c r="BH742" s="38"/>
      <c r="BI742" s="39"/>
      <c r="BJ742" s="40"/>
      <c r="BK742" s="48"/>
      <c r="BL742" s="49"/>
      <c r="BM742" s="41"/>
      <c r="BN742" s="47"/>
      <c r="BO742" s="33"/>
      <c r="BP742" s="33"/>
      <c r="BQ742" s="34"/>
      <c r="BR742" s="33"/>
      <c r="BS742" s="34"/>
      <c r="BT742" s="35"/>
      <c r="BU742" s="36"/>
      <c r="BV742" s="37"/>
      <c r="BW742" s="33"/>
      <c r="BX742" s="38"/>
      <c r="BY742" s="39"/>
      <c r="BZ742" s="40"/>
      <c r="CA742" s="48"/>
      <c r="CB742" s="49"/>
      <c r="CC742" s="41"/>
      <c r="CD742" s="47"/>
    </row>
    <row r="743" spans="1:82" s="32" customFormat="1" ht="90" customHeight="1" x14ac:dyDescent="0.25">
      <c r="A743" s="315">
        <f t="shared" si="33"/>
        <v>735</v>
      </c>
      <c r="B743" s="61" t="s">
        <v>2479</v>
      </c>
      <c r="C743" s="61">
        <v>2023</v>
      </c>
      <c r="D743" s="61" t="s">
        <v>163</v>
      </c>
      <c r="E743" s="61"/>
      <c r="F743" s="61" t="s">
        <v>3057</v>
      </c>
      <c r="G743" s="62" t="s">
        <v>3043</v>
      </c>
      <c r="H743" s="310" t="s">
        <v>164</v>
      </c>
      <c r="I743" s="46" t="s">
        <v>3044</v>
      </c>
      <c r="J743" s="64" t="s">
        <v>3044</v>
      </c>
      <c r="K743" s="63" t="s">
        <v>73</v>
      </c>
      <c r="L743" s="90" t="s">
        <v>3030</v>
      </c>
      <c r="M743" s="100" t="s">
        <v>3002</v>
      </c>
      <c r="N743" s="90" t="s">
        <v>3003</v>
      </c>
      <c r="O743" s="90">
        <v>1</v>
      </c>
      <c r="P743" s="101">
        <v>45659</v>
      </c>
      <c r="Q743" s="101">
        <v>45688</v>
      </c>
      <c r="R743" s="102">
        <f t="shared" si="34"/>
        <v>4.3500000000000005</v>
      </c>
      <c r="S743" s="90" t="s">
        <v>168</v>
      </c>
      <c r="T743" s="90" t="s">
        <v>1188</v>
      </c>
      <c r="U743" s="105">
        <f>+IFERROR(VLOOKUP($L743,ACTIVIDADES!$B$9:$X$493,10,0),"")</f>
        <v>1</v>
      </c>
      <c r="V743" s="167" t="str">
        <f>+IFERROR(VLOOKUP($L743,ACTIVIDADES!$B$9:$X$493,11,0),"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43" s="227" t="str">
        <f>+IFERROR(VLOOKUP($L743,ACTIVIDADES!$B$9:$X$493,12,0),"")</f>
        <v>https://dnbcgovco-my.sharepoint.com/:f:/g/personal/planeacion_dnbc_gov_co/IgAFvUd88YzsRKgNnx23RITfAQz5192a3834_j-KTkmQ3I8?e=EKWQSq</v>
      </c>
      <c r="X743" s="138">
        <f>+IFERROR(VLOOKUP($L743,ACTIVIDADES!$B$9:$X$493,13,0),"")</f>
        <v>46153</v>
      </c>
      <c r="Y743" s="164" t="str">
        <f>+IFERROR(VLOOKUP($L743,ACTIVIDADES!$B$9:$X$493,14,0),"")</f>
        <v>Cumplida en seguimiento diciembre 2025</v>
      </c>
      <c r="Z743" s="105">
        <f>+IFERROR(VLOOKUP($L743,ACTIVIDADES!$B$9:$X$493,15,0),"")</f>
        <v>1</v>
      </c>
      <c r="AA743" s="165" t="str">
        <f>+IFERROR(VLOOKUP($L743,ACTIVIDADES!$B$9:$X$493,16,0),"")</f>
        <v>CUMPLIDO</v>
      </c>
      <c r="AB743" s="138">
        <v>46181</v>
      </c>
      <c r="AC743" s="105">
        <v>1</v>
      </c>
      <c r="AD743" s="181" t="s">
        <v>2517</v>
      </c>
      <c r="AE743" s="105" t="s">
        <v>80</v>
      </c>
      <c r="AF743" s="105" t="s">
        <v>81</v>
      </c>
      <c r="AG743" s="105" t="s">
        <v>85</v>
      </c>
      <c r="AH743" s="105" t="s">
        <v>123</v>
      </c>
      <c r="AI743" s="33"/>
      <c r="AJ743" s="33"/>
      <c r="AK743" s="34"/>
      <c r="AL743" s="33"/>
      <c r="AM743" s="34"/>
      <c r="AN743" s="35"/>
      <c r="AO743" s="36"/>
      <c r="AP743" s="37"/>
      <c r="AQ743" s="33"/>
      <c r="AR743" s="38"/>
      <c r="AS743" s="39"/>
      <c r="AT743" s="40"/>
      <c r="AU743" s="48"/>
      <c r="AV743" s="49"/>
      <c r="AW743" s="41"/>
      <c r="AX743" s="47"/>
      <c r="AY743" s="33"/>
      <c r="AZ743" s="33"/>
      <c r="BA743" s="34"/>
      <c r="BB743" s="33"/>
      <c r="BC743" s="34"/>
      <c r="BD743" s="35"/>
      <c r="BE743" s="36"/>
      <c r="BF743" s="37"/>
      <c r="BG743" s="33"/>
      <c r="BH743" s="38"/>
      <c r="BI743" s="39"/>
      <c r="BJ743" s="40"/>
      <c r="BK743" s="48"/>
      <c r="BL743" s="49"/>
      <c r="BM743" s="41"/>
      <c r="BN743" s="47"/>
      <c r="BO743" s="33"/>
      <c r="BP743" s="33"/>
      <c r="BQ743" s="34"/>
      <c r="BR743" s="33"/>
      <c r="BS743" s="34"/>
      <c r="BT743" s="35"/>
      <c r="BU743" s="36"/>
      <c r="BV743" s="37"/>
      <c r="BW743" s="33"/>
      <c r="BX743" s="38"/>
      <c r="BY743" s="39"/>
      <c r="BZ743" s="40"/>
      <c r="CA743" s="48"/>
      <c r="CB743" s="49"/>
      <c r="CC743" s="41"/>
      <c r="CD743" s="47"/>
    </row>
    <row r="744" spans="1:82" s="32" customFormat="1" ht="90" customHeight="1" x14ac:dyDescent="0.25">
      <c r="A744" s="315">
        <f t="shared" si="33"/>
        <v>736</v>
      </c>
      <c r="B744" s="61" t="s">
        <v>2479</v>
      </c>
      <c r="C744" s="61">
        <v>2023</v>
      </c>
      <c r="D744" s="61" t="s">
        <v>1248</v>
      </c>
      <c r="E744" s="61"/>
      <c r="F744" s="61" t="s">
        <v>3058</v>
      </c>
      <c r="G744" s="62" t="s">
        <v>3059</v>
      </c>
      <c r="H744" s="310" t="s">
        <v>1251</v>
      </c>
      <c r="I744" s="46" t="s">
        <v>3060</v>
      </c>
      <c r="J744" s="46" t="s">
        <v>3060</v>
      </c>
      <c r="K744" s="63" t="s">
        <v>73</v>
      </c>
      <c r="L744" s="90" t="s">
        <v>3045</v>
      </c>
      <c r="M744" s="100" t="s">
        <v>3046</v>
      </c>
      <c r="N744" s="90" t="s">
        <v>928</v>
      </c>
      <c r="O744" s="90">
        <v>1</v>
      </c>
      <c r="P744" s="101">
        <v>45659</v>
      </c>
      <c r="Q744" s="101">
        <v>45746</v>
      </c>
      <c r="R744" s="102">
        <f t="shared" si="34"/>
        <v>13.2</v>
      </c>
      <c r="S744" s="90" t="s">
        <v>2788</v>
      </c>
      <c r="T744" s="90" t="s">
        <v>1188</v>
      </c>
      <c r="U744" s="105">
        <f>+IFERROR(VLOOKUP($L744,ACTIVIDADES!$B$9:$X$493,10,0),"")</f>
        <v>1</v>
      </c>
      <c r="V744" s="167" t="str">
        <f>+IFERROR(VLOOKUP($L744,ACTIVIDADES!$B$9:$X$493,11,0)," ")</f>
        <v xml:space="preserve">Se formuló Procedimiento de asignación y reasignación de fortalecimiento (bienes) a entregar a los Cuerpos de Bomberos del País con recursos del Fondo Nacional de Bomberos Código: PC-FB-02, Vigente Desde: 25/03/2025
</v>
      </c>
      <c r="W744" s="227" t="str">
        <f>+IFERROR(VLOOKUP($L744,ACTIVIDADES!$B$9:$X$493,12,0),"")</f>
        <v>https://dnbcgovco-my.sharepoint.com/:f:/g/personal/planeacion_dnbc_gov_co/IgDXNHpy7oLsTo_k1pBYTEA_AXkQuekeDuYRfMOd3hOKrho?e=FZVMrN</v>
      </c>
      <c r="X744" s="138">
        <f>+IFERROR(VLOOKUP($L744,ACTIVIDADES!$B$9:$X$493,13,0),"")</f>
        <v>46153</v>
      </c>
      <c r="Y744" s="164" t="str">
        <f>+IFERROR(VLOOKUP($L744,ACTIVIDADES!$B$9:$X$493,14,0),"")</f>
        <v>Se evidencia procedimiento formulado en la vigencia 2025</v>
      </c>
      <c r="Z744" s="105">
        <f>+IFERROR(VLOOKUP($L744,ACTIVIDADES!$B$9:$X$493,15,0),"")</f>
        <v>1</v>
      </c>
      <c r="AA744" s="165" t="str">
        <f>+IFERROR(VLOOKUP($L744,ACTIVIDADES!$B$9:$X$493,16,0),"")</f>
        <v>CUMPLIDO</v>
      </c>
      <c r="AB744" s="138">
        <v>46157</v>
      </c>
      <c r="AC744" s="170">
        <v>1</v>
      </c>
      <c r="AD744" s="176" t="s">
        <v>3061</v>
      </c>
      <c r="AE744" s="105" t="s">
        <v>80</v>
      </c>
      <c r="AF744" s="105" t="s">
        <v>81</v>
      </c>
      <c r="AG744" s="105" t="s">
        <v>85</v>
      </c>
      <c r="AH744" s="105" t="s">
        <v>123</v>
      </c>
      <c r="AI744" s="33"/>
      <c r="AJ744" s="33"/>
      <c r="AK744" s="34"/>
      <c r="AL744" s="33"/>
      <c r="AM744" s="34"/>
      <c r="AN744" s="35"/>
      <c r="AO744" s="36"/>
      <c r="AP744" s="37"/>
      <c r="AQ744" s="33"/>
      <c r="AR744" s="38"/>
      <c r="AS744" s="39"/>
      <c r="AT744" s="40"/>
      <c r="AU744" s="48"/>
      <c r="AV744" s="49"/>
      <c r="AW744" s="41"/>
      <c r="AX744" s="47"/>
      <c r="AY744" s="33"/>
      <c r="AZ744" s="33"/>
      <c r="BA744" s="34"/>
      <c r="BB744" s="33"/>
      <c r="BC744" s="34"/>
      <c r="BD744" s="35"/>
      <c r="BE744" s="36"/>
      <c r="BF744" s="37"/>
      <c r="BG744" s="33"/>
      <c r="BH744" s="38"/>
      <c r="BI744" s="39"/>
      <c r="BJ744" s="40"/>
      <c r="BK744" s="48"/>
      <c r="BL744" s="49"/>
      <c r="BM744" s="41"/>
      <c r="BN744" s="47"/>
      <c r="BO744" s="33"/>
      <c r="BP744" s="33"/>
      <c r="BQ744" s="34"/>
      <c r="BR744" s="33"/>
      <c r="BS744" s="34"/>
      <c r="BT744" s="35"/>
      <c r="BU744" s="36"/>
      <c r="BV744" s="37"/>
      <c r="BW744" s="33"/>
      <c r="BX744" s="38"/>
      <c r="BY744" s="39"/>
      <c r="BZ744" s="40"/>
      <c r="CA744" s="48"/>
      <c r="CB744" s="49"/>
      <c r="CC744" s="41"/>
      <c r="CD744" s="47"/>
    </row>
    <row r="745" spans="1:82" s="32" customFormat="1" ht="90" customHeight="1" x14ac:dyDescent="0.25">
      <c r="A745" s="315">
        <f t="shared" si="33"/>
        <v>737</v>
      </c>
      <c r="B745" s="61" t="s">
        <v>2479</v>
      </c>
      <c r="C745" s="61">
        <v>2023</v>
      </c>
      <c r="D745" s="61" t="s">
        <v>1248</v>
      </c>
      <c r="E745" s="61"/>
      <c r="F745" s="61" t="s">
        <v>3062</v>
      </c>
      <c r="G745" s="62" t="s">
        <v>3059</v>
      </c>
      <c r="H745" s="310" t="s">
        <v>1251</v>
      </c>
      <c r="I745" s="46" t="s">
        <v>3060</v>
      </c>
      <c r="J745" s="46" t="s">
        <v>3060</v>
      </c>
      <c r="K745" s="63" t="s">
        <v>73</v>
      </c>
      <c r="L745" s="90" t="s">
        <v>3049</v>
      </c>
      <c r="M745" s="100" t="s">
        <v>3050</v>
      </c>
      <c r="N745" s="90" t="s">
        <v>3051</v>
      </c>
      <c r="O745" s="90">
        <v>1</v>
      </c>
      <c r="P745" s="101">
        <v>45659</v>
      </c>
      <c r="Q745" s="101">
        <v>46022</v>
      </c>
      <c r="R745" s="102">
        <f t="shared" si="34"/>
        <v>53.85</v>
      </c>
      <c r="S745" s="90" t="s">
        <v>2788</v>
      </c>
      <c r="T745" s="90" t="s">
        <v>1188</v>
      </c>
      <c r="U745" s="105">
        <f>+IFERROR(VLOOKUP($L745,ACTIVIDADES!$B$9:$X$493,10,0),"")</f>
        <v>1</v>
      </c>
      <c r="V745" s="167" t="str">
        <f>+IFERROR(VLOOKUP($L745,ACTIVIDADES!$B$9:$X$493,11,0)," ")</f>
        <v>Justificación JNBC autoriza a la DNBC la reasignación de bienes, por lo que no se configura esta acción</v>
      </c>
      <c r="W745" s="227">
        <f>+IFERROR(VLOOKUP($L745,ACTIVIDADES!$B$9:$X$493,12,0),"")</f>
        <v>0</v>
      </c>
      <c r="X745" s="138">
        <f>+IFERROR(VLOOKUP($L745,ACTIVIDADES!$B$9:$X$493,13,0),"")</f>
        <v>46153</v>
      </c>
      <c r="Y745" s="164" t="str">
        <f>+IFERROR(VLOOKUP($L745,ACTIVIDADES!$B$9:$X$493,14,0),"")</f>
        <v>No se encuentran evidencias de la actividad</v>
      </c>
      <c r="Z745" s="105">
        <f>+IFERROR(VLOOKUP($L745,ACTIVIDADES!$B$9:$X$493,15,0),"")</f>
        <v>0</v>
      </c>
      <c r="AA745" s="165" t="str">
        <f>+IFERROR(VLOOKUP($L745,ACTIVIDADES!$B$9:$X$493,16,0),"")</f>
        <v>VENCIDO</v>
      </c>
      <c r="AB745" s="138">
        <v>46181</v>
      </c>
      <c r="AC745" s="105">
        <v>0</v>
      </c>
      <c r="AD745" s="181" t="s">
        <v>93</v>
      </c>
      <c r="AE745" s="105" t="s">
        <v>118</v>
      </c>
      <c r="AF745" s="105" t="s">
        <v>81</v>
      </c>
      <c r="AG745" s="105" t="s">
        <v>81</v>
      </c>
      <c r="AH745" s="105" t="s">
        <v>81</v>
      </c>
      <c r="AI745" s="33"/>
      <c r="AJ745" s="33"/>
      <c r="AK745" s="34"/>
      <c r="AL745" s="33"/>
      <c r="AM745" s="34"/>
      <c r="AN745" s="35"/>
      <c r="AO745" s="36"/>
      <c r="AP745" s="37"/>
      <c r="AQ745" s="33"/>
      <c r="AR745" s="38"/>
      <c r="AS745" s="39"/>
      <c r="AT745" s="40"/>
      <c r="AU745" s="48"/>
      <c r="AV745" s="49"/>
      <c r="AW745" s="41"/>
      <c r="AX745" s="47"/>
      <c r="AY745" s="33"/>
      <c r="AZ745" s="33"/>
      <c r="BA745" s="34"/>
      <c r="BB745" s="33"/>
      <c r="BC745" s="34"/>
      <c r="BD745" s="35"/>
      <c r="BE745" s="36"/>
      <c r="BF745" s="37"/>
      <c r="BG745" s="33"/>
      <c r="BH745" s="38"/>
      <c r="BI745" s="39"/>
      <c r="BJ745" s="40"/>
      <c r="BK745" s="48"/>
      <c r="BL745" s="49"/>
      <c r="BM745" s="41"/>
      <c r="BN745" s="47"/>
      <c r="BO745" s="33"/>
      <c r="BP745" s="33"/>
      <c r="BQ745" s="34"/>
      <c r="BR745" s="33"/>
      <c r="BS745" s="34"/>
      <c r="BT745" s="35"/>
      <c r="BU745" s="36"/>
      <c r="BV745" s="37"/>
      <c r="BW745" s="33"/>
      <c r="BX745" s="38"/>
      <c r="BY745" s="39"/>
      <c r="BZ745" s="40"/>
      <c r="CA745" s="48"/>
      <c r="CB745" s="49"/>
      <c r="CC745" s="41"/>
      <c r="CD745" s="47"/>
    </row>
    <row r="746" spans="1:82" s="32" customFormat="1" ht="90" customHeight="1" x14ac:dyDescent="0.25">
      <c r="A746" s="315">
        <f t="shared" si="33"/>
        <v>738</v>
      </c>
      <c r="B746" s="61" t="s">
        <v>2479</v>
      </c>
      <c r="C746" s="61">
        <v>2023</v>
      </c>
      <c r="D746" s="61" t="s">
        <v>1248</v>
      </c>
      <c r="E746" s="61"/>
      <c r="F746" s="61" t="s">
        <v>3063</v>
      </c>
      <c r="G746" s="62" t="s">
        <v>3059</v>
      </c>
      <c r="H746" s="310" t="s">
        <v>1251</v>
      </c>
      <c r="I746" s="46" t="s">
        <v>3060</v>
      </c>
      <c r="J746" s="46" t="s">
        <v>3060</v>
      </c>
      <c r="K746" s="63" t="s">
        <v>73</v>
      </c>
      <c r="L746" s="90" t="s">
        <v>3064</v>
      </c>
      <c r="M746" s="100" t="s">
        <v>3065</v>
      </c>
      <c r="N746" s="90" t="s">
        <v>3055</v>
      </c>
      <c r="O746" s="90">
        <v>3</v>
      </c>
      <c r="P746" s="101">
        <v>45659</v>
      </c>
      <c r="Q746" s="101">
        <v>45688</v>
      </c>
      <c r="R746" s="102">
        <f t="shared" si="34"/>
        <v>4.3500000000000005</v>
      </c>
      <c r="S746" s="90" t="s">
        <v>2788</v>
      </c>
      <c r="T746" s="90" t="s">
        <v>1188</v>
      </c>
      <c r="U746" s="105">
        <f>+IFERROR(VLOOKUP($L746,ACTIVIDADES!$B$9:$X$493,10,0),"")</f>
        <v>0</v>
      </c>
      <c r="V746" s="167" t="str">
        <f>+IFERROR(VLOOKUP($L746,ACTIVIDADES!$B$9:$X$493,11,0)," ")</f>
        <v>Accion establecida en el plan de mejoramiento suscrito el 17 de diciembre de 2024, como resultado de la auditoria realizada a la vigencia 2023.
La acción finaliza el 31 de diciembre de 2025. 
Se evidenció que, desde el proceso de Planeación Estratégica, se realizaron de manera mensual los reportes de avance en el sistema PIIP sobre la ejecución de los recursos de inversión, así como el avance físico de las actividades propuestas.
Por lo tanto, no se ha dado cumplimiento a la acción establecida en el Plan de Mejoramiento.</v>
      </c>
      <c r="W746" s="227">
        <f>+IFERROR(VLOOKUP($L746,ACTIVIDADES!$B$9:$X$493,12,0),"")</f>
        <v>0</v>
      </c>
      <c r="X746" s="138">
        <f>+IFERROR(VLOOKUP($L746,ACTIVIDADES!$B$9:$X$493,13,0),"")</f>
        <v>46153</v>
      </c>
      <c r="Y746" s="164" t="str">
        <f>+IFERROR(VLOOKUP($L746,ACTIVIDADES!$B$9:$X$493,14,0),"")</f>
        <v>No se encuentran evidencias de la actividad</v>
      </c>
      <c r="Z746" s="105">
        <f>+IFERROR(VLOOKUP($L746,ACTIVIDADES!$B$9:$X$493,15,0),"")</f>
        <v>0</v>
      </c>
      <c r="AA746" s="165" t="str">
        <f>+IFERROR(VLOOKUP($L746,ACTIVIDADES!$B$9:$X$493,16,0),"")</f>
        <v>EJECUCIÓN</v>
      </c>
      <c r="AB746" s="138">
        <v>46181</v>
      </c>
      <c r="AC746" s="105">
        <v>0</v>
      </c>
      <c r="AD746" s="181" t="s">
        <v>93</v>
      </c>
      <c r="AE746" s="105" t="s">
        <v>118</v>
      </c>
      <c r="AF746" s="105" t="s">
        <v>81</v>
      </c>
      <c r="AG746" s="105" t="s">
        <v>81</v>
      </c>
      <c r="AH746" s="105" t="s">
        <v>81</v>
      </c>
      <c r="AI746" s="33"/>
      <c r="AJ746" s="33"/>
      <c r="AK746" s="34"/>
      <c r="AL746" s="33"/>
      <c r="AM746" s="34"/>
      <c r="AN746" s="35"/>
      <c r="AO746" s="36"/>
      <c r="AP746" s="37"/>
      <c r="AQ746" s="33"/>
      <c r="AR746" s="38"/>
      <c r="AS746" s="39"/>
      <c r="AT746" s="40"/>
      <c r="AU746" s="48"/>
      <c r="AV746" s="49"/>
      <c r="AW746" s="41"/>
      <c r="AX746" s="47"/>
      <c r="AY746" s="33"/>
      <c r="AZ746" s="33"/>
      <c r="BA746" s="34"/>
      <c r="BB746" s="33"/>
      <c r="BC746" s="34"/>
      <c r="BD746" s="35"/>
      <c r="BE746" s="36"/>
      <c r="BF746" s="37"/>
      <c r="BG746" s="33"/>
      <c r="BH746" s="38"/>
      <c r="BI746" s="39"/>
      <c r="BJ746" s="40"/>
      <c r="BK746" s="48"/>
      <c r="BL746" s="49"/>
      <c r="BM746" s="41"/>
      <c r="BN746" s="47"/>
      <c r="BO746" s="33"/>
      <c r="BP746" s="33"/>
      <c r="BQ746" s="34"/>
      <c r="BR746" s="33"/>
      <c r="BS746" s="34"/>
      <c r="BT746" s="35"/>
      <c r="BU746" s="36"/>
      <c r="BV746" s="37"/>
      <c r="BW746" s="33"/>
      <c r="BX746" s="38"/>
      <c r="BY746" s="39"/>
      <c r="BZ746" s="40"/>
      <c r="CA746" s="48"/>
      <c r="CB746" s="49"/>
      <c r="CC746" s="41"/>
      <c r="CD746" s="47"/>
    </row>
    <row r="747" spans="1:82" s="32" customFormat="1" ht="90" customHeight="1" x14ac:dyDescent="0.25">
      <c r="A747" s="315">
        <f t="shared" si="33"/>
        <v>739</v>
      </c>
      <c r="B747" s="61" t="s">
        <v>2479</v>
      </c>
      <c r="C747" s="61">
        <v>2023</v>
      </c>
      <c r="D747" s="61" t="s">
        <v>163</v>
      </c>
      <c r="E747" s="61"/>
      <c r="F747" s="61" t="s">
        <v>3066</v>
      </c>
      <c r="G747" s="62" t="s">
        <v>3059</v>
      </c>
      <c r="H747" s="310" t="s">
        <v>164</v>
      </c>
      <c r="I747" s="46" t="s">
        <v>3060</v>
      </c>
      <c r="J747" s="64" t="s">
        <v>3060</v>
      </c>
      <c r="K747" s="63" t="s">
        <v>73</v>
      </c>
      <c r="L747" s="90" t="s">
        <v>3030</v>
      </c>
      <c r="M747" s="100" t="s">
        <v>3002</v>
      </c>
      <c r="N747" s="90" t="s">
        <v>3003</v>
      </c>
      <c r="O747" s="90">
        <v>1</v>
      </c>
      <c r="P747" s="101">
        <v>45659</v>
      </c>
      <c r="Q747" s="101">
        <v>45688</v>
      </c>
      <c r="R747" s="102">
        <f t="shared" si="34"/>
        <v>4.3500000000000005</v>
      </c>
      <c r="S747" s="90" t="s">
        <v>168</v>
      </c>
      <c r="T747" s="90" t="s">
        <v>1188</v>
      </c>
      <c r="U747" s="105">
        <f>+IFERROR(VLOOKUP($L747,ACTIVIDADES!$B$9:$X$493,10,0),"")</f>
        <v>1</v>
      </c>
      <c r="V747" s="167" t="str">
        <f>+IFERROR(VLOOKUP($L747,ACTIVIDADES!$B$9:$X$493,11,0),"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47" s="227" t="str">
        <f>+IFERROR(VLOOKUP($L747,ACTIVIDADES!$B$9:$X$493,12,0),"")</f>
        <v>https://dnbcgovco-my.sharepoint.com/:f:/g/personal/planeacion_dnbc_gov_co/IgAFvUd88YzsRKgNnx23RITfAQz5192a3834_j-KTkmQ3I8?e=EKWQSq</v>
      </c>
      <c r="X747" s="138">
        <f>+IFERROR(VLOOKUP($L747,ACTIVIDADES!$B$9:$X$493,13,0),"")</f>
        <v>46153</v>
      </c>
      <c r="Y747" s="164" t="str">
        <f>+IFERROR(VLOOKUP($L747,ACTIVIDADES!$B$9:$X$493,14,0),"")</f>
        <v>Cumplida en seguimiento diciembre 2025</v>
      </c>
      <c r="Z747" s="105">
        <f>+IFERROR(VLOOKUP($L747,ACTIVIDADES!$B$9:$X$493,15,0),"")</f>
        <v>1</v>
      </c>
      <c r="AA747" s="165" t="str">
        <f>+IFERROR(VLOOKUP($L747,ACTIVIDADES!$B$9:$X$493,16,0),"")</f>
        <v>CUMPLIDO</v>
      </c>
      <c r="AB747" s="138">
        <v>46181</v>
      </c>
      <c r="AC747" s="105">
        <v>1</v>
      </c>
      <c r="AD747" s="181" t="s">
        <v>2517</v>
      </c>
      <c r="AE747" s="105" t="s">
        <v>80</v>
      </c>
      <c r="AF747" s="105" t="s">
        <v>81</v>
      </c>
      <c r="AG747" s="105" t="s">
        <v>85</v>
      </c>
      <c r="AH747" s="105" t="s">
        <v>123</v>
      </c>
      <c r="AI747" s="33"/>
      <c r="AJ747" s="33"/>
      <c r="AK747" s="34"/>
      <c r="AL747" s="33"/>
      <c r="AM747" s="34"/>
      <c r="AN747" s="35"/>
      <c r="AO747" s="36"/>
      <c r="AP747" s="37"/>
      <c r="AQ747" s="33"/>
      <c r="AR747" s="38"/>
      <c r="AS747" s="39"/>
      <c r="AT747" s="40"/>
      <c r="AU747" s="48"/>
      <c r="AV747" s="49"/>
      <c r="AW747" s="41"/>
      <c r="AX747" s="47"/>
      <c r="AY747" s="33"/>
      <c r="AZ747" s="33"/>
      <c r="BA747" s="34"/>
      <c r="BB747" s="33"/>
      <c r="BC747" s="34"/>
      <c r="BD747" s="35"/>
      <c r="BE747" s="36"/>
      <c r="BF747" s="37"/>
      <c r="BG747" s="33"/>
      <c r="BH747" s="38"/>
      <c r="BI747" s="39"/>
      <c r="BJ747" s="40"/>
      <c r="BK747" s="48"/>
      <c r="BL747" s="49"/>
      <c r="BM747" s="41"/>
      <c r="BN747" s="47"/>
      <c r="BO747" s="33"/>
      <c r="BP747" s="33"/>
      <c r="BQ747" s="34"/>
      <c r="BR747" s="33"/>
      <c r="BS747" s="34"/>
      <c r="BT747" s="35"/>
      <c r="BU747" s="36"/>
      <c r="BV747" s="37"/>
      <c r="BW747" s="33"/>
      <c r="BX747" s="38"/>
      <c r="BY747" s="39"/>
      <c r="BZ747" s="40"/>
      <c r="CA747" s="48"/>
      <c r="CB747" s="49"/>
      <c r="CC747" s="41"/>
      <c r="CD747" s="47"/>
    </row>
    <row r="748" spans="1:82" s="32" customFormat="1" ht="90" customHeight="1" x14ac:dyDescent="0.25">
      <c r="A748" s="315">
        <f t="shared" si="33"/>
        <v>740</v>
      </c>
      <c r="B748" s="61" t="s">
        <v>2479</v>
      </c>
      <c r="C748" s="61">
        <v>2023</v>
      </c>
      <c r="D748" s="61" t="s">
        <v>1248</v>
      </c>
      <c r="E748" s="61"/>
      <c r="F748" s="61" t="s">
        <v>3067</v>
      </c>
      <c r="G748" s="62" t="s">
        <v>3068</v>
      </c>
      <c r="H748" s="310" t="s">
        <v>1251</v>
      </c>
      <c r="I748" s="46" t="s">
        <v>3069</v>
      </c>
      <c r="J748" s="46" t="s">
        <v>3069</v>
      </c>
      <c r="K748" s="63" t="s">
        <v>73</v>
      </c>
      <c r="L748" s="90" t="s">
        <v>3070</v>
      </c>
      <c r="M748" s="100" t="s">
        <v>3071</v>
      </c>
      <c r="N748" s="90" t="s">
        <v>3072</v>
      </c>
      <c r="O748" s="90">
        <v>1</v>
      </c>
      <c r="P748" s="101">
        <v>45649</v>
      </c>
      <c r="Q748" s="101">
        <v>45657</v>
      </c>
      <c r="R748" s="102">
        <f t="shared" si="34"/>
        <v>1.2</v>
      </c>
      <c r="S748" s="90" t="s">
        <v>2788</v>
      </c>
      <c r="T748" s="90" t="s">
        <v>1188</v>
      </c>
      <c r="U748" s="105">
        <f>+IFERROR(VLOOKUP($L748,ACTIVIDADES!$B$9:$X$493,10,0),"")</f>
        <v>1</v>
      </c>
      <c r="V748" s="167" t="str">
        <f>+IFERROR(VLOOKUP($L748,ACTIVIDADES!$B$9:$X$493,11,0)," ")</f>
        <v>Accion establecida en el plan de mejoramiento suscrito el 17 de diciembre de 2024, como resultado de la auditoria realizada a la vigencia 2023.
La acción finalizó el 31 de Diciembre de 2024. 
Entrega de la estación de bomberos de Cartagena del Chairá al Cuerpo de Bomberos del municipio la cual se entregó el 06 de diciembre de 2024.
Por lo tanto,  se dio cumplimiento a la acción establecida en el Plan de Mejoramiento.</v>
      </c>
      <c r="W748" s="227">
        <f>+IFERROR(VLOOKUP($L748,ACTIVIDADES!$B$9:$X$493,12,0),"")</f>
        <v>0</v>
      </c>
      <c r="X748" s="138">
        <f>+IFERROR(VLOOKUP($L748,ACTIVIDADES!$B$9:$X$493,13,0),"")</f>
        <v>46153</v>
      </c>
      <c r="Y748" s="164" t="str">
        <f>+IFERROR(VLOOKUP($L748,ACTIVIDADES!$B$9:$X$493,14,0),"")</f>
        <v>Cumplida en seguimiento diciembre 2025</v>
      </c>
      <c r="Z748" s="105">
        <f>+IFERROR(VLOOKUP($L748,ACTIVIDADES!$B$9:$X$493,15,0),"")</f>
        <v>1</v>
      </c>
      <c r="AA748" s="165" t="str">
        <f>+IFERROR(VLOOKUP($L748,ACTIVIDADES!$B$9:$X$493,16,0),"")</f>
        <v>CUMPLIDO</v>
      </c>
      <c r="AB748" s="138">
        <v>46157</v>
      </c>
      <c r="AC748" s="105">
        <v>1</v>
      </c>
      <c r="AD748" s="181" t="s">
        <v>2517</v>
      </c>
      <c r="AE748" s="105" t="s">
        <v>80</v>
      </c>
      <c r="AF748" s="105" t="s">
        <v>81</v>
      </c>
      <c r="AG748" s="105" t="s">
        <v>85</v>
      </c>
      <c r="AH748" s="105" t="s">
        <v>123</v>
      </c>
      <c r="AI748" s="33"/>
      <c r="AJ748" s="33"/>
      <c r="AK748" s="34"/>
      <c r="AL748" s="33"/>
      <c r="AM748" s="34"/>
      <c r="AN748" s="35"/>
      <c r="AO748" s="36"/>
      <c r="AP748" s="37"/>
      <c r="AQ748" s="33"/>
      <c r="AR748" s="38"/>
      <c r="AS748" s="39"/>
      <c r="AT748" s="40"/>
      <c r="AU748" s="48"/>
      <c r="AV748" s="49"/>
      <c r="AW748" s="41"/>
      <c r="AX748" s="47"/>
      <c r="AY748" s="33"/>
      <c r="AZ748" s="33"/>
      <c r="BA748" s="34"/>
      <c r="BB748" s="33"/>
      <c r="BC748" s="34"/>
      <c r="BD748" s="35"/>
      <c r="BE748" s="36"/>
      <c r="BF748" s="37"/>
      <c r="BG748" s="33"/>
      <c r="BH748" s="38"/>
      <c r="BI748" s="39"/>
      <c r="BJ748" s="40"/>
      <c r="BK748" s="48"/>
      <c r="BL748" s="49"/>
      <c r="BM748" s="41"/>
      <c r="BN748" s="47"/>
      <c r="BO748" s="33"/>
      <c r="BP748" s="33"/>
      <c r="BQ748" s="34"/>
      <c r="BR748" s="33"/>
      <c r="BS748" s="34"/>
      <c r="BT748" s="35"/>
      <c r="BU748" s="36"/>
      <c r="BV748" s="37"/>
      <c r="BW748" s="33"/>
      <c r="BX748" s="38"/>
      <c r="BY748" s="39"/>
      <c r="BZ748" s="40"/>
      <c r="CA748" s="48"/>
      <c r="CB748" s="49"/>
      <c r="CC748" s="41"/>
      <c r="CD748" s="47"/>
    </row>
    <row r="749" spans="1:82" s="32" customFormat="1" ht="90" customHeight="1" x14ac:dyDescent="0.25">
      <c r="A749" s="315">
        <f t="shared" si="33"/>
        <v>741</v>
      </c>
      <c r="B749" s="61" t="s">
        <v>2479</v>
      </c>
      <c r="C749" s="61">
        <v>2023</v>
      </c>
      <c r="D749" s="61" t="s">
        <v>1248</v>
      </c>
      <c r="E749" s="61"/>
      <c r="F749" s="61" t="s">
        <v>3073</v>
      </c>
      <c r="G749" s="62" t="s">
        <v>3068</v>
      </c>
      <c r="H749" s="310" t="s">
        <v>1251</v>
      </c>
      <c r="I749" s="46" t="s">
        <v>3074</v>
      </c>
      <c r="J749" s="46" t="s">
        <v>3074</v>
      </c>
      <c r="K749" s="63" t="s">
        <v>73</v>
      </c>
      <c r="L749" s="90" t="s">
        <v>3075</v>
      </c>
      <c r="M749" s="100" t="s">
        <v>3076</v>
      </c>
      <c r="N749" s="90" t="s">
        <v>3077</v>
      </c>
      <c r="O749" s="90">
        <v>4</v>
      </c>
      <c r="P749" s="101">
        <v>45659</v>
      </c>
      <c r="Q749" s="101">
        <v>46022</v>
      </c>
      <c r="R749" s="102">
        <f t="shared" si="34"/>
        <v>53.85</v>
      </c>
      <c r="S749" s="90" t="s">
        <v>2788</v>
      </c>
      <c r="T749" s="90" t="s">
        <v>1188</v>
      </c>
      <c r="U749" s="105">
        <f>+IFERROR(VLOOKUP($L749,ACTIVIDADES!$B$9:$X$493,10,0),"")</f>
        <v>0</v>
      </c>
      <c r="V749" s="167" t="str">
        <f>+IFERROR(VLOOKUP($L749,ACTIVIDADES!$B$9:$X$493,11,0)," ")</f>
        <v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v>
      </c>
      <c r="W749" s="227">
        <f>+IFERROR(VLOOKUP($L749,ACTIVIDADES!$B$9:$X$493,12,0),"")</f>
        <v>0</v>
      </c>
      <c r="X749" s="138">
        <f>+IFERROR(VLOOKUP($L749,ACTIVIDADES!$B$9:$X$493,13,0),"")</f>
        <v>46153</v>
      </c>
      <c r="Y749" s="164" t="str">
        <f>+IFERROR(VLOOKUP($L749,ACTIVIDADES!$B$9:$X$493,14,0),"")</f>
        <v>No se encuentran evidencias de la actividad</v>
      </c>
      <c r="Z749" s="105">
        <f>+IFERROR(VLOOKUP($L749,ACTIVIDADES!$B$9:$X$493,15,0),"")</f>
        <v>0</v>
      </c>
      <c r="AA749" s="165" t="str">
        <f>+IFERROR(VLOOKUP($L749,ACTIVIDADES!$B$9:$X$493,16,0),"")</f>
        <v>VENCIDO</v>
      </c>
      <c r="AB749" s="138">
        <v>46181</v>
      </c>
      <c r="AC749" s="105">
        <v>0</v>
      </c>
      <c r="AD749" s="181" t="s">
        <v>93</v>
      </c>
      <c r="AE749" s="105" t="s">
        <v>118</v>
      </c>
      <c r="AF749" s="105" t="s">
        <v>81</v>
      </c>
      <c r="AG749" s="105" t="s">
        <v>81</v>
      </c>
      <c r="AH749" s="105" t="s">
        <v>81</v>
      </c>
      <c r="AI749" s="33"/>
      <c r="AJ749" s="33"/>
      <c r="AK749" s="34"/>
      <c r="AL749" s="33"/>
      <c r="AM749" s="34"/>
      <c r="AN749" s="35"/>
      <c r="AO749" s="36"/>
      <c r="AP749" s="37"/>
      <c r="AQ749" s="33"/>
      <c r="AR749" s="38"/>
      <c r="AS749" s="39"/>
      <c r="AT749" s="40"/>
      <c r="AU749" s="48"/>
      <c r="AV749" s="49"/>
      <c r="AW749" s="41"/>
      <c r="AX749" s="47"/>
      <c r="AY749" s="33"/>
      <c r="AZ749" s="33"/>
      <c r="BA749" s="34"/>
      <c r="BB749" s="33"/>
      <c r="BC749" s="34"/>
      <c r="BD749" s="35"/>
      <c r="BE749" s="36"/>
      <c r="BF749" s="37"/>
      <c r="BG749" s="33"/>
      <c r="BH749" s="38"/>
      <c r="BI749" s="39"/>
      <c r="BJ749" s="40"/>
      <c r="BK749" s="48"/>
      <c r="BL749" s="49"/>
      <c r="BM749" s="41"/>
      <c r="BN749" s="47"/>
      <c r="BO749" s="33"/>
      <c r="BP749" s="33"/>
      <c r="BQ749" s="34"/>
      <c r="BR749" s="33"/>
      <c r="BS749" s="34"/>
      <c r="BT749" s="35"/>
      <c r="BU749" s="36"/>
      <c r="BV749" s="37"/>
      <c r="BW749" s="33"/>
      <c r="BX749" s="38"/>
      <c r="BY749" s="39"/>
      <c r="BZ749" s="40"/>
      <c r="CA749" s="48"/>
      <c r="CB749" s="49"/>
      <c r="CC749" s="41"/>
      <c r="CD749" s="47"/>
    </row>
    <row r="750" spans="1:82" s="32" customFormat="1" ht="90" customHeight="1" x14ac:dyDescent="0.25">
      <c r="A750" s="315">
        <f t="shared" si="33"/>
        <v>742</v>
      </c>
      <c r="B750" s="61" t="s">
        <v>2479</v>
      </c>
      <c r="C750" s="61">
        <v>2023</v>
      </c>
      <c r="D750" s="61" t="s">
        <v>68</v>
      </c>
      <c r="E750" s="61"/>
      <c r="F750" s="61" t="s">
        <v>3078</v>
      </c>
      <c r="G750" s="62" t="s">
        <v>3068</v>
      </c>
      <c r="H750" s="310"/>
      <c r="I750" s="46" t="s">
        <v>3074</v>
      </c>
      <c r="J750" s="64" t="s">
        <v>3074</v>
      </c>
      <c r="K750" s="63" t="s">
        <v>73</v>
      </c>
      <c r="L750" s="90" t="s">
        <v>3079</v>
      </c>
      <c r="M750" s="100" t="s">
        <v>3080</v>
      </c>
      <c r="N750" s="90" t="s">
        <v>3081</v>
      </c>
      <c r="O750" s="90">
        <v>1</v>
      </c>
      <c r="P750" s="101">
        <v>45659</v>
      </c>
      <c r="Q750" s="101">
        <v>46022</v>
      </c>
      <c r="R750" s="102">
        <f t="shared" si="34"/>
        <v>53.85</v>
      </c>
      <c r="S750" s="90" t="s">
        <v>105</v>
      </c>
      <c r="T750" s="90" t="s">
        <v>1188</v>
      </c>
      <c r="U750" s="105">
        <f>+IFERROR(VLOOKUP($L750,ACTIVIDADES!$B$9:$X$493,10,0),"")</f>
        <v>0</v>
      </c>
      <c r="V750" s="167" t="str">
        <f>+IFERROR(VLOOKUP($L750,ACTIVIDADES!$B$9:$X$493,11,0)," ")</f>
        <v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v>
      </c>
      <c r="W750" s="227">
        <f>+IFERROR(VLOOKUP($L750,ACTIVIDADES!$B$9:$X$493,12,0),"")</f>
        <v>0</v>
      </c>
      <c r="X750" s="138">
        <f>+IFERROR(VLOOKUP($L750,ACTIVIDADES!$B$9:$X$493,13,0),"")</f>
        <v>46153</v>
      </c>
      <c r="Y750" s="164" t="str">
        <f>+IFERROR(VLOOKUP($L750,ACTIVIDADES!$B$9:$X$493,14,0),"")</f>
        <v>No se evidencian soportes de la actividad</v>
      </c>
      <c r="Z750" s="105">
        <f>+IFERROR(VLOOKUP($L750,ACTIVIDADES!$B$9:$X$493,15,0),"")</f>
        <v>0</v>
      </c>
      <c r="AA750" s="165" t="str">
        <f>+IFERROR(VLOOKUP($L750,ACTIVIDADES!$B$9:$X$493,16,0),"")</f>
        <v>VENCIDO</v>
      </c>
      <c r="AB750" s="138">
        <v>46181</v>
      </c>
      <c r="AC750" s="105">
        <v>0</v>
      </c>
      <c r="AD750" s="181" t="s">
        <v>93</v>
      </c>
      <c r="AE750" s="105" t="s">
        <v>118</v>
      </c>
      <c r="AF750" s="105" t="s">
        <v>81</v>
      </c>
      <c r="AG750" s="105" t="s">
        <v>81</v>
      </c>
      <c r="AH750" s="105" t="s">
        <v>81</v>
      </c>
      <c r="AI750" s="33"/>
      <c r="AJ750" s="33"/>
      <c r="AK750" s="34"/>
      <c r="AL750" s="33"/>
      <c r="AM750" s="34"/>
      <c r="AN750" s="35"/>
      <c r="AO750" s="36"/>
      <c r="AP750" s="37"/>
      <c r="AQ750" s="33"/>
      <c r="AR750" s="38"/>
      <c r="AS750" s="39"/>
      <c r="AT750" s="40"/>
      <c r="AU750" s="48"/>
      <c r="AV750" s="49"/>
      <c r="AW750" s="41"/>
      <c r="AX750" s="47"/>
      <c r="AY750" s="33"/>
      <c r="AZ750" s="33"/>
      <c r="BA750" s="34"/>
      <c r="BB750" s="33"/>
      <c r="BC750" s="34"/>
      <c r="BD750" s="35"/>
      <c r="BE750" s="36"/>
      <c r="BF750" s="37"/>
      <c r="BG750" s="33"/>
      <c r="BH750" s="38"/>
      <c r="BI750" s="39"/>
      <c r="BJ750" s="40"/>
      <c r="BK750" s="48"/>
      <c r="BL750" s="49"/>
      <c r="BM750" s="41"/>
      <c r="BN750" s="47"/>
      <c r="BO750" s="33"/>
      <c r="BP750" s="33"/>
      <c r="BQ750" s="34"/>
      <c r="BR750" s="33"/>
      <c r="BS750" s="34"/>
      <c r="BT750" s="35"/>
      <c r="BU750" s="36"/>
      <c r="BV750" s="37"/>
      <c r="BW750" s="33"/>
      <c r="BX750" s="38"/>
      <c r="BY750" s="39"/>
      <c r="BZ750" s="40"/>
      <c r="CA750" s="48"/>
      <c r="CB750" s="49"/>
      <c r="CC750" s="41"/>
      <c r="CD750" s="47"/>
    </row>
    <row r="751" spans="1:82" s="32" customFormat="1" ht="90" customHeight="1" x14ac:dyDescent="0.25">
      <c r="A751" s="315">
        <f t="shared" si="33"/>
        <v>743</v>
      </c>
      <c r="B751" s="61" t="s">
        <v>2479</v>
      </c>
      <c r="C751" s="61">
        <v>2023</v>
      </c>
      <c r="D751" s="61" t="s">
        <v>163</v>
      </c>
      <c r="E751" s="61"/>
      <c r="F751" s="61" t="s">
        <v>3082</v>
      </c>
      <c r="G751" s="62" t="s">
        <v>3068</v>
      </c>
      <c r="H751" s="310" t="s">
        <v>164</v>
      </c>
      <c r="I751" s="46" t="s">
        <v>3074</v>
      </c>
      <c r="J751" s="64" t="s">
        <v>3074</v>
      </c>
      <c r="K751" s="63" t="s">
        <v>73</v>
      </c>
      <c r="L751" s="90" t="s">
        <v>3083</v>
      </c>
      <c r="M751" s="100" t="s">
        <v>3002</v>
      </c>
      <c r="N751" s="90" t="s">
        <v>3003</v>
      </c>
      <c r="O751" s="90">
        <v>1</v>
      </c>
      <c r="P751" s="101">
        <v>45659</v>
      </c>
      <c r="Q751" s="101">
        <v>45688</v>
      </c>
      <c r="R751" s="102">
        <f t="shared" si="34"/>
        <v>4.3500000000000005</v>
      </c>
      <c r="S751" s="90" t="s">
        <v>168</v>
      </c>
      <c r="T751" s="90" t="s">
        <v>1188</v>
      </c>
      <c r="U751" s="105">
        <f>+IFERROR(VLOOKUP($L751,ACTIVIDADES!$B$9:$X$493,10,0),"")</f>
        <v>1</v>
      </c>
      <c r="V751" s="167" t="str">
        <f>+IFERROR(VLOOKUP($L751,ACTIVIDADES!$B$9:$X$493,11,0)," ")</f>
        <v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v>
      </c>
      <c r="W751" s="227" t="str">
        <f>+IFERROR(VLOOKUP($L751,ACTIVIDADES!$B$9:$X$493,12,0),"")</f>
        <v>https://dnbcgovco-my.sharepoint.com/:f:/g/personal/planeacion_dnbc_gov_co/IgANJABTKYsWRKmkHg2ofPVMAZ561kpU5V1VlbIB4beuRpA?e=frTZox</v>
      </c>
      <c r="X751" s="138">
        <f>+IFERROR(VLOOKUP($L751,ACTIVIDADES!$B$9:$X$493,13,0),"")</f>
        <v>46153</v>
      </c>
      <c r="Y751" s="164" t="str">
        <f>+IFERROR(VLOOKUP($L751,ACTIVIDADES!$B$9:$X$493,14,0),"")</f>
        <v>Cumplida en seguimiento diciembre 2025</v>
      </c>
      <c r="Z751" s="105">
        <f>+IFERROR(VLOOKUP($L751,ACTIVIDADES!$B$9:$X$493,15,0),"")</f>
        <v>1</v>
      </c>
      <c r="AA751" s="165" t="str">
        <f>+IFERROR(VLOOKUP($L751,ACTIVIDADES!$B$9:$X$493,16,0),"")</f>
        <v>CUMPLIDO</v>
      </c>
      <c r="AB751" s="138">
        <v>46157</v>
      </c>
      <c r="AC751" s="105">
        <v>1</v>
      </c>
      <c r="AD751" s="181" t="s">
        <v>2517</v>
      </c>
      <c r="AE751" s="105" t="s">
        <v>80</v>
      </c>
      <c r="AF751" s="105" t="s">
        <v>81</v>
      </c>
      <c r="AG751" s="105" t="s">
        <v>85</v>
      </c>
      <c r="AH751" s="105" t="s">
        <v>123</v>
      </c>
      <c r="AI751" s="33"/>
      <c r="AJ751" s="33"/>
      <c r="AK751" s="34"/>
      <c r="AL751" s="33"/>
      <c r="AM751" s="34"/>
      <c r="AN751" s="35"/>
      <c r="AO751" s="36"/>
      <c r="AP751" s="37"/>
      <c r="AQ751" s="33"/>
      <c r="AR751" s="38"/>
      <c r="AS751" s="39"/>
      <c r="AT751" s="40"/>
      <c r="AU751" s="48"/>
      <c r="AV751" s="49"/>
      <c r="AW751" s="41"/>
      <c r="AX751" s="47"/>
      <c r="AY751" s="33"/>
      <c r="AZ751" s="33"/>
      <c r="BA751" s="34"/>
      <c r="BB751" s="33"/>
      <c r="BC751" s="34"/>
      <c r="BD751" s="35"/>
      <c r="BE751" s="36"/>
      <c r="BF751" s="37"/>
      <c r="BG751" s="33"/>
      <c r="BH751" s="38"/>
      <c r="BI751" s="39"/>
      <c r="BJ751" s="40"/>
      <c r="BK751" s="48"/>
      <c r="BL751" s="49"/>
      <c r="BM751" s="41"/>
      <c r="BN751" s="47"/>
      <c r="BO751" s="33"/>
      <c r="BP751" s="33"/>
      <c r="BQ751" s="34"/>
      <c r="BR751" s="33"/>
      <c r="BS751" s="34"/>
      <c r="BT751" s="35"/>
      <c r="BU751" s="36"/>
      <c r="BV751" s="37"/>
      <c r="BW751" s="33"/>
      <c r="BX751" s="38"/>
      <c r="BY751" s="39"/>
      <c r="BZ751" s="40"/>
      <c r="CA751" s="48"/>
      <c r="CB751" s="49"/>
      <c r="CC751" s="41"/>
      <c r="CD751" s="47"/>
    </row>
    <row r="752" spans="1:82" s="32" customFormat="1" ht="90" customHeight="1" x14ac:dyDescent="0.25">
      <c r="A752" s="315">
        <f t="shared" si="33"/>
        <v>744</v>
      </c>
      <c r="B752" s="61" t="s">
        <v>2479</v>
      </c>
      <c r="C752" s="61">
        <v>2023</v>
      </c>
      <c r="D752" s="61" t="s">
        <v>68</v>
      </c>
      <c r="E752" s="61"/>
      <c r="F752" s="61" t="s">
        <v>3084</v>
      </c>
      <c r="G752" s="62" t="s">
        <v>3085</v>
      </c>
      <c r="H752" s="310"/>
      <c r="I752" s="46" t="s">
        <v>3086</v>
      </c>
      <c r="J752" s="64" t="s">
        <v>3086</v>
      </c>
      <c r="K752" s="63" t="s">
        <v>73</v>
      </c>
      <c r="L752" s="90" t="s">
        <v>2895</v>
      </c>
      <c r="M752" s="100" t="s">
        <v>3087</v>
      </c>
      <c r="N752" s="90" t="s">
        <v>3088</v>
      </c>
      <c r="O752" s="90">
        <v>12</v>
      </c>
      <c r="P752" s="101">
        <v>45659</v>
      </c>
      <c r="Q752" s="101">
        <v>46022</v>
      </c>
      <c r="R752" s="102">
        <f t="shared" si="34"/>
        <v>53.85</v>
      </c>
      <c r="S752" s="90" t="s">
        <v>293</v>
      </c>
      <c r="T752" s="90" t="s">
        <v>1188</v>
      </c>
      <c r="U752" s="105">
        <f>+IFERROR(VLOOKUP($L752,ACTIVIDADES!$B$9:$X$493,10,0),"")</f>
        <v>1</v>
      </c>
      <c r="V752" s="167" t="str">
        <f>+IFERROR(VLOOKUP($L752,ACTIVIDADES!$B$9:$X$493,11,0)," ")</f>
        <v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junio y diciembre de 2025, así como las actas e informes generados en el marco de dicho seguimiento.
Por lo anterior, la acción de mejora se encuentra cumplida.
</v>
      </c>
      <c r="W752" s="227" t="str">
        <f>+IFERROR(VLOOKUP($L752,ACTIVIDADES!$B$9:$X$493,12,0),"")</f>
        <v>https://dnbcgovco-my.sharepoint.com/:f:/g/personal/planeacion_dnbc_gov_co/IgAKPZEalRp3T7O44VwZjBLlARF86VpmllJA36VR9-2qDG8?e=W6XaGX</v>
      </c>
      <c r="X752" s="138">
        <f>+IFERROR(VLOOKUP($L752,ACTIVIDADES!$B$9:$X$493,13,0),"")</f>
        <v>46153</v>
      </c>
      <c r="Y752" s="164" t="str">
        <f>+IFERROR(VLOOKUP($L752,ACTIVIDADES!$B$9:$X$493,14,0),"")</f>
        <v>Se incluye información presentada en comité directivo de seguimiento a la ejecución presupuestal del primer trimestre</v>
      </c>
      <c r="Z752" s="105">
        <f>+IFERROR(VLOOKUP($L752,ACTIVIDADES!$B$9:$X$493,15,0),"")</f>
        <v>1</v>
      </c>
      <c r="AA752" s="165" t="str">
        <f>+IFERROR(VLOOKUP($L752,ACTIVIDADES!$B$9:$X$493,16,0),"")</f>
        <v>CUMPLIDO</v>
      </c>
      <c r="AB752" s="138">
        <v>46157</v>
      </c>
      <c r="AC752" s="174">
        <v>1</v>
      </c>
      <c r="AD752" s="176" t="s">
        <v>2897</v>
      </c>
      <c r="AE752" s="105" t="s">
        <v>80</v>
      </c>
      <c r="AF752" s="105" t="s">
        <v>81</v>
      </c>
      <c r="AG752" s="105" t="s">
        <v>85</v>
      </c>
      <c r="AH752" s="105" t="s">
        <v>123</v>
      </c>
      <c r="AI752" s="33"/>
      <c r="AJ752" s="33"/>
      <c r="AK752" s="34"/>
      <c r="AL752" s="33"/>
      <c r="AM752" s="34"/>
      <c r="AN752" s="35"/>
      <c r="AO752" s="36"/>
      <c r="AP752" s="37"/>
      <c r="AQ752" s="33"/>
      <c r="AR752" s="38"/>
      <c r="AS752" s="39"/>
      <c r="AT752" s="40"/>
      <c r="AU752" s="48"/>
      <c r="AV752" s="49"/>
      <c r="AW752" s="41"/>
      <c r="AX752" s="47"/>
      <c r="AY752" s="33"/>
      <c r="AZ752" s="33"/>
      <c r="BA752" s="34"/>
      <c r="BB752" s="33"/>
      <c r="BC752" s="34"/>
      <c r="BD752" s="35"/>
      <c r="BE752" s="36"/>
      <c r="BF752" s="37"/>
      <c r="BG752" s="33"/>
      <c r="BH752" s="38"/>
      <c r="BI752" s="39"/>
      <c r="BJ752" s="40"/>
      <c r="BK752" s="48"/>
      <c r="BL752" s="49"/>
      <c r="BM752" s="41"/>
      <c r="BN752" s="47"/>
      <c r="BO752" s="33"/>
      <c r="BP752" s="33"/>
      <c r="BQ752" s="34"/>
      <c r="BR752" s="33"/>
      <c r="BS752" s="34"/>
      <c r="BT752" s="35"/>
      <c r="BU752" s="36"/>
      <c r="BV752" s="37"/>
      <c r="BW752" s="33"/>
      <c r="BX752" s="38"/>
      <c r="BY752" s="39"/>
      <c r="BZ752" s="40"/>
      <c r="CA752" s="48"/>
      <c r="CB752" s="49"/>
      <c r="CC752" s="41"/>
      <c r="CD752" s="47"/>
    </row>
    <row r="753" spans="1:82" s="32" customFormat="1" ht="90" customHeight="1" x14ac:dyDescent="0.25">
      <c r="A753" s="315">
        <f t="shared" si="33"/>
        <v>745</v>
      </c>
      <c r="B753" s="61" t="s">
        <v>2479</v>
      </c>
      <c r="C753" s="61">
        <v>2023</v>
      </c>
      <c r="D753" s="61" t="s">
        <v>68</v>
      </c>
      <c r="E753" s="61"/>
      <c r="F753" s="61" t="s">
        <v>3089</v>
      </c>
      <c r="G753" s="62" t="s">
        <v>3085</v>
      </c>
      <c r="H753" s="310"/>
      <c r="I753" s="46" t="s">
        <v>3086</v>
      </c>
      <c r="J753" s="64" t="s">
        <v>3086</v>
      </c>
      <c r="K753" s="63" t="s">
        <v>73</v>
      </c>
      <c r="L753" s="90" t="s">
        <v>3090</v>
      </c>
      <c r="M753" s="100" t="s">
        <v>3091</v>
      </c>
      <c r="N753" s="90" t="s">
        <v>3092</v>
      </c>
      <c r="O753" s="90">
        <v>12</v>
      </c>
      <c r="P753" s="101">
        <v>45658</v>
      </c>
      <c r="Q753" s="101">
        <v>46022</v>
      </c>
      <c r="R753" s="102">
        <f t="shared" si="34"/>
        <v>54</v>
      </c>
      <c r="S753" s="90" t="s">
        <v>105</v>
      </c>
      <c r="T753" s="90" t="s">
        <v>1188</v>
      </c>
      <c r="U753" s="105">
        <f>+IFERROR(VLOOKUP($L753,ACTIVIDADES!$B$9:$X$493,10,0),"")</f>
        <v>0.75</v>
      </c>
      <c r="V753" s="167" t="str">
        <f>+IFERROR(VLOOKUP($L753,ACTIVIDADES!$B$9:$X$493,11,0)," ")</f>
        <v>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v>
      </c>
      <c r="W753" s="227">
        <f>+IFERROR(VLOOKUP($L753,ACTIVIDADES!$B$9:$X$493,12,0),"")</f>
        <v>0</v>
      </c>
      <c r="X753" s="138">
        <f>+IFERROR(VLOOKUP($L753,ACTIVIDADES!$B$9:$X$493,13,0),"")</f>
        <v>46153</v>
      </c>
      <c r="Y753" s="164" t="str">
        <f>+IFERROR(VLOOKUP($L753,ACTIVIDADES!$B$9:$X$493,14,0),"")</f>
        <v>No se evidencian soportes de la actividad</v>
      </c>
      <c r="Z753" s="105">
        <f>+IFERROR(VLOOKUP($L753,ACTIVIDADES!$B$9:$X$493,15,0),"")</f>
        <v>0</v>
      </c>
      <c r="AA753" s="165" t="str">
        <f>+IFERROR(VLOOKUP($L753,ACTIVIDADES!$B$9:$X$493,16,0),"")</f>
        <v>VENCIDO</v>
      </c>
      <c r="AB753" s="138">
        <v>46171</v>
      </c>
      <c r="AC753" s="105">
        <v>0</v>
      </c>
      <c r="AD753" s="181" t="s">
        <v>93</v>
      </c>
      <c r="AE753" s="105" t="s">
        <v>118</v>
      </c>
      <c r="AF753" s="105" t="s">
        <v>81</v>
      </c>
      <c r="AG753" s="105" t="s">
        <v>81</v>
      </c>
      <c r="AH753" s="105" t="s">
        <v>81</v>
      </c>
      <c r="AI753" s="33"/>
      <c r="AJ753" s="33"/>
      <c r="AK753" s="34"/>
      <c r="AL753" s="33"/>
      <c r="AM753" s="34"/>
      <c r="AN753" s="35"/>
      <c r="AO753" s="36"/>
      <c r="AP753" s="37"/>
      <c r="AQ753" s="33"/>
      <c r="AR753" s="38"/>
      <c r="AS753" s="39"/>
      <c r="AT753" s="40"/>
      <c r="AU753" s="48"/>
      <c r="AV753" s="49"/>
      <c r="AW753" s="41"/>
      <c r="AX753" s="47"/>
      <c r="AY753" s="33"/>
      <c r="AZ753" s="33"/>
      <c r="BA753" s="34"/>
      <c r="BB753" s="33"/>
      <c r="BC753" s="34"/>
      <c r="BD753" s="35"/>
      <c r="BE753" s="36"/>
      <c r="BF753" s="37"/>
      <c r="BG753" s="33"/>
      <c r="BH753" s="38"/>
      <c r="BI753" s="39"/>
      <c r="BJ753" s="40"/>
      <c r="BK753" s="48"/>
      <c r="BL753" s="49"/>
      <c r="BM753" s="41"/>
      <c r="BN753" s="47"/>
      <c r="BO753" s="33"/>
      <c r="BP753" s="33"/>
      <c r="BQ753" s="34"/>
      <c r="BR753" s="33"/>
      <c r="BS753" s="34"/>
      <c r="BT753" s="35"/>
      <c r="BU753" s="36"/>
      <c r="BV753" s="37"/>
      <c r="BW753" s="33"/>
      <c r="BX753" s="38"/>
      <c r="BY753" s="39"/>
      <c r="BZ753" s="40"/>
      <c r="CA753" s="48"/>
      <c r="CB753" s="49"/>
      <c r="CC753" s="41"/>
      <c r="CD753" s="47"/>
    </row>
    <row r="754" spans="1:82" s="32" customFormat="1" ht="90" customHeight="1" x14ac:dyDescent="0.25">
      <c r="A754" s="315">
        <f t="shared" si="33"/>
        <v>746</v>
      </c>
      <c r="B754" s="61" t="s">
        <v>2479</v>
      </c>
      <c r="C754" s="61">
        <v>2023</v>
      </c>
      <c r="D754" s="61" t="s">
        <v>1248</v>
      </c>
      <c r="E754" s="61"/>
      <c r="F754" s="61" t="s">
        <v>3093</v>
      </c>
      <c r="G754" s="62" t="s">
        <v>3085</v>
      </c>
      <c r="H754" s="310" t="s">
        <v>1251</v>
      </c>
      <c r="I754" s="46" t="s">
        <v>3086</v>
      </c>
      <c r="J754" s="46" t="s">
        <v>3086</v>
      </c>
      <c r="K754" s="63" t="s">
        <v>73</v>
      </c>
      <c r="L754" s="90" t="s">
        <v>3094</v>
      </c>
      <c r="M754" s="100" t="s">
        <v>3095</v>
      </c>
      <c r="N754" s="90" t="s">
        <v>3096</v>
      </c>
      <c r="O754" s="90">
        <v>12</v>
      </c>
      <c r="P754" s="101">
        <v>45658</v>
      </c>
      <c r="Q754" s="101">
        <v>46022</v>
      </c>
      <c r="R754" s="102">
        <f t="shared" si="34"/>
        <v>54</v>
      </c>
      <c r="S754" s="90" t="s">
        <v>3097</v>
      </c>
      <c r="T754" s="90" t="s">
        <v>1188</v>
      </c>
      <c r="U754" s="105">
        <f>+IFERROR(VLOOKUP($L754,ACTIVIDADES!$B$9:$X$493,10,0),"")</f>
        <v>1</v>
      </c>
      <c r="V754" s="167" t="str">
        <f>+IFERROR(VLOOKUP($L754,ACTIVIDADES!$B$9:$X$493,11,0)," ")</f>
        <v>Accion establecida en el plan de mejoramiento suscrito el 17 de diciembre de 2024, como resultado de la auditoria realizada a la vigencia 2023.
La acción finaliza el 31 de diciembre de 2025. 
Se evidenció que, desde el proceso de Planeación Estratégica, se realizaron de manera mensual los reportes de avance en el sistema PIIP sobre la ejecución de los recursos de inversión, así como el avance físico de las actividades propuestas.
Por lo tanto, no se ha dado cumplimiento a la acción establecida en el Plan de Mejoramiento.</v>
      </c>
      <c r="W754" s="227">
        <f>+IFERROR(VLOOKUP($L754,ACTIVIDADES!$B$9:$X$493,12,0),"")</f>
        <v>0</v>
      </c>
      <c r="X754" s="138">
        <f>+IFERROR(VLOOKUP($L754,ACTIVIDADES!$B$9:$X$493,13,0),"")</f>
        <v>46153</v>
      </c>
      <c r="Y754" s="164" t="str">
        <f>+IFERROR(VLOOKUP($L754,ACTIVIDADES!$B$9:$X$493,14,0),"")</f>
        <v>No se registra eviencias</v>
      </c>
      <c r="Z754" s="105">
        <f>+IFERROR(VLOOKUP($L754,ACTIVIDADES!$B$9:$X$493,15,0),"")</f>
        <v>0</v>
      </c>
      <c r="AA754" s="165" t="str">
        <f>+IFERROR(VLOOKUP($L754,ACTIVIDADES!$B$9:$X$493,16,0),"")</f>
        <v>EJECUCIÓN</v>
      </c>
      <c r="AB754" s="138">
        <v>46157</v>
      </c>
      <c r="AC754" s="105">
        <v>0</v>
      </c>
      <c r="AD754" s="181" t="s">
        <v>93</v>
      </c>
      <c r="AE754" s="105" t="s">
        <v>118</v>
      </c>
      <c r="AF754" s="105" t="s">
        <v>81</v>
      </c>
      <c r="AG754" s="105" t="s">
        <v>81</v>
      </c>
      <c r="AH754" s="105" t="s">
        <v>81</v>
      </c>
      <c r="AI754" s="33"/>
      <c r="AJ754" s="33"/>
      <c r="AK754" s="34"/>
      <c r="AL754" s="33"/>
      <c r="AM754" s="34"/>
      <c r="AN754" s="35"/>
      <c r="AO754" s="36"/>
      <c r="AP754" s="37"/>
      <c r="AQ754" s="33"/>
      <c r="AR754" s="38"/>
      <c r="AS754" s="39"/>
      <c r="AT754" s="40"/>
      <c r="AU754" s="48"/>
      <c r="AV754" s="49"/>
      <c r="AW754" s="41"/>
      <c r="AX754" s="47"/>
      <c r="AY754" s="33"/>
      <c r="AZ754" s="33"/>
      <c r="BA754" s="34"/>
      <c r="BB754" s="33"/>
      <c r="BC754" s="34"/>
      <c r="BD754" s="35"/>
      <c r="BE754" s="36"/>
      <c r="BF754" s="37"/>
      <c r="BG754" s="33"/>
      <c r="BH754" s="38"/>
      <c r="BI754" s="39"/>
      <c r="BJ754" s="40"/>
      <c r="BK754" s="48"/>
      <c r="BL754" s="49"/>
      <c r="BM754" s="41"/>
      <c r="BN754" s="47"/>
      <c r="BO754" s="33"/>
      <c r="BP754" s="33"/>
      <c r="BQ754" s="34"/>
      <c r="BR754" s="33"/>
      <c r="BS754" s="34"/>
      <c r="BT754" s="35"/>
      <c r="BU754" s="36"/>
      <c r="BV754" s="37"/>
      <c r="BW754" s="33"/>
      <c r="BX754" s="38"/>
      <c r="BY754" s="39"/>
      <c r="BZ754" s="40"/>
      <c r="CA754" s="48"/>
      <c r="CB754" s="49"/>
      <c r="CC754" s="41"/>
      <c r="CD754" s="47"/>
    </row>
    <row r="755" spans="1:82" s="32" customFormat="1" ht="90" customHeight="1" x14ac:dyDescent="0.25">
      <c r="A755" s="315">
        <f t="shared" si="33"/>
        <v>747</v>
      </c>
      <c r="B755" s="61" t="s">
        <v>2479</v>
      </c>
      <c r="C755" s="61">
        <v>2023</v>
      </c>
      <c r="D755" s="61" t="s">
        <v>68</v>
      </c>
      <c r="E755" s="61"/>
      <c r="F755" s="61" t="s">
        <v>3098</v>
      </c>
      <c r="G755" s="62" t="s">
        <v>3099</v>
      </c>
      <c r="H755" s="310"/>
      <c r="I755" s="46" t="s">
        <v>3100</v>
      </c>
      <c r="J755" s="64" t="s">
        <v>3100</v>
      </c>
      <c r="K755" s="63" t="s">
        <v>73</v>
      </c>
      <c r="L755" s="90" t="s">
        <v>3101</v>
      </c>
      <c r="M755" s="100" t="s">
        <v>3102</v>
      </c>
      <c r="N755" s="90" t="s">
        <v>3092</v>
      </c>
      <c r="O755" s="90">
        <v>12</v>
      </c>
      <c r="P755" s="101">
        <v>45658</v>
      </c>
      <c r="Q755" s="101">
        <v>46022</v>
      </c>
      <c r="R755" s="102">
        <f t="shared" si="34"/>
        <v>54</v>
      </c>
      <c r="S755" s="90" t="s">
        <v>105</v>
      </c>
      <c r="T755" s="90" t="s">
        <v>1188</v>
      </c>
      <c r="U755" s="105">
        <f>+IFERROR(VLOOKUP($L755,ACTIVIDADES!$B$9:$X$493,10,0),"")</f>
        <v>0.75</v>
      </c>
      <c r="V755" s="167" t="str">
        <f>+IFERROR(VLOOKUP($L755,ACTIVIDADES!$B$9:$X$493,11,0)," ")</f>
        <v>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v>
      </c>
      <c r="W755" s="227">
        <f>+IFERROR(VLOOKUP($L755,ACTIVIDADES!$B$9:$X$493,12,0),"")</f>
        <v>0</v>
      </c>
      <c r="X755" s="138">
        <f>+IFERROR(VLOOKUP($L755,ACTIVIDADES!$B$9:$X$493,13,0),"")</f>
        <v>46153</v>
      </c>
      <c r="Y755" s="164" t="str">
        <f>+IFERROR(VLOOKUP($L755,ACTIVIDADES!$B$9:$X$493,14,0),"")</f>
        <v>No se evidencian soportes de la actividad</v>
      </c>
      <c r="Z755" s="105">
        <f>+IFERROR(VLOOKUP($L755,ACTIVIDADES!$B$9:$X$493,15,0),"")</f>
        <v>0</v>
      </c>
      <c r="AA755" s="165" t="str">
        <f>+IFERROR(VLOOKUP($L755,ACTIVIDADES!$B$9:$X$493,16,0),"")</f>
        <v>VENCIDO</v>
      </c>
      <c r="AB755" s="138">
        <v>46181</v>
      </c>
      <c r="AC755" s="105">
        <v>0</v>
      </c>
      <c r="AD755" s="181" t="s">
        <v>93</v>
      </c>
      <c r="AE755" s="105" t="s">
        <v>118</v>
      </c>
      <c r="AF755" s="105" t="s">
        <v>81</v>
      </c>
      <c r="AG755" s="105" t="s">
        <v>81</v>
      </c>
      <c r="AH755" s="105" t="s">
        <v>81</v>
      </c>
      <c r="AI755" s="33"/>
      <c r="AJ755" s="33"/>
      <c r="AK755" s="34"/>
      <c r="AL755" s="33"/>
      <c r="AM755" s="34"/>
      <c r="AN755" s="35"/>
      <c r="AO755" s="36"/>
      <c r="AP755" s="37"/>
      <c r="AQ755" s="33"/>
      <c r="AR755" s="38"/>
      <c r="AS755" s="39"/>
      <c r="AT755" s="40"/>
      <c r="AU755" s="48"/>
      <c r="AV755" s="49"/>
      <c r="AW755" s="41"/>
      <c r="AX755" s="47"/>
      <c r="AY755" s="33"/>
      <c r="AZ755" s="33"/>
      <c r="BA755" s="34"/>
      <c r="BB755" s="33"/>
      <c r="BC755" s="34"/>
      <c r="BD755" s="35"/>
      <c r="BE755" s="36"/>
      <c r="BF755" s="37"/>
      <c r="BG755" s="33"/>
      <c r="BH755" s="38"/>
      <c r="BI755" s="39"/>
      <c r="BJ755" s="40"/>
      <c r="BK755" s="48"/>
      <c r="BL755" s="49"/>
      <c r="BM755" s="41"/>
      <c r="BN755" s="47"/>
      <c r="BO755" s="33"/>
      <c r="BP755" s="33"/>
      <c r="BQ755" s="34"/>
      <c r="BR755" s="33"/>
      <c r="BS755" s="34"/>
      <c r="BT755" s="35"/>
      <c r="BU755" s="36"/>
      <c r="BV755" s="37"/>
      <c r="BW755" s="33"/>
      <c r="BX755" s="38"/>
      <c r="BY755" s="39"/>
      <c r="BZ755" s="40"/>
      <c r="CA755" s="48"/>
      <c r="CB755" s="49"/>
      <c r="CC755" s="41"/>
      <c r="CD755" s="47"/>
    </row>
    <row r="756" spans="1:82" s="32" customFormat="1" ht="90" customHeight="1" x14ac:dyDescent="0.25">
      <c r="A756" s="315">
        <f t="shared" si="33"/>
        <v>748</v>
      </c>
      <c r="B756" s="61" t="s">
        <v>2479</v>
      </c>
      <c r="C756" s="61">
        <v>2023</v>
      </c>
      <c r="D756" s="61" t="s">
        <v>68</v>
      </c>
      <c r="E756" s="61"/>
      <c r="F756" s="61" t="s">
        <v>3103</v>
      </c>
      <c r="G756" s="62" t="s">
        <v>3099</v>
      </c>
      <c r="H756" s="310"/>
      <c r="I756" s="46" t="s">
        <v>3100</v>
      </c>
      <c r="J756" s="64" t="s">
        <v>3100</v>
      </c>
      <c r="K756" s="63" t="s">
        <v>73</v>
      </c>
      <c r="L756" s="90" t="s">
        <v>3104</v>
      </c>
      <c r="M756" s="100" t="s">
        <v>3105</v>
      </c>
      <c r="N756" s="90" t="s">
        <v>3106</v>
      </c>
      <c r="O756" s="90">
        <v>1</v>
      </c>
      <c r="P756" s="101">
        <v>45658</v>
      </c>
      <c r="Q756" s="101">
        <v>46022</v>
      </c>
      <c r="R756" s="102">
        <f t="shared" si="34"/>
        <v>54</v>
      </c>
      <c r="S756" s="90" t="s">
        <v>105</v>
      </c>
      <c r="T756" s="90" t="s">
        <v>1188</v>
      </c>
      <c r="U756" s="105">
        <f>+IFERROR(VLOOKUP($L756,ACTIVIDADES!$B$9:$X$493,10,0),"")</f>
        <v>1</v>
      </c>
      <c r="V756" s="167" t="str">
        <f>+IFERROR(VLOOKUP($L756,ACTIVIDADES!$B$9:$X$493,11,0)," ")</f>
        <v xml:space="preserve">Accion establecida en el plan de mejoramiento suscrito el 17 de diciembre de 2024, como resultado de la auditoria realizada a la vigencia 2023.
La acción finaliza el 31 de diciembre de 2025. 
Se evidenció el formato del Plan Anual de Adquisiciones (PAA), el archivo en Excel con el detalle de las adquisiciones de la vigencia y la gestión de publicación correspondiente en la plataforma SECOP.
Por lo tanto, no se ha dado cumplimiento a la acción establecida en el Plan de Mejoramiento.
</v>
      </c>
      <c r="W756" s="227">
        <f>+IFERROR(VLOOKUP($L756,ACTIVIDADES!$B$9:$X$493,12,0),"")</f>
        <v>0</v>
      </c>
      <c r="X756" s="138">
        <f>+IFERROR(VLOOKUP($L756,ACTIVIDADES!$B$9:$X$493,13,0),"")</f>
        <v>46153</v>
      </c>
      <c r="Y756" s="164" t="str">
        <f>+IFERROR(VLOOKUP($L756,ACTIVIDADES!$B$9:$X$493,14,0),"")</f>
        <v>No se evidencian soportes de la actividad</v>
      </c>
      <c r="Z756" s="105">
        <f>+IFERROR(VLOOKUP($L756,ACTIVIDADES!$B$9:$X$493,15,0),"")</f>
        <v>0</v>
      </c>
      <c r="AA756" s="165" t="str">
        <f>+IFERROR(VLOOKUP($L756,ACTIVIDADES!$B$9:$X$493,16,0),"")</f>
        <v>VENCIDO</v>
      </c>
      <c r="AB756" s="138">
        <v>46157</v>
      </c>
      <c r="AC756" s="105">
        <v>0</v>
      </c>
      <c r="AD756" s="181" t="s">
        <v>93</v>
      </c>
      <c r="AE756" s="105" t="s">
        <v>118</v>
      </c>
      <c r="AF756" s="105" t="s">
        <v>81</v>
      </c>
      <c r="AG756" s="105" t="s">
        <v>81</v>
      </c>
      <c r="AH756" s="105" t="s">
        <v>81</v>
      </c>
      <c r="AI756" s="33"/>
      <c r="AJ756" s="33"/>
      <c r="AK756" s="34"/>
      <c r="AL756" s="33"/>
      <c r="AM756" s="34"/>
      <c r="AN756" s="35"/>
      <c r="AO756" s="36"/>
      <c r="AP756" s="37"/>
      <c r="AQ756" s="33"/>
      <c r="AR756" s="38"/>
      <c r="AS756" s="39"/>
      <c r="AT756" s="40"/>
      <c r="AU756" s="48"/>
      <c r="AV756" s="49"/>
      <c r="AW756" s="41"/>
      <c r="AX756" s="47"/>
      <c r="AY756" s="33"/>
      <c r="AZ756" s="33"/>
      <c r="BA756" s="34"/>
      <c r="BB756" s="33"/>
      <c r="BC756" s="34"/>
      <c r="BD756" s="35"/>
      <c r="BE756" s="36"/>
      <c r="BF756" s="37"/>
      <c r="BG756" s="33"/>
      <c r="BH756" s="38"/>
      <c r="BI756" s="39"/>
      <c r="BJ756" s="40"/>
      <c r="BK756" s="48"/>
      <c r="BL756" s="49"/>
      <c r="BM756" s="41"/>
      <c r="BN756" s="47"/>
      <c r="BO756" s="33"/>
      <c r="BP756" s="33"/>
      <c r="BQ756" s="34"/>
      <c r="BR756" s="33"/>
      <c r="BS756" s="34"/>
      <c r="BT756" s="35"/>
      <c r="BU756" s="36"/>
      <c r="BV756" s="37"/>
      <c r="BW756" s="33"/>
      <c r="BX756" s="38"/>
      <c r="BY756" s="39"/>
      <c r="BZ756" s="40"/>
      <c r="CA756" s="48"/>
      <c r="CB756" s="49"/>
      <c r="CC756" s="41"/>
      <c r="CD756" s="47"/>
    </row>
    <row r="757" spans="1:82" s="32" customFormat="1" ht="90" customHeight="1" x14ac:dyDescent="0.25">
      <c r="A757" s="315">
        <f t="shared" si="33"/>
        <v>749</v>
      </c>
      <c r="B757" s="61" t="s">
        <v>2479</v>
      </c>
      <c r="C757" s="61">
        <v>2023</v>
      </c>
      <c r="D757" s="61" t="s">
        <v>163</v>
      </c>
      <c r="E757" s="61"/>
      <c r="F757" s="61" t="s">
        <v>3107</v>
      </c>
      <c r="G757" s="62" t="s">
        <v>3099</v>
      </c>
      <c r="H757" s="310" t="s">
        <v>164</v>
      </c>
      <c r="I757" s="46" t="s">
        <v>3100</v>
      </c>
      <c r="J757" s="64" t="s">
        <v>3100</v>
      </c>
      <c r="K757" s="63" t="s">
        <v>73</v>
      </c>
      <c r="L757" s="90" t="s">
        <v>3030</v>
      </c>
      <c r="M757" s="100" t="s">
        <v>3002</v>
      </c>
      <c r="N757" s="90" t="s">
        <v>3003</v>
      </c>
      <c r="O757" s="90">
        <v>1</v>
      </c>
      <c r="P757" s="101">
        <v>45659</v>
      </c>
      <c r="Q757" s="101">
        <v>45688</v>
      </c>
      <c r="R757" s="102">
        <f t="shared" si="34"/>
        <v>4.3500000000000005</v>
      </c>
      <c r="S757" s="90" t="s">
        <v>168</v>
      </c>
      <c r="T757" s="90" t="s">
        <v>1188</v>
      </c>
      <c r="U757" s="105">
        <f>+IFERROR(VLOOKUP($L757,ACTIVIDADES!$B$9:$X$493,10,0),"")</f>
        <v>1</v>
      </c>
      <c r="V757" s="167" t="str">
        <f>+IFERROR(VLOOKUP($L757,ACTIVIDADES!$B$9:$X$493,11,0),"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57" s="227" t="str">
        <f>+IFERROR(VLOOKUP($L757,ACTIVIDADES!$B$9:$X$493,12,0),"")</f>
        <v>https://dnbcgovco-my.sharepoint.com/:f:/g/personal/planeacion_dnbc_gov_co/IgAFvUd88YzsRKgNnx23RITfAQz5192a3834_j-KTkmQ3I8?e=EKWQSq</v>
      </c>
      <c r="X757" s="138">
        <f>+IFERROR(VLOOKUP($L757,ACTIVIDADES!$B$9:$X$493,13,0),"")</f>
        <v>46153</v>
      </c>
      <c r="Y757" s="164" t="str">
        <f>+IFERROR(VLOOKUP($L757,ACTIVIDADES!$B$9:$X$493,14,0),"")</f>
        <v>Cumplida en seguimiento diciembre 2025</v>
      </c>
      <c r="Z757" s="105">
        <f>+IFERROR(VLOOKUP($L757,ACTIVIDADES!$B$9:$X$493,15,0),"")</f>
        <v>1</v>
      </c>
      <c r="AA757" s="165" t="str">
        <f>+IFERROR(VLOOKUP($L757,ACTIVIDADES!$B$9:$X$493,16,0),"")</f>
        <v>CUMPLIDO</v>
      </c>
      <c r="AB757" s="138">
        <v>46157</v>
      </c>
      <c r="AC757" s="105">
        <v>1</v>
      </c>
      <c r="AD757" s="181" t="s">
        <v>2517</v>
      </c>
      <c r="AE757" s="105" t="s">
        <v>80</v>
      </c>
      <c r="AF757" s="105" t="s">
        <v>81</v>
      </c>
      <c r="AG757" s="105" t="s">
        <v>85</v>
      </c>
      <c r="AH757" s="105" t="s">
        <v>123</v>
      </c>
      <c r="AI757" s="33"/>
      <c r="AJ757" s="33"/>
      <c r="AK757" s="34"/>
      <c r="AL757" s="33"/>
      <c r="AM757" s="34"/>
      <c r="AN757" s="35"/>
      <c r="AO757" s="36"/>
      <c r="AP757" s="37"/>
      <c r="AQ757" s="33"/>
      <c r="AR757" s="38"/>
      <c r="AS757" s="39"/>
      <c r="AT757" s="40"/>
      <c r="AU757" s="48"/>
      <c r="AV757" s="49"/>
      <c r="AW757" s="41"/>
      <c r="AX757" s="47"/>
      <c r="AY757" s="33"/>
      <c r="AZ757" s="33"/>
      <c r="BA757" s="34"/>
      <c r="BB757" s="33"/>
      <c r="BC757" s="34"/>
      <c r="BD757" s="35"/>
      <c r="BE757" s="36"/>
      <c r="BF757" s="37"/>
      <c r="BG757" s="33"/>
      <c r="BH757" s="38"/>
      <c r="BI757" s="39"/>
      <c r="BJ757" s="40"/>
      <c r="BK757" s="48"/>
      <c r="BL757" s="49"/>
      <c r="BM757" s="41"/>
      <c r="BN757" s="47"/>
      <c r="BO757" s="33"/>
      <c r="BP757" s="33"/>
      <c r="BQ757" s="34"/>
      <c r="BR757" s="33"/>
      <c r="BS757" s="34"/>
      <c r="BT757" s="35"/>
      <c r="BU757" s="36"/>
      <c r="BV757" s="37"/>
      <c r="BW757" s="33"/>
      <c r="BX757" s="38"/>
      <c r="BY757" s="39"/>
      <c r="BZ757" s="40"/>
      <c r="CA757" s="48"/>
      <c r="CB757" s="49"/>
      <c r="CC757" s="41"/>
      <c r="CD757" s="47"/>
    </row>
    <row r="758" spans="1:82" s="32" customFormat="1" ht="90" customHeight="1" x14ac:dyDescent="0.25">
      <c r="A758" s="315">
        <f t="shared" si="33"/>
        <v>750</v>
      </c>
      <c r="B758" s="61" t="s">
        <v>2479</v>
      </c>
      <c r="C758" s="61">
        <v>2023</v>
      </c>
      <c r="D758" s="61" t="s">
        <v>1248</v>
      </c>
      <c r="E758" s="61"/>
      <c r="F758" s="61" t="s">
        <v>3108</v>
      </c>
      <c r="G758" s="62" t="s">
        <v>3109</v>
      </c>
      <c r="H758" s="310" t="s">
        <v>1251</v>
      </c>
      <c r="I758" s="46" t="s">
        <v>3110</v>
      </c>
      <c r="J758" s="46" t="s">
        <v>3110</v>
      </c>
      <c r="K758" s="63" t="s">
        <v>73</v>
      </c>
      <c r="L758" s="90" t="s">
        <v>3045</v>
      </c>
      <c r="M758" s="100" t="s">
        <v>3046</v>
      </c>
      <c r="N758" s="90" t="s">
        <v>928</v>
      </c>
      <c r="O758" s="90">
        <v>1</v>
      </c>
      <c r="P758" s="101">
        <v>45659</v>
      </c>
      <c r="Q758" s="101">
        <v>45746</v>
      </c>
      <c r="R758" s="102">
        <f t="shared" si="34"/>
        <v>13.2</v>
      </c>
      <c r="S758" s="90" t="s">
        <v>2788</v>
      </c>
      <c r="T758" s="90" t="s">
        <v>1188</v>
      </c>
      <c r="U758" s="105">
        <f>+IFERROR(VLOOKUP($L758,ACTIVIDADES!$B$9:$X$493,10,0),"")</f>
        <v>1</v>
      </c>
      <c r="V758" s="167" t="str">
        <f>+IFERROR(VLOOKUP($L758,ACTIVIDADES!$B$9:$X$493,11,0)," ")</f>
        <v xml:space="preserve">Se formuló Procedimiento de asignación y reasignación de fortalecimiento (bienes) a entregar a los Cuerpos de Bomberos del País con recursos del Fondo Nacional de Bomberos Código: PC-FB-02, Vigente Desde: 25/03/2025
</v>
      </c>
      <c r="W758" s="227" t="str">
        <f>+IFERROR(VLOOKUP($L758,ACTIVIDADES!$B$9:$X$493,12,0),"")</f>
        <v>https://dnbcgovco-my.sharepoint.com/:f:/g/personal/planeacion_dnbc_gov_co/IgDXNHpy7oLsTo_k1pBYTEA_AXkQuekeDuYRfMOd3hOKrho?e=FZVMrN</v>
      </c>
      <c r="X758" s="138">
        <f>+IFERROR(VLOOKUP($L758,ACTIVIDADES!$B$9:$X$493,13,0),"")</f>
        <v>46153</v>
      </c>
      <c r="Y758" s="164" t="str">
        <f>+IFERROR(VLOOKUP($L758,ACTIVIDADES!$B$9:$X$493,14,0),"")</f>
        <v>Se evidencia procedimiento formulado en la vigencia 2025</v>
      </c>
      <c r="Z758" s="105">
        <f>+IFERROR(VLOOKUP($L758,ACTIVIDADES!$B$9:$X$493,15,0),"")</f>
        <v>1</v>
      </c>
      <c r="AA758" s="165" t="str">
        <f>+IFERROR(VLOOKUP($L758,ACTIVIDADES!$B$9:$X$493,16,0),"")</f>
        <v>CUMPLIDO</v>
      </c>
      <c r="AB758" s="138">
        <v>46157</v>
      </c>
      <c r="AC758" s="170">
        <v>1</v>
      </c>
      <c r="AD758" s="176" t="s">
        <v>3061</v>
      </c>
      <c r="AE758" s="105" t="s">
        <v>80</v>
      </c>
      <c r="AF758" s="105" t="s">
        <v>81</v>
      </c>
      <c r="AG758" s="105" t="s">
        <v>85</v>
      </c>
      <c r="AH758" s="105" t="s">
        <v>123</v>
      </c>
      <c r="AI758" s="33"/>
      <c r="AJ758" s="33"/>
      <c r="AK758" s="34"/>
      <c r="AL758" s="33"/>
      <c r="AM758" s="34"/>
      <c r="AN758" s="35"/>
      <c r="AO758" s="36"/>
      <c r="AP758" s="37"/>
      <c r="AQ758" s="33"/>
      <c r="AR758" s="38"/>
      <c r="AS758" s="39"/>
      <c r="AT758" s="40"/>
      <c r="AU758" s="48"/>
      <c r="AV758" s="49"/>
      <c r="AW758" s="41"/>
      <c r="AX758" s="47"/>
      <c r="AY758" s="33"/>
      <c r="AZ758" s="33"/>
      <c r="BA758" s="34"/>
      <c r="BB758" s="33"/>
      <c r="BC758" s="34"/>
      <c r="BD758" s="35"/>
      <c r="BE758" s="36"/>
      <c r="BF758" s="37"/>
      <c r="BG758" s="33"/>
      <c r="BH758" s="38"/>
      <c r="BI758" s="39"/>
      <c r="BJ758" s="40"/>
      <c r="BK758" s="48"/>
      <c r="BL758" s="49"/>
      <c r="BM758" s="41"/>
      <c r="BN758" s="47"/>
      <c r="BO758" s="33"/>
      <c r="BP758" s="33"/>
      <c r="BQ758" s="34"/>
      <c r="BR758" s="33"/>
      <c r="BS758" s="34"/>
      <c r="BT758" s="35"/>
      <c r="BU758" s="36"/>
      <c r="BV758" s="37"/>
      <c r="BW758" s="33"/>
      <c r="BX758" s="38"/>
      <c r="BY758" s="39"/>
      <c r="BZ758" s="40"/>
      <c r="CA758" s="48"/>
      <c r="CB758" s="49"/>
      <c r="CC758" s="41"/>
      <c r="CD758" s="47"/>
    </row>
    <row r="759" spans="1:82" s="32" customFormat="1" ht="90" customHeight="1" x14ac:dyDescent="0.25">
      <c r="A759" s="315">
        <f t="shared" si="33"/>
        <v>751</v>
      </c>
      <c r="B759" s="61" t="s">
        <v>2479</v>
      </c>
      <c r="C759" s="61">
        <v>2023</v>
      </c>
      <c r="D759" s="61" t="s">
        <v>1248</v>
      </c>
      <c r="E759" s="61"/>
      <c r="F759" s="61" t="s">
        <v>3111</v>
      </c>
      <c r="G759" s="62" t="s">
        <v>3109</v>
      </c>
      <c r="H759" s="310" t="s">
        <v>1251</v>
      </c>
      <c r="I759" s="46" t="s">
        <v>3110</v>
      </c>
      <c r="J759" s="46" t="s">
        <v>3110</v>
      </c>
      <c r="K759" s="63" t="s">
        <v>73</v>
      </c>
      <c r="L759" s="90" t="s">
        <v>3049</v>
      </c>
      <c r="M759" s="100" t="s">
        <v>3050</v>
      </c>
      <c r="N759" s="90" t="s">
        <v>3051</v>
      </c>
      <c r="O759" s="90">
        <v>1</v>
      </c>
      <c r="P759" s="101">
        <v>45659</v>
      </c>
      <c r="Q759" s="101">
        <v>46022</v>
      </c>
      <c r="R759" s="102">
        <f t="shared" si="34"/>
        <v>53.85</v>
      </c>
      <c r="S759" s="90" t="s">
        <v>2788</v>
      </c>
      <c r="T759" s="90" t="s">
        <v>1188</v>
      </c>
      <c r="U759" s="105">
        <f>+IFERROR(VLOOKUP($L759,ACTIVIDADES!$B$9:$X$493,10,0),"")</f>
        <v>1</v>
      </c>
      <c r="V759" s="167" t="str">
        <f>+IFERROR(VLOOKUP($L759,ACTIVIDADES!$B$9:$X$493,11,0)," ")</f>
        <v>Justificación JNBC autoriza a la DNBC la reasignación de bienes, por lo que no se configura esta acción</v>
      </c>
      <c r="W759" s="227">
        <f>+IFERROR(VLOOKUP($L759,ACTIVIDADES!$B$9:$X$493,12,0),"")</f>
        <v>0</v>
      </c>
      <c r="X759" s="138">
        <f>+IFERROR(VLOOKUP($L759,ACTIVIDADES!$B$9:$X$493,13,0),"")</f>
        <v>46153</v>
      </c>
      <c r="Y759" s="164" t="str">
        <f>+IFERROR(VLOOKUP($L759,ACTIVIDADES!$B$9:$X$493,14,0),"")</f>
        <v>No se encuentran evidencias de la actividad</v>
      </c>
      <c r="Z759" s="105">
        <f>+IFERROR(VLOOKUP($L759,ACTIVIDADES!$B$9:$X$493,15,0),"")</f>
        <v>0</v>
      </c>
      <c r="AA759" s="165" t="str">
        <f>+IFERROR(VLOOKUP($L759,ACTIVIDADES!$B$9:$X$493,16,0),"")</f>
        <v>VENCIDO</v>
      </c>
      <c r="AB759" s="138">
        <v>46181</v>
      </c>
      <c r="AC759" s="105">
        <v>0</v>
      </c>
      <c r="AD759" s="181" t="s">
        <v>93</v>
      </c>
      <c r="AE759" s="105" t="s">
        <v>118</v>
      </c>
      <c r="AF759" s="105" t="s">
        <v>81</v>
      </c>
      <c r="AG759" s="105" t="s">
        <v>81</v>
      </c>
      <c r="AH759" s="105" t="s">
        <v>81</v>
      </c>
      <c r="AI759" s="33"/>
      <c r="AJ759" s="33"/>
      <c r="AK759" s="34"/>
      <c r="AL759" s="33"/>
      <c r="AM759" s="34"/>
      <c r="AN759" s="35"/>
      <c r="AO759" s="36"/>
      <c r="AP759" s="37"/>
      <c r="AQ759" s="33"/>
      <c r="AR759" s="38"/>
      <c r="AS759" s="39"/>
      <c r="AT759" s="40"/>
      <c r="AU759" s="48"/>
      <c r="AV759" s="49"/>
      <c r="AW759" s="41"/>
      <c r="AX759" s="47"/>
      <c r="AY759" s="33"/>
      <c r="AZ759" s="33"/>
      <c r="BA759" s="34"/>
      <c r="BB759" s="33"/>
      <c r="BC759" s="34"/>
      <c r="BD759" s="35"/>
      <c r="BE759" s="36"/>
      <c r="BF759" s="37"/>
      <c r="BG759" s="33"/>
      <c r="BH759" s="38"/>
      <c r="BI759" s="39"/>
      <c r="BJ759" s="40"/>
      <c r="BK759" s="48"/>
      <c r="BL759" s="49"/>
      <c r="BM759" s="41"/>
      <c r="BN759" s="47"/>
      <c r="BO759" s="33"/>
      <c r="BP759" s="33"/>
      <c r="BQ759" s="34"/>
      <c r="BR759" s="33"/>
      <c r="BS759" s="34"/>
      <c r="BT759" s="35"/>
      <c r="BU759" s="36"/>
      <c r="BV759" s="37"/>
      <c r="BW759" s="33"/>
      <c r="BX759" s="38"/>
      <c r="BY759" s="39"/>
      <c r="BZ759" s="40"/>
      <c r="CA759" s="48"/>
      <c r="CB759" s="49"/>
      <c r="CC759" s="41"/>
      <c r="CD759" s="47"/>
    </row>
    <row r="760" spans="1:82" s="32" customFormat="1" ht="90" customHeight="1" x14ac:dyDescent="0.25">
      <c r="A760" s="315">
        <f t="shared" si="33"/>
        <v>752</v>
      </c>
      <c r="B760" s="61" t="s">
        <v>2479</v>
      </c>
      <c r="C760" s="61">
        <v>2023</v>
      </c>
      <c r="D760" s="61" t="s">
        <v>1248</v>
      </c>
      <c r="E760" s="61"/>
      <c r="F760" s="61" t="s">
        <v>3112</v>
      </c>
      <c r="G760" s="62" t="s">
        <v>3109</v>
      </c>
      <c r="H760" s="310" t="s">
        <v>1251</v>
      </c>
      <c r="I760" s="46" t="s">
        <v>3110</v>
      </c>
      <c r="J760" s="46" t="s">
        <v>3110</v>
      </c>
      <c r="K760" s="63" t="s">
        <v>73</v>
      </c>
      <c r="L760" s="90" t="s">
        <v>3113</v>
      </c>
      <c r="M760" s="100" t="s">
        <v>3114</v>
      </c>
      <c r="N760" s="90" t="s">
        <v>3055</v>
      </c>
      <c r="O760" s="90">
        <v>3</v>
      </c>
      <c r="P760" s="101">
        <v>45659</v>
      </c>
      <c r="Q760" s="101">
        <v>45688</v>
      </c>
      <c r="R760" s="102">
        <f t="shared" si="34"/>
        <v>4.3500000000000005</v>
      </c>
      <c r="S760" s="90" t="s">
        <v>2788</v>
      </c>
      <c r="T760" s="90" t="s">
        <v>1188</v>
      </c>
      <c r="U760" s="105">
        <f>+IFERROR(VLOOKUP($L760,ACTIVIDADES!$B$9:$X$493,10,0),"")</f>
        <v>0</v>
      </c>
      <c r="V760" s="167">
        <f>+IFERROR(VLOOKUP($L760,ACTIVIDADES!$B$9:$X$493,11,0)," ")</f>
        <v>0</v>
      </c>
      <c r="W760" s="227">
        <f>+IFERROR(VLOOKUP($L760,ACTIVIDADES!$B$9:$X$493,12,0),"")</f>
        <v>0</v>
      </c>
      <c r="X760" s="138">
        <f>+IFERROR(VLOOKUP($L760,ACTIVIDADES!$B$9:$X$493,13,0),"")</f>
        <v>46153</v>
      </c>
      <c r="Y760" s="164" t="str">
        <f>+IFERROR(VLOOKUP($L760,ACTIVIDADES!$B$9:$X$493,14,0),"")</f>
        <v>No se encuentran evidencias de la actividad</v>
      </c>
      <c r="Z760" s="105">
        <f>+IFERROR(VLOOKUP($L760,ACTIVIDADES!$B$9:$X$493,15,0),"")</f>
        <v>0</v>
      </c>
      <c r="AA760" s="165" t="str">
        <f>+IFERROR(VLOOKUP($L760,ACTIVIDADES!$B$9:$X$493,16,0),"")</f>
        <v>VENCIDO</v>
      </c>
      <c r="AB760" s="138">
        <v>46181</v>
      </c>
      <c r="AC760" s="105">
        <v>0</v>
      </c>
      <c r="AD760" s="181" t="s">
        <v>93</v>
      </c>
      <c r="AE760" s="105" t="s">
        <v>118</v>
      </c>
      <c r="AF760" s="105" t="s">
        <v>81</v>
      </c>
      <c r="AG760" s="105" t="s">
        <v>81</v>
      </c>
      <c r="AH760" s="105" t="s">
        <v>81</v>
      </c>
      <c r="AI760" s="33"/>
      <c r="AJ760" s="33"/>
      <c r="AK760" s="34"/>
      <c r="AL760" s="33"/>
      <c r="AM760" s="34"/>
      <c r="AN760" s="35"/>
      <c r="AO760" s="36"/>
      <c r="AP760" s="37"/>
      <c r="AQ760" s="33"/>
      <c r="AR760" s="38"/>
      <c r="AS760" s="39"/>
      <c r="AT760" s="40"/>
      <c r="AU760" s="48"/>
      <c r="AV760" s="49"/>
      <c r="AW760" s="41"/>
      <c r="AX760" s="47"/>
      <c r="AY760" s="33"/>
      <c r="AZ760" s="33"/>
      <c r="BA760" s="34"/>
      <c r="BB760" s="33"/>
      <c r="BC760" s="34"/>
      <c r="BD760" s="35"/>
      <c r="BE760" s="36"/>
      <c r="BF760" s="37"/>
      <c r="BG760" s="33"/>
      <c r="BH760" s="38"/>
      <c r="BI760" s="39"/>
      <c r="BJ760" s="40"/>
      <c r="BK760" s="48"/>
      <c r="BL760" s="49"/>
      <c r="BM760" s="41"/>
      <c r="BN760" s="47"/>
      <c r="BO760" s="33"/>
      <c r="BP760" s="33"/>
      <c r="BQ760" s="34"/>
      <c r="BR760" s="33"/>
      <c r="BS760" s="34"/>
      <c r="BT760" s="35"/>
      <c r="BU760" s="36"/>
      <c r="BV760" s="37"/>
      <c r="BW760" s="33"/>
      <c r="BX760" s="38"/>
      <c r="BY760" s="39"/>
      <c r="BZ760" s="40"/>
      <c r="CA760" s="48"/>
      <c r="CB760" s="49"/>
      <c r="CC760" s="41"/>
      <c r="CD760" s="47"/>
    </row>
    <row r="761" spans="1:82" s="32" customFormat="1" ht="90" customHeight="1" x14ac:dyDescent="0.25">
      <c r="A761" s="315">
        <f t="shared" si="33"/>
        <v>753</v>
      </c>
      <c r="B761" s="61" t="s">
        <v>2479</v>
      </c>
      <c r="C761" s="61">
        <v>2023</v>
      </c>
      <c r="D761" s="61" t="s">
        <v>163</v>
      </c>
      <c r="E761" s="61"/>
      <c r="F761" s="61" t="s">
        <v>3115</v>
      </c>
      <c r="G761" s="62" t="s">
        <v>3109</v>
      </c>
      <c r="H761" s="310" t="s">
        <v>164</v>
      </c>
      <c r="I761" s="46" t="s">
        <v>3110</v>
      </c>
      <c r="J761" s="64" t="s">
        <v>3110</v>
      </c>
      <c r="K761" s="63" t="s">
        <v>73</v>
      </c>
      <c r="L761" s="90" t="s">
        <v>3030</v>
      </c>
      <c r="M761" s="100" t="s">
        <v>3002</v>
      </c>
      <c r="N761" s="90" t="s">
        <v>3003</v>
      </c>
      <c r="O761" s="90">
        <v>1</v>
      </c>
      <c r="P761" s="101">
        <v>45659</v>
      </c>
      <c r="Q761" s="101">
        <v>45688</v>
      </c>
      <c r="R761" s="102">
        <f t="shared" si="34"/>
        <v>4.3500000000000005</v>
      </c>
      <c r="S761" s="90" t="s">
        <v>168</v>
      </c>
      <c r="T761" s="90" t="s">
        <v>1188</v>
      </c>
      <c r="U761" s="105">
        <f>+IFERROR(VLOOKUP($L761,ACTIVIDADES!$B$9:$X$493,10,0),"")</f>
        <v>1</v>
      </c>
      <c r="V761" s="167" t="str">
        <f>+IFERROR(VLOOKUP($L761,ACTIVIDADES!$B$9:$X$493,11,0),"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61" s="227" t="str">
        <f>+IFERROR(VLOOKUP($L761,ACTIVIDADES!$B$9:$X$493,12,0),"")</f>
        <v>https://dnbcgovco-my.sharepoint.com/:f:/g/personal/planeacion_dnbc_gov_co/IgAFvUd88YzsRKgNnx23RITfAQz5192a3834_j-KTkmQ3I8?e=EKWQSq</v>
      </c>
      <c r="X761" s="138">
        <f>+IFERROR(VLOOKUP($L761,ACTIVIDADES!$B$9:$X$493,13,0),"")</f>
        <v>46153</v>
      </c>
      <c r="Y761" s="164" t="str">
        <f>+IFERROR(VLOOKUP($L761,ACTIVIDADES!$B$9:$X$493,14,0),"")</f>
        <v>Cumplida en seguimiento diciembre 2025</v>
      </c>
      <c r="Z761" s="105">
        <f>+IFERROR(VLOOKUP($L761,ACTIVIDADES!$B$9:$X$493,15,0),"")</f>
        <v>1</v>
      </c>
      <c r="AA761" s="165" t="str">
        <f>+IFERROR(VLOOKUP($L761,ACTIVIDADES!$B$9:$X$493,16,0),"")</f>
        <v>CUMPLIDO</v>
      </c>
      <c r="AB761" s="138">
        <v>46181</v>
      </c>
      <c r="AC761" s="105">
        <v>1</v>
      </c>
      <c r="AD761" s="181" t="s">
        <v>2517</v>
      </c>
      <c r="AE761" s="105" t="s">
        <v>80</v>
      </c>
      <c r="AF761" s="105" t="s">
        <v>81</v>
      </c>
      <c r="AG761" s="105" t="s">
        <v>85</v>
      </c>
      <c r="AH761" s="105" t="s">
        <v>123</v>
      </c>
      <c r="AI761" s="33"/>
      <c r="AJ761" s="33"/>
      <c r="AK761" s="34"/>
      <c r="AL761" s="33"/>
      <c r="AM761" s="34"/>
      <c r="AN761" s="35"/>
      <c r="AO761" s="36"/>
      <c r="AP761" s="37"/>
      <c r="AQ761" s="33"/>
      <c r="AR761" s="38"/>
      <c r="AS761" s="39"/>
      <c r="AT761" s="40"/>
      <c r="AU761" s="48"/>
      <c r="AV761" s="49"/>
      <c r="AW761" s="41"/>
      <c r="AX761" s="47"/>
      <c r="AY761" s="33"/>
      <c r="AZ761" s="33"/>
      <c r="BA761" s="34"/>
      <c r="BB761" s="33"/>
      <c r="BC761" s="34"/>
      <c r="BD761" s="35"/>
      <c r="BE761" s="36"/>
      <c r="BF761" s="37"/>
      <c r="BG761" s="33"/>
      <c r="BH761" s="38"/>
      <c r="BI761" s="39"/>
      <c r="BJ761" s="40"/>
      <c r="BK761" s="48"/>
      <c r="BL761" s="49"/>
      <c r="BM761" s="41"/>
      <c r="BN761" s="47"/>
      <c r="BO761" s="33"/>
      <c r="BP761" s="33"/>
      <c r="BQ761" s="34"/>
      <c r="BR761" s="33"/>
      <c r="BS761" s="34"/>
      <c r="BT761" s="35"/>
      <c r="BU761" s="36"/>
      <c r="BV761" s="37"/>
      <c r="BW761" s="33"/>
      <c r="BX761" s="38"/>
      <c r="BY761" s="39"/>
      <c r="BZ761" s="40"/>
      <c r="CA761" s="48"/>
      <c r="CB761" s="49"/>
      <c r="CC761" s="41"/>
      <c r="CD761" s="47"/>
    </row>
    <row r="762" spans="1:82" s="32" customFormat="1" ht="90" customHeight="1" x14ac:dyDescent="0.25">
      <c r="A762" s="315">
        <f t="shared" si="33"/>
        <v>754</v>
      </c>
      <c r="B762" s="61" t="s">
        <v>2479</v>
      </c>
      <c r="C762" s="61">
        <v>2023</v>
      </c>
      <c r="D762" s="61" t="s">
        <v>1248</v>
      </c>
      <c r="E762" s="61"/>
      <c r="F762" s="61" t="s">
        <v>3116</v>
      </c>
      <c r="G762" s="62" t="s">
        <v>3117</v>
      </c>
      <c r="H762" s="310" t="s">
        <v>1251</v>
      </c>
      <c r="I762" s="46" t="s">
        <v>3118</v>
      </c>
      <c r="J762" s="46" t="s">
        <v>3118</v>
      </c>
      <c r="K762" s="63" t="s">
        <v>73</v>
      </c>
      <c r="L762" s="90" t="s">
        <v>3119</v>
      </c>
      <c r="M762" s="100" t="s">
        <v>3076</v>
      </c>
      <c r="N762" s="90" t="s">
        <v>3077</v>
      </c>
      <c r="O762" s="90">
        <v>4</v>
      </c>
      <c r="P762" s="101">
        <v>45659</v>
      </c>
      <c r="Q762" s="101">
        <v>46022</v>
      </c>
      <c r="R762" s="102">
        <f t="shared" si="34"/>
        <v>53.85</v>
      </c>
      <c r="S762" s="90" t="s">
        <v>2788</v>
      </c>
      <c r="T762" s="90" t="s">
        <v>1188</v>
      </c>
      <c r="U762" s="105">
        <f>+IFERROR(VLOOKUP($L762,ACTIVIDADES!$B$9:$X$493,10,0),"")</f>
        <v>0</v>
      </c>
      <c r="V762" s="167" t="str">
        <f>+IFERROR(VLOOKUP($L762,ACTIVIDADES!$B$9:$X$493,11,0)," ")</f>
        <v>Accion establecida en el plan de mejoramiento suscrito el 17 de diciembre de 2024, como resultado de la auditoria realizada a la vigencia 2023.
La acción finalizó el 31 de diciembre de 2025. 
No se evidencia reporte de avance.
Por lo tanto, no se ha dado cumplimiento a la acción establecida en el Plan de Mejoramiento</v>
      </c>
      <c r="W762" s="227">
        <f>+IFERROR(VLOOKUP($L762,ACTIVIDADES!$B$9:$X$493,12,0),"")</f>
        <v>0</v>
      </c>
      <c r="X762" s="138">
        <f>+IFERROR(VLOOKUP($L762,ACTIVIDADES!$B$9:$X$493,13,0),"")</f>
        <v>46153</v>
      </c>
      <c r="Y762" s="164" t="str">
        <f>+IFERROR(VLOOKUP($L762,ACTIVIDADES!$B$9:$X$493,14,0),"")</f>
        <v>No se encuentran evidencias de la actividad</v>
      </c>
      <c r="Z762" s="105">
        <f>+IFERROR(VLOOKUP($L762,ACTIVIDADES!$B$9:$X$493,15,0),"")</f>
        <v>0</v>
      </c>
      <c r="AA762" s="165" t="str">
        <f>+IFERROR(VLOOKUP($L762,ACTIVIDADES!$B$9:$X$493,16,0),"")</f>
        <v>VENCIDO</v>
      </c>
      <c r="AB762" s="138">
        <v>46157</v>
      </c>
      <c r="AC762" s="105">
        <v>0</v>
      </c>
      <c r="AD762" s="181" t="s">
        <v>93</v>
      </c>
      <c r="AE762" s="105" t="s">
        <v>118</v>
      </c>
      <c r="AF762" s="105" t="s">
        <v>81</v>
      </c>
      <c r="AG762" s="105" t="s">
        <v>81</v>
      </c>
      <c r="AH762" s="105" t="s">
        <v>81</v>
      </c>
      <c r="AI762" s="33"/>
      <c r="AJ762" s="33"/>
      <c r="AK762" s="34"/>
      <c r="AL762" s="33"/>
      <c r="AM762" s="34"/>
      <c r="AN762" s="35"/>
      <c r="AO762" s="36"/>
      <c r="AP762" s="37"/>
      <c r="AQ762" s="33"/>
      <c r="AR762" s="38"/>
      <c r="AS762" s="39"/>
      <c r="AT762" s="40"/>
      <c r="AU762" s="48"/>
      <c r="AV762" s="49"/>
      <c r="AW762" s="41"/>
      <c r="AX762" s="47"/>
      <c r="AY762" s="33"/>
      <c r="AZ762" s="33"/>
      <c r="BA762" s="34"/>
      <c r="BB762" s="33"/>
      <c r="BC762" s="34"/>
      <c r="BD762" s="35"/>
      <c r="BE762" s="36"/>
      <c r="BF762" s="37"/>
      <c r="BG762" s="33"/>
      <c r="BH762" s="38"/>
      <c r="BI762" s="39"/>
      <c r="BJ762" s="40"/>
      <c r="BK762" s="48"/>
      <c r="BL762" s="49"/>
      <c r="BM762" s="41"/>
      <c r="BN762" s="47"/>
      <c r="BO762" s="33"/>
      <c r="BP762" s="33"/>
      <c r="BQ762" s="34"/>
      <c r="BR762" s="33"/>
      <c r="BS762" s="34"/>
      <c r="BT762" s="35"/>
      <c r="BU762" s="36"/>
      <c r="BV762" s="37"/>
      <c r="BW762" s="33"/>
      <c r="BX762" s="38"/>
      <c r="BY762" s="39"/>
      <c r="BZ762" s="40"/>
      <c r="CA762" s="48"/>
      <c r="CB762" s="49"/>
      <c r="CC762" s="41"/>
      <c r="CD762" s="47"/>
    </row>
    <row r="763" spans="1:82" s="32" customFormat="1" ht="90" customHeight="1" x14ac:dyDescent="0.25">
      <c r="A763" s="315">
        <f t="shared" si="33"/>
        <v>755</v>
      </c>
      <c r="B763" s="61" t="s">
        <v>2479</v>
      </c>
      <c r="C763" s="61">
        <v>2023</v>
      </c>
      <c r="D763" s="61" t="s">
        <v>163</v>
      </c>
      <c r="E763" s="61"/>
      <c r="F763" s="61" t="s">
        <v>3120</v>
      </c>
      <c r="G763" s="62" t="s">
        <v>3117</v>
      </c>
      <c r="H763" s="310"/>
      <c r="I763" s="46" t="s">
        <v>3118</v>
      </c>
      <c r="J763" s="46" t="s">
        <v>3118</v>
      </c>
      <c r="K763" s="63" t="s">
        <v>73</v>
      </c>
      <c r="L763" s="90" t="s">
        <v>3121</v>
      </c>
      <c r="M763" s="100" t="s">
        <v>3122</v>
      </c>
      <c r="N763" s="90" t="s">
        <v>3123</v>
      </c>
      <c r="O763" s="90">
        <v>1</v>
      </c>
      <c r="P763" s="101">
        <v>45659</v>
      </c>
      <c r="Q763" s="101">
        <v>45746</v>
      </c>
      <c r="R763" s="102">
        <f t="shared" si="34"/>
        <v>13.2</v>
      </c>
      <c r="S763" s="90" t="s">
        <v>105</v>
      </c>
      <c r="T763" s="90" t="s">
        <v>1188</v>
      </c>
      <c r="U763" s="105">
        <f>+IFERROR(VLOOKUP($L763,ACTIVIDADES!$B$9:$X$493,10,0),"")</f>
        <v>0</v>
      </c>
      <c r="V763" s="167" t="str">
        <f>+IFERROR(VLOOKUP($L763,ACTIVIDADES!$B$9:$X$493,11,0)," ")</f>
        <v xml:space="preserve">Accion establecida en el plan de mejoramiento suscrito el 17 de diciembre de 2024, como resultado de la auditoria realizada a la vigencia 2023.
La acción finalizó el 30 de marzo de 2025. 
No se evidencia reporte de avance.
No se cumplió con el plazo establecido en la acción de mejora, quedando VENCIDA.
</v>
      </c>
      <c r="W763" s="227">
        <f>+IFERROR(VLOOKUP($L763,ACTIVIDADES!$B$9:$X$493,12,0),"")</f>
        <v>0</v>
      </c>
      <c r="X763" s="138">
        <f>+IFERROR(VLOOKUP($L763,ACTIVIDADES!$B$9:$X$493,13,0),"")</f>
        <v>46153</v>
      </c>
      <c r="Y763" s="164" t="str">
        <f>+IFERROR(VLOOKUP($L763,ACTIVIDADES!$B$9:$X$493,14,0),"")</f>
        <v>No se evidencian soportes de la actividad</v>
      </c>
      <c r="Z763" s="105">
        <f>+IFERROR(VLOOKUP($L763,ACTIVIDADES!$B$9:$X$493,15,0),"")</f>
        <v>0</v>
      </c>
      <c r="AA763" s="165" t="str">
        <f>+IFERROR(VLOOKUP($L763,ACTIVIDADES!$B$9:$X$493,16,0),"")</f>
        <v>VENCIDO</v>
      </c>
      <c r="AB763" s="138">
        <v>46181</v>
      </c>
      <c r="AC763" s="105">
        <v>0</v>
      </c>
      <c r="AD763" s="181" t="s">
        <v>93</v>
      </c>
      <c r="AE763" s="105" t="s">
        <v>118</v>
      </c>
      <c r="AF763" s="105" t="s">
        <v>81</v>
      </c>
      <c r="AG763" s="105" t="s">
        <v>81</v>
      </c>
      <c r="AH763" s="105" t="s">
        <v>81</v>
      </c>
      <c r="AI763" s="33"/>
      <c r="AJ763" s="33"/>
      <c r="AK763" s="34"/>
      <c r="AL763" s="33"/>
      <c r="AM763" s="34"/>
      <c r="AN763" s="35"/>
      <c r="AO763" s="36"/>
      <c r="AP763" s="37"/>
      <c r="AQ763" s="33"/>
      <c r="AR763" s="38"/>
      <c r="AS763" s="39"/>
      <c r="AT763" s="40"/>
      <c r="AU763" s="48"/>
      <c r="AV763" s="49"/>
      <c r="AW763" s="41"/>
      <c r="AX763" s="47"/>
      <c r="AY763" s="33"/>
      <c r="AZ763" s="33"/>
      <c r="BA763" s="34"/>
      <c r="BB763" s="33"/>
      <c r="BC763" s="34"/>
      <c r="BD763" s="35"/>
      <c r="BE763" s="36"/>
      <c r="BF763" s="37"/>
      <c r="BG763" s="33"/>
      <c r="BH763" s="38"/>
      <c r="BI763" s="39"/>
      <c r="BJ763" s="40"/>
      <c r="BK763" s="48"/>
      <c r="BL763" s="49"/>
      <c r="BM763" s="41"/>
      <c r="BN763" s="47"/>
      <c r="BO763" s="33"/>
      <c r="BP763" s="33"/>
      <c r="BQ763" s="34"/>
      <c r="BR763" s="33"/>
      <c r="BS763" s="34"/>
      <c r="BT763" s="35"/>
      <c r="BU763" s="36"/>
      <c r="BV763" s="37"/>
      <c r="BW763" s="33"/>
      <c r="BX763" s="38"/>
      <c r="BY763" s="39"/>
      <c r="BZ763" s="40"/>
      <c r="CA763" s="48"/>
      <c r="CB763" s="49"/>
      <c r="CC763" s="41"/>
      <c r="CD763" s="47"/>
    </row>
    <row r="764" spans="1:82" s="32" customFormat="1" ht="90" customHeight="1" x14ac:dyDescent="0.25">
      <c r="A764" s="315">
        <f t="shared" si="33"/>
        <v>756</v>
      </c>
      <c r="B764" s="61" t="s">
        <v>2479</v>
      </c>
      <c r="C764" s="61">
        <v>2023</v>
      </c>
      <c r="D764" s="61" t="s">
        <v>163</v>
      </c>
      <c r="E764" s="61"/>
      <c r="F764" s="61" t="s">
        <v>3124</v>
      </c>
      <c r="G764" s="62" t="s">
        <v>3117</v>
      </c>
      <c r="H764" s="310" t="s">
        <v>164</v>
      </c>
      <c r="I764" s="46" t="s">
        <v>3118</v>
      </c>
      <c r="J764" s="64" t="s">
        <v>3118</v>
      </c>
      <c r="K764" s="63" t="s">
        <v>73</v>
      </c>
      <c r="L764" s="90" t="s">
        <v>3030</v>
      </c>
      <c r="M764" s="100" t="s">
        <v>3002</v>
      </c>
      <c r="N764" s="90" t="s">
        <v>3003</v>
      </c>
      <c r="O764" s="90">
        <v>1</v>
      </c>
      <c r="P764" s="101">
        <v>45659</v>
      </c>
      <c r="Q764" s="101">
        <v>45688</v>
      </c>
      <c r="R764" s="102">
        <f t="shared" si="34"/>
        <v>4.3500000000000005</v>
      </c>
      <c r="S764" s="90" t="s">
        <v>168</v>
      </c>
      <c r="T764" s="90" t="s">
        <v>1188</v>
      </c>
      <c r="U764" s="105">
        <f>+IFERROR(VLOOKUP($L764,ACTIVIDADES!$B$9:$X$493,10,0),"")</f>
        <v>1</v>
      </c>
      <c r="V764" s="167" t="str">
        <f>+IFERROR(VLOOKUP($L764,ACTIVIDADES!$B$9:$X$493,11,0),"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64" s="227" t="str">
        <f>+IFERROR(VLOOKUP($L764,ACTIVIDADES!$B$9:$X$493,12,0),"")</f>
        <v>https://dnbcgovco-my.sharepoint.com/:f:/g/personal/planeacion_dnbc_gov_co/IgAFvUd88YzsRKgNnx23RITfAQz5192a3834_j-KTkmQ3I8?e=EKWQSq</v>
      </c>
      <c r="X764" s="138">
        <f>+IFERROR(VLOOKUP($L764,ACTIVIDADES!$B$9:$X$493,13,0),"")</f>
        <v>46153</v>
      </c>
      <c r="Y764" s="164" t="str">
        <f>+IFERROR(VLOOKUP($L764,ACTIVIDADES!$B$9:$X$493,14,0),"")</f>
        <v>Cumplida en seguimiento diciembre 2025</v>
      </c>
      <c r="Z764" s="105">
        <f>+IFERROR(VLOOKUP($L764,ACTIVIDADES!$B$9:$X$493,15,0),"")</f>
        <v>1</v>
      </c>
      <c r="AA764" s="165" t="str">
        <f>+IFERROR(VLOOKUP($L764,ACTIVIDADES!$B$9:$X$493,16,0),"")</f>
        <v>CUMPLIDO</v>
      </c>
      <c r="AB764" s="138">
        <v>46157</v>
      </c>
      <c r="AC764" s="105">
        <v>1</v>
      </c>
      <c r="AD764" s="181" t="s">
        <v>2517</v>
      </c>
      <c r="AE764" s="105" t="s">
        <v>80</v>
      </c>
      <c r="AF764" s="105" t="s">
        <v>81</v>
      </c>
      <c r="AG764" s="105" t="s">
        <v>85</v>
      </c>
      <c r="AH764" s="105" t="s">
        <v>123</v>
      </c>
      <c r="AI764" s="33"/>
      <c r="AJ764" s="33"/>
      <c r="AK764" s="34"/>
      <c r="AL764" s="33"/>
      <c r="AM764" s="34"/>
      <c r="AN764" s="35"/>
      <c r="AO764" s="36"/>
      <c r="AP764" s="37"/>
      <c r="AQ764" s="33"/>
      <c r="AR764" s="38"/>
      <c r="AS764" s="39"/>
      <c r="AT764" s="40"/>
      <c r="AU764" s="48"/>
      <c r="AV764" s="49"/>
      <c r="AW764" s="41"/>
      <c r="AX764" s="47"/>
      <c r="AY764" s="33"/>
      <c r="AZ764" s="33"/>
      <c r="BA764" s="34"/>
      <c r="BB764" s="33"/>
      <c r="BC764" s="34"/>
      <c r="BD764" s="35"/>
      <c r="BE764" s="36"/>
      <c r="BF764" s="37"/>
      <c r="BG764" s="33"/>
      <c r="BH764" s="38"/>
      <c r="BI764" s="39"/>
      <c r="BJ764" s="40"/>
      <c r="BK764" s="48"/>
      <c r="BL764" s="49"/>
      <c r="BM764" s="41"/>
      <c r="BN764" s="47"/>
      <c r="BO764" s="33"/>
      <c r="BP764" s="33"/>
      <c r="BQ764" s="34"/>
      <c r="BR764" s="33"/>
      <c r="BS764" s="34"/>
      <c r="BT764" s="35"/>
      <c r="BU764" s="36"/>
      <c r="BV764" s="37"/>
      <c r="BW764" s="33"/>
      <c r="BX764" s="38"/>
      <c r="BY764" s="39"/>
      <c r="BZ764" s="40"/>
      <c r="CA764" s="48"/>
      <c r="CB764" s="49"/>
      <c r="CC764" s="41"/>
      <c r="CD764" s="47"/>
    </row>
    <row r="765" spans="1:82" s="32" customFormat="1" ht="90" customHeight="1" x14ac:dyDescent="0.25">
      <c r="A765" s="315">
        <f t="shared" si="33"/>
        <v>757</v>
      </c>
      <c r="B765" s="61" t="s">
        <v>2479</v>
      </c>
      <c r="C765" s="61">
        <v>2023</v>
      </c>
      <c r="D765" s="61" t="s">
        <v>68</v>
      </c>
      <c r="E765" s="61"/>
      <c r="F765" s="61" t="s">
        <v>3125</v>
      </c>
      <c r="G765" s="62" t="s">
        <v>3126</v>
      </c>
      <c r="H765" s="310"/>
      <c r="I765" s="46" t="s">
        <v>3127</v>
      </c>
      <c r="J765" s="64" t="s">
        <v>3127</v>
      </c>
      <c r="K765" s="63" t="s">
        <v>73</v>
      </c>
      <c r="L765" s="90" t="s">
        <v>3128</v>
      </c>
      <c r="M765" s="100" t="s">
        <v>3129</v>
      </c>
      <c r="N765" s="90" t="s">
        <v>3130</v>
      </c>
      <c r="O765" s="90">
        <v>1</v>
      </c>
      <c r="P765" s="101">
        <v>45659</v>
      </c>
      <c r="Q765" s="101">
        <v>45716</v>
      </c>
      <c r="R765" s="102">
        <f t="shared" si="34"/>
        <v>8.4</v>
      </c>
      <c r="S765" s="90" t="s">
        <v>92</v>
      </c>
      <c r="T765" s="90" t="s">
        <v>1188</v>
      </c>
      <c r="U765" s="105">
        <f>+IFERROR(VLOOKUP($L765,ACTIVIDADES!$B$9:$X$493,10,0),"")</f>
        <v>1</v>
      </c>
      <c r="V765" s="167" t="str">
        <f>+IFERROR(VLOOKUP($L765,ACTIVIDADES!$B$9:$X$493,11,0)," ")</f>
        <v xml:space="preserve">Se presento el plan anual de austeridad del gasto </v>
      </c>
      <c r="W765" s="227" t="str">
        <f>+IFERROR(VLOOKUP($L765,ACTIVIDADES!$B$9:$X$493,12,0),"")</f>
        <v>https://dnbcgovco-my.sharepoint.com/:f:/g/personal/planeacion_dnbc_gov_co/IgAZgjxyGx1tQIAFR9RS7hDUAS3WuIf107gDHqwU9nNgaxY?e=flmA2k</v>
      </c>
      <c r="X765" s="138">
        <f>+IFERROR(VLOOKUP($L765,ACTIVIDADES!$B$9:$X$493,13,0),"")</f>
        <v>46153</v>
      </c>
      <c r="Y765" s="164" t="str">
        <f>+IFERROR(VLOOKUP($L765,ACTIVIDADES!$B$9:$X$493,14,0),"")</f>
        <v>No se encuentran evidencias de su presentación al comité directivo</v>
      </c>
      <c r="Z765" s="105">
        <f>+IFERROR(VLOOKUP($L765,ACTIVIDADES!$B$9:$X$493,15,0),"")</f>
        <v>0</v>
      </c>
      <c r="AA765" s="165" t="str">
        <f>+IFERROR(VLOOKUP($L765,ACTIVIDADES!$B$9:$X$493,16,0),"")</f>
        <v>VENCIDO</v>
      </c>
      <c r="AB765" s="138">
        <v>46157</v>
      </c>
      <c r="AC765" s="174">
        <v>0</v>
      </c>
      <c r="AD765" s="181" t="s">
        <v>3131</v>
      </c>
      <c r="AE765" s="105" t="s">
        <v>118</v>
      </c>
      <c r="AF765" s="105" t="s">
        <v>81</v>
      </c>
      <c r="AG765" s="105" t="s">
        <v>85</v>
      </c>
      <c r="AH765" s="105" t="s">
        <v>123</v>
      </c>
      <c r="AI765" s="33"/>
      <c r="AJ765" s="33"/>
      <c r="AK765" s="34"/>
      <c r="AL765" s="33"/>
      <c r="AM765" s="34"/>
      <c r="AN765" s="35"/>
      <c r="AO765" s="36"/>
      <c r="AP765" s="37"/>
      <c r="AQ765" s="33"/>
      <c r="AR765" s="38"/>
      <c r="AS765" s="39"/>
      <c r="AT765" s="40"/>
      <c r="AU765" s="48"/>
      <c r="AV765" s="49"/>
      <c r="AW765" s="41"/>
      <c r="AX765" s="47"/>
      <c r="AY765" s="33"/>
      <c r="AZ765" s="33"/>
      <c r="BA765" s="34"/>
      <c r="BB765" s="33"/>
      <c r="BC765" s="34"/>
      <c r="BD765" s="35"/>
      <c r="BE765" s="36"/>
      <c r="BF765" s="37"/>
      <c r="BG765" s="33"/>
      <c r="BH765" s="38"/>
      <c r="BI765" s="39"/>
      <c r="BJ765" s="40"/>
      <c r="BK765" s="48"/>
      <c r="BL765" s="49"/>
      <c r="BM765" s="41"/>
      <c r="BN765" s="47"/>
      <c r="BO765" s="33"/>
      <c r="BP765" s="33"/>
      <c r="BQ765" s="34"/>
      <c r="BR765" s="33"/>
      <c r="BS765" s="34"/>
      <c r="BT765" s="35"/>
      <c r="BU765" s="36"/>
      <c r="BV765" s="37"/>
      <c r="BW765" s="33"/>
      <c r="BX765" s="38"/>
      <c r="BY765" s="39"/>
      <c r="BZ765" s="40"/>
      <c r="CA765" s="48"/>
      <c r="CB765" s="49"/>
      <c r="CC765" s="41"/>
      <c r="CD765" s="47"/>
    </row>
    <row r="766" spans="1:82" s="32" customFormat="1" ht="90" customHeight="1" x14ac:dyDescent="0.25">
      <c r="A766" s="315">
        <f t="shared" si="33"/>
        <v>758</v>
      </c>
      <c r="B766" s="61" t="s">
        <v>2479</v>
      </c>
      <c r="C766" s="61">
        <v>2023</v>
      </c>
      <c r="D766" s="61" t="s">
        <v>68</v>
      </c>
      <c r="E766" s="61"/>
      <c r="F766" s="61" t="s">
        <v>3132</v>
      </c>
      <c r="G766" s="62" t="s">
        <v>3126</v>
      </c>
      <c r="H766" s="310"/>
      <c r="I766" s="46" t="s">
        <v>3127</v>
      </c>
      <c r="J766" s="64" t="s">
        <v>3127</v>
      </c>
      <c r="K766" s="63" t="s">
        <v>73</v>
      </c>
      <c r="L766" s="90" t="s">
        <v>3133</v>
      </c>
      <c r="M766" s="100" t="s">
        <v>3134</v>
      </c>
      <c r="N766" s="90" t="s">
        <v>3028</v>
      </c>
      <c r="O766" s="90">
        <v>12</v>
      </c>
      <c r="P766" s="101">
        <v>45659</v>
      </c>
      <c r="Q766" s="101">
        <v>46022</v>
      </c>
      <c r="R766" s="102">
        <f t="shared" si="34"/>
        <v>53.85</v>
      </c>
      <c r="S766" s="90" t="s">
        <v>92</v>
      </c>
      <c r="T766" s="90" t="s">
        <v>1188</v>
      </c>
      <c r="U766" s="105">
        <f>+IFERROR(VLOOKUP($L766,ACTIVIDADES!$B$9:$X$493,10,0),"")</f>
        <v>1</v>
      </c>
      <c r="V766" s="167" t="str">
        <f>+IFERROR(VLOOKUP($L766,ACTIVIDADES!$B$9:$X$493,11,0)," ")</f>
        <v xml:space="preserve">Se realizo el seguimiento del primer trimestre 2026 al plan de austeridad </v>
      </c>
      <c r="W766" s="227" t="str">
        <f>+IFERROR(VLOOKUP($L766,ACTIVIDADES!$B$9:$X$493,12,0),"")</f>
        <v>https://dnbcgovco-my.sharepoint.com/:f:/g/personal/planeacion_dnbc_gov_co/IgBDaL799PV3SZi0S6ivo4NHARPWm5wh51y_lsQakdqL1Jo?e=Lhpf3R</v>
      </c>
      <c r="X766" s="138">
        <f>+IFERROR(VLOOKUP($L766,ACTIVIDADES!$B$9:$X$493,13,0),"")</f>
        <v>46153</v>
      </c>
      <c r="Y766" s="164" t="str">
        <f>+IFERROR(VLOOKUP($L766,ACTIVIDADES!$B$9:$X$493,14,0),"")</f>
        <v>Se evidencia informe de seguimiento primer trimestre. Se sugiere incluir evidencia de socialización con lider del proceso Sub administrativo vía correo electrónico</v>
      </c>
      <c r="Z766" s="105">
        <f>+IFERROR(VLOOKUP($L766,ACTIVIDADES!$B$9:$X$493,15,0),"")</f>
        <v>1</v>
      </c>
      <c r="AA766" s="165" t="str">
        <f>+IFERROR(VLOOKUP($L766,ACTIVIDADES!$B$9:$X$493,16,0),"")</f>
        <v>CUMPLIDO</v>
      </c>
      <c r="AB766" s="138">
        <v>46171</v>
      </c>
      <c r="AC766" s="174">
        <v>0.25</v>
      </c>
      <c r="AD766" s="181" t="s">
        <v>3135</v>
      </c>
      <c r="AE766" s="105" t="s">
        <v>80</v>
      </c>
      <c r="AF766" s="105" t="s">
        <v>81</v>
      </c>
      <c r="AG766" s="105" t="s">
        <v>85</v>
      </c>
      <c r="AH766" s="105" t="s">
        <v>123</v>
      </c>
      <c r="AI766" s="33"/>
      <c r="AJ766" s="33"/>
      <c r="AK766" s="34"/>
      <c r="AL766" s="33"/>
      <c r="AM766" s="34"/>
      <c r="AN766" s="35"/>
      <c r="AO766" s="36"/>
      <c r="AP766" s="37"/>
      <c r="AQ766" s="33"/>
      <c r="AR766" s="38"/>
      <c r="AS766" s="39"/>
      <c r="AT766" s="40"/>
      <c r="AU766" s="48"/>
      <c r="AV766" s="49"/>
      <c r="AW766" s="41"/>
      <c r="AX766" s="47"/>
      <c r="AY766" s="33"/>
      <c r="AZ766" s="33"/>
      <c r="BA766" s="34"/>
      <c r="BB766" s="33"/>
      <c r="BC766" s="34"/>
      <c r="BD766" s="35"/>
      <c r="BE766" s="36"/>
      <c r="BF766" s="37"/>
      <c r="BG766" s="33"/>
      <c r="BH766" s="38"/>
      <c r="BI766" s="39"/>
      <c r="BJ766" s="40"/>
      <c r="BK766" s="48"/>
      <c r="BL766" s="49"/>
      <c r="BM766" s="41"/>
      <c r="BN766" s="47"/>
      <c r="BO766" s="33"/>
      <c r="BP766" s="33"/>
      <c r="BQ766" s="34"/>
      <c r="BR766" s="33"/>
      <c r="BS766" s="34"/>
      <c r="BT766" s="35"/>
      <c r="BU766" s="36"/>
      <c r="BV766" s="37"/>
      <c r="BW766" s="33"/>
      <c r="BX766" s="38"/>
      <c r="BY766" s="39"/>
      <c r="BZ766" s="40"/>
      <c r="CA766" s="48"/>
      <c r="CB766" s="49"/>
      <c r="CC766" s="41"/>
      <c r="CD766" s="47"/>
    </row>
    <row r="767" spans="1:82" s="32" customFormat="1" ht="90" customHeight="1" x14ac:dyDescent="0.25">
      <c r="A767" s="315">
        <f t="shared" si="33"/>
        <v>759</v>
      </c>
      <c r="B767" s="61" t="s">
        <v>2479</v>
      </c>
      <c r="C767" s="61">
        <v>2023</v>
      </c>
      <c r="D767" s="61" t="s">
        <v>1248</v>
      </c>
      <c r="E767" s="61"/>
      <c r="F767" s="61" t="s">
        <v>3136</v>
      </c>
      <c r="G767" s="62" t="s">
        <v>3137</v>
      </c>
      <c r="H767" s="310" t="s">
        <v>1251</v>
      </c>
      <c r="I767" s="46" t="s">
        <v>3138</v>
      </c>
      <c r="J767" s="46" t="s">
        <v>3138</v>
      </c>
      <c r="K767" s="63" t="s">
        <v>73</v>
      </c>
      <c r="L767" s="90" t="s">
        <v>3045</v>
      </c>
      <c r="M767" s="100" t="s">
        <v>3046</v>
      </c>
      <c r="N767" s="90" t="s">
        <v>928</v>
      </c>
      <c r="O767" s="90">
        <v>1</v>
      </c>
      <c r="P767" s="101">
        <v>45659</v>
      </c>
      <c r="Q767" s="101">
        <v>45746</v>
      </c>
      <c r="R767" s="102">
        <f t="shared" si="34"/>
        <v>13.2</v>
      </c>
      <c r="S767" s="90" t="s">
        <v>2788</v>
      </c>
      <c r="T767" s="90" t="s">
        <v>1188</v>
      </c>
      <c r="U767" s="105">
        <f>+IFERROR(VLOOKUP($L767,ACTIVIDADES!$B$9:$X$493,10,0),"")</f>
        <v>1</v>
      </c>
      <c r="V767" s="167" t="str">
        <f>+IFERROR(VLOOKUP($L767,ACTIVIDADES!$B$9:$X$493,11,0)," ")</f>
        <v xml:space="preserve">Se formuló Procedimiento de asignación y reasignación de fortalecimiento (bienes) a entregar a los Cuerpos de Bomberos del País con recursos del Fondo Nacional de Bomberos Código: PC-FB-02, Vigente Desde: 25/03/2025
</v>
      </c>
      <c r="W767" s="227" t="str">
        <f>+IFERROR(VLOOKUP($L767,ACTIVIDADES!$B$9:$X$493,12,0),"")</f>
        <v>https://dnbcgovco-my.sharepoint.com/:f:/g/personal/planeacion_dnbc_gov_co/IgDXNHpy7oLsTo_k1pBYTEA_AXkQuekeDuYRfMOd3hOKrho?e=FZVMrN</v>
      </c>
      <c r="X767" s="138">
        <f>+IFERROR(VLOOKUP($L767,ACTIVIDADES!$B$9:$X$493,13,0),"")</f>
        <v>46153</v>
      </c>
      <c r="Y767" s="164" t="str">
        <f>+IFERROR(VLOOKUP($L767,ACTIVIDADES!$B$9:$X$493,14,0),"")</f>
        <v>Se evidencia procedimiento formulado en la vigencia 2025</v>
      </c>
      <c r="Z767" s="105">
        <f>+IFERROR(VLOOKUP($L767,ACTIVIDADES!$B$9:$X$493,15,0),"")</f>
        <v>1</v>
      </c>
      <c r="AA767" s="165" t="str">
        <f>+IFERROR(VLOOKUP($L767,ACTIVIDADES!$B$9:$X$493,16,0),"")</f>
        <v>CUMPLIDO</v>
      </c>
      <c r="AB767" s="138">
        <v>46171</v>
      </c>
      <c r="AC767" s="170">
        <v>1</v>
      </c>
      <c r="AD767" s="176" t="s">
        <v>3061</v>
      </c>
      <c r="AE767" s="105" t="s">
        <v>80</v>
      </c>
      <c r="AF767" s="105" t="s">
        <v>81</v>
      </c>
      <c r="AG767" s="105" t="s">
        <v>85</v>
      </c>
      <c r="AH767" s="105" t="s">
        <v>123</v>
      </c>
      <c r="AI767" s="33"/>
      <c r="AJ767" s="33"/>
      <c r="AK767" s="34"/>
      <c r="AL767" s="33"/>
      <c r="AM767" s="34"/>
      <c r="AN767" s="35"/>
      <c r="AO767" s="36"/>
      <c r="AP767" s="37"/>
      <c r="AQ767" s="33"/>
      <c r="AR767" s="38"/>
      <c r="AS767" s="39"/>
      <c r="AT767" s="40"/>
      <c r="AU767" s="48"/>
      <c r="AV767" s="49"/>
      <c r="AW767" s="41"/>
      <c r="AX767" s="47"/>
      <c r="AY767" s="33"/>
      <c r="AZ767" s="33"/>
      <c r="BA767" s="34"/>
      <c r="BB767" s="33"/>
      <c r="BC767" s="34"/>
      <c r="BD767" s="35"/>
      <c r="BE767" s="36"/>
      <c r="BF767" s="37"/>
      <c r="BG767" s="33"/>
      <c r="BH767" s="38"/>
      <c r="BI767" s="39"/>
      <c r="BJ767" s="40"/>
      <c r="BK767" s="48"/>
      <c r="BL767" s="49"/>
      <c r="BM767" s="41"/>
      <c r="BN767" s="47"/>
      <c r="BO767" s="33"/>
      <c r="BP767" s="33"/>
      <c r="BQ767" s="34"/>
      <c r="BR767" s="33"/>
      <c r="BS767" s="34"/>
      <c r="BT767" s="35"/>
      <c r="BU767" s="36"/>
      <c r="BV767" s="37"/>
      <c r="BW767" s="33"/>
      <c r="BX767" s="38"/>
      <c r="BY767" s="39"/>
      <c r="BZ767" s="40"/>
      <c r="CA767" s="48"/>
      <c r="CB767" s="49"/>
      <c r="CC767" s="41"/>
      <c r="CD767" s="47"/>
    </row>
    <row r="768" spans="1:82" s="32" customFormat="1" ht="90" customHeight="1" x14ac:dyDescent="0.25">
      <c r="A768" s="315">
        <f t="shared" si="33"/>
        <v>760</v>
      </c>
      <c r="B768" s="61" t="s">
        <v>2479</v>
      </c>
      <c r="C768" s="61">
        <v>2023</v>
      </c>
      <c r="D768" s="61" t="s">
        <v>1248</v>
      </c>
      <c r="E768" s="61"/>
      <c r="F768" s="61" t="s">
        <v>3139</v>
      </c>
      <c r="G768" s="62" t="s">
        <v>3137</v>
      </c>
      <c r="H768" s="310" t="s">
        <v>1251</v>
      </c>
      <c r="I768" s="46" t="s">
        <v>3138</v>
      </c>
      <c r="J768" s="46" t="s">
        <v>3138</v>
      </c>
      <c r="K768" s="63" t="s">
        <v>73</v>
      </c>
      <c r="L768" s="90" t="s">
        <v>3049</v>
      </c>
      <c r="M768" s="100" t="s">
        <v>3050</v>
      </c>
      <c r="N768" s="90" t="s">
        <v>3051</v>
      </c>
      <c r="O768" s="90">
        <v>1</v>
      </c>
      <c r="P768" s="101">
        <v>45659</v>
      </c>
      <c r="Q768" s="101">
        <v>46022</v>
      </c>
      <c r="R768" s="102">
        <f t="shared" si="34"/>
        <v>53.85</v>
      </c>
      <c r="S768" s="90" t="s">
        <v>2788</v>
      </c>
      <c r="T768" s="90" t="s">
        <v>1188</v>
      </c>
      <c r="U768" s="105">
        <f>+IFERROR(VLOOKUP($L768,ACTIVIDADES!$B$9:$X$493,10,0),"")</f>
        <v>1</v>
      </c>
      <c r="V768" s="167" t="str">
        <f>+IFERROR(VLOOKUP($L768,ACTIVIDADES!$B$9:$X$493,11,0)," ")</f>
        <v>Justificación JNBC autoriza a la DNBC la reasignación de bienes, por lo que no se configura esta acción</v>
      </c>
      <c r="W768" s="227">
        <f>+IFERROR(VLOOKUP($L768,ACTIVIDADES!$B$9:$X$493,12,0),"")</f>
        <v>0</v>
      </c>
      <c r="X768" s="138">
        <f>+IFERROR(VLOOKUP($L768,ACTIVIDADES!$B$9:$X$493,13,0),"")</f>
        <v>46153</v>
      </c>
      <c r="Y768" s="164" t="str">
        <f>+IFERROR(VLOOKUP($L768,ACTIVIDADES!$B$9:$X$493,14,0),"")</f>
        <v>No se encuentran evidencias de la actividad</v>
      </c>
      <c r="Z768" s="105">
        <f>+IFERROR(VLOOKUP($L768,ACTIVIDADES!$B$9:$X$493,15,0),"")</f>
        <v>0</v>
      </c>
      <c r="AA768" s="165" t="str">
        <f>+IFERROR(VLOOKUP($L768,ACTIVIDADES!$B$9:$X$493,16,0),"")</f>
        <v>VENCIDO</v>
      </c>
      <c r="AB768" s="138">
        <v>46181</v>
      </c>
      <c r="AC768" s="105">
        <v>0</v>
      </c>
      <c r="AD768" s="181" t="s">
        <v>93</v>
      </c>
      <c r="AE768" s="105" t="s">
        <v>118</v>
      </c>
      <c r="AF768" s="105" t="s">
        <v>81</v>
      </c>
      <c r="AG768" s="105" t="s">
        <v>81</v>
      </c>
      <c r="AH768" s="105" t="s">
        <v>81</v>
      </c>
      <c r="AI768" s="33"/>
      <c r="AJ768" s="33"/>
      <c r="AK768" s="34"/>
      <c r="AL768" s="33"/>
      <c r="AM768" s="34"/>
      <c r="AN768" s="35"/>
      <c r="AO768" s="36"/>
      <c r="AP768" s="37"/>
      <c r="AQ768" s="33"/>
      <c r="AR768" s="38"/>
      <c r="AS768" s="39"/>
      <c r="AT768" s="40"/>
      <c r="AU768" s="48"/>
      <c r="AV768" s="49"/>
      <c r="AW768" s="41"/>
      <c r="AX768" s="47"/>
      <c r="AY768" s="33"/>
      <c r="AZ768" s="33"/>
      <c r="BA768" s="34"/>
      <c r="BB768" s="33"/>
      <c r="BC768" s="34"/>
      <c r="BD768" s="35"/>
      <c r="BE768" s="36"/>
      <c r="BF768" s="37"/>
      <c r="BG768" s="33"/>
      <c r="BH768" s="38"/>
      <c r="BI768" s="39"/>
      <c r="BJ768" s="40"/>
      <c r="BK768" s="48"/>
      <c r="BL768" s="49"/>
      <c r="BM768" s="41"/>
      <c r="BN768" s="47"/>
      <c r="BO768" s="33"/>
      <c r="BP768" s="33"/>
      <c r="BQ768" s="34"/>
      <c r="BR768" s="33"/>
      <c r="BS768" s="34"/>
      <c r="BT768" s="35"/>
      <c r="BU768" s="36"/>
      <c r="BV768" s="37"/>
      <c r="BW768" s="33"/>
      <c r="BX768" s="38"/>
      <c r="BY768" s="39"/>
      <c r="BZ768" s="40"/>
      <c r="CA768" s="48"/>
      <c r="CB768" s="49"/>
      <c r="CC768" s="41"/>
      <c r="CD768" s="47"/>
    </row>
    <row r="769" spans="1:82" s="32" customFormat="1" ht="90" customHeight="1" x14ac:dyDescent="0.25">
      <c r="A769" s="315">
        <f t="shared" si="33"/>
        <v>761</v>
      </c>
      <c r="B769" s="61" t="s">
        <v>2479</v>
      </c>
      <c r="C769" s="61">
        <v>2023</v>
      </c>
      <c r="D769" s="61" t="s">
        <v>1248</v>
      </c>
      <c r="E769" s="61"/>
      <c r="F769" s="61" t="s">
        <v>3140</v>
      </c>
      <c r="G769" s="62" t="s">
        <v>3137</v>
      </c>
      <c r="H769" s="310" t="s">
        <v>1251</v>
      </c>
      <c r="I769" s="46" t="s">
        <v>3138</v>
      </c>
      <c r="J769" s="46" t="s">
        <v>3138</v>
      </c>
      <c r="K769" s="63" t="s">
        <v>73</v>
      </c>
      <c r="L769" s="90" t="s">
        <v>3141</v>
      </c>
      <c r="M769" s="100" t="s">
        <v>3142</v>
      </c>
      <c r="N769" s="90" t="s">
        <v>3055</v>
      </c>
      <c r="O769" s="90">
        <v>22</v>
      </c>
      <c r="P769" s="101">
        <v>45659</v>
      </c>
      <c r="Q769" s="101">
        <v>45688</v>
      </c>
      <c r="R769" s="102">
        <f t="shared" si="34"/>
        <v>4.3500000000000005</v>
      </c>
      <c r="S769" s="90" t="s">
        <v>2788</v>
      </c>
      <c r="T769" s="90" t="s">
        <v>1188</v>
      </c>
      <c r="U769" s="105">
        <f>+IFERROR(VLOOKUP($L769,ACTIVIDADES!$B$9:$X$493,10,0),"")</f>
        <v>0.5</v>
      </c>
      <c r="V769" s="167" t="str">
        <f>+IFERROR(VLOOKUP($L769,ACTIVIDADES!$B$9:$X$493,11,0)," ")</f>
        <v>Se realiza el reporte de tres (3) actas de conciliación, del respectivo trimestre, consolidando información de entradas y salidas de bienes para el fortalecimiento de los Cuerpos de Bomberos, dicha información es entregada por el responsable de Almacén a la Subdirección Estratégica, para su conocimiento y fines pertinentes.</v>
      </c>
      <c r="W769" s="227">
        <f>+IFERROR(VLOOKUP($L769,ACTIVIDADES!$B$9:$X$493,12,0),"")</f>
        <v>0</v>
      </c>
      <c r="X769" s="138">
        <f>+IFERROR(VLOOKUP($L769,ACTIVIDADES!$B$9:$X$493,13,0),"")</f>
        <v>46153</v>
      </c>
      <c r="Y769" s="164" t="str">
        <f>+IFERROR(VLOOKUP($L769,ACTIVIDADES!$B$9:$X$493,14,0),"")</f>
        <v>No se encuentran evidencias de la actividad</v>
      </c>
      <c r="Z769" s="105">
        <f>+IFERROR(VLOOKUP($L769,ACTIVIDADES!$B$9:$X$493,15,0),"")</f>
        <v>0</v>
      </c>
      <c r="AA769" s="165" t="str">
        <f>+IFERROR(VLOOKUP($L769,ACTIVIDADES!$B$9:$X$493,16,0),"")</f>
        <v>EJECUCIÓN</v>
      </c>
      <c r="AB769" s="138">
        <v>46181</v>
      </c>
      <c r="AC769" s="105">
        <v>0</v>
      </c>
      <c r="AD769" s="105" t="s">
        <v>93</v>
      </c>
      <c r="AE769" s="105" t="s">
        <v>118</v>
      </c>
      <c r="AF769" s="105" t="s">
        <v>81</v>
      </c>
      <c r="AG769" s="105" t="s">
        <v>81</v>
      </c>
      <c r="AH769" s="105" t="s">
        <v>81</v>
      </c>
      <c r="AI769" s="33"/>
      <c r="AJ769" s="33"/>
      <c r="AK769" s="34"/>
      <c r="AL769" s="33"/>
      <c r="AM769" s="34"/>
      <c r="AN769" s="35"/>
      <c r="AO769" s="36"/>
      <c r="AP769" s="37"/>
      <c r="AQ769" s="33"/>
      <c r="AR769" s="38"/>
      <c r="AS769" s="39"/>
      <c r="AT769" s="40"/>
      <c r="AU769" s="48"/>
      <c r="AV769" s="49"/>
      <c r="AW769" s="41"/>
      <c r="AX769" s="47"/>
      <c r="AY769" s="33"/>
      <c r="AZ769" s="33"/>
      <c r="BA769" s="34"/>
      <c r="BB769" s="33"/>
      <c r="BC769" s="34"/>
      <c r="BD769" s="35"/>
      <c r="BE769" s="36"/>
      <c r="BF769" s="37"/>
      <c r="BG769" s="33"/>
      <c r="BH769" s="38"/>
      <c r="BI769" s="39"/>
      <c r="BJ769" s="40"/>
      <c r="BK769" s="48"/>
      <c r="BL769" s="49"/>
      <c r="BM769" s="41"/>
      <c r="BN769" s="47"/>
      <c r="BO769" s="33"/>
      <c r="BP769" s="33"/>
      <c r="BQ769" s="34"/>
      <c r="BR769" s="33"/>
      <c r="BS769" s="34"/>
      <c r="BT769" s="35"/>
      <c r="BU769" s="36"/>
      <c r="BV769" s="37"/>
      <c r="BW769" s="33"/>
      <c r="BX769" s="38"/>
      <c r="BY769" s="39"/>
      <c r="BZ769" s="40"/>
      <c r="CA769" s="48"/>
      <c r="CB769" s="49"/>
      <c r="CC769" s="41"/>
      <c r="CD769" s="47"/>
    </row>
    <row r="770" spans="1:82" s="32" customFormat="1" ht="90" customHeight="1" x14ac:dyDescent="0.25">
      <c r="A770" s="315">
        <f t="shared" si="33"/>
        <v>762</v>
      </c>
      <c r="B770" s="61" t="s">
        <v>2479</v>
      </c>
      <c r="C770" s="61">
        <v>2023</v>
      </c>
      <c r="D770" s="61" t="s">
        <v>163</v>
      </c>
      <c r="E770" s="61"/>
      <c r="F770" s="61" t="s">
        <v>3143</v>
      </c>
      <c r="G770" s="62" t="s">
        <v>3137</v>
      </c>
      <c r="H770" s="310" t="s">
        <v>164</v>
      </c>
      <c r="I770" s="46" t="s">
        <v>3138</v>
      </c>
      <c r="J770" s="64" t="s">
        <v>3138</v>
      </c>
      <c r="K770" s="63" t="s">
        <v>73</v>
      </c>
      <c r="L770" s="90" t="s">
        <v>3030</v>
      </c>
      <c r="M770" s="100" t="s">
        <v>3002</v>
      </c>
      <c r="N770" s="90" t="s">
        <v>3003</v>
      </c>
      <c r="O770" s="90">
        <v>1</v>
      </c>
      <c r="P770" s="101">
        <v>45659</v>
      </c>
      <c r="Q770" s="101">
        <v>45688</v>
      </c>
      <c r="R770" s="102">
        <f t="shared" si="34"/>
        <v>4.3500000000000005</v>
      </c>
      <c r="S770" s="90" t="s">
        <v>168</v>
      </c>
      <c r="T770" s="90" t="s">
        <v>1188</v>
      </c>
      <c r="U770" s="105">
        <f>+IFERROR(VLOOKUP($L770,ACTIVIDADES!$B$9:$X$493,10,0),"")</f>
        <v>1</v>
      </c>
      <c r="V770" s="167" t="str">
        <f>+IFERROR(VLOOKUP($L770,ACTIVIDADES!$B$9:$X$493,11,0),"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70" s="227" t="str">
        <f>+IFERROR(VLOOKUP($L770,ACTIVIDADES!$B$9:$X$493,12,0),"")</f>
        <v>https://dnbcgovco-my.sharepoint.com/:f:/g/personal/planeacion_dnbc_gov_co/IgAFvUd88YzsRKgNnx23RITfAQz5192a3834_j-KTkmQ3I8?e=EKWQSq</v>
      </c>
      <c r="X770" s="138">
        <f>+IFERROR(VLOOKUP($L770,ACTIVIDADES!$B$9:$X$493,13,0),"")</f>
        <v>46153</v>
      </c>
      <c r="Y770" s="164" t="str">
        <f>+IFERROR(VLOOKUP($L770,ACTIVIDADES!$B$9:$X$493,14,0),"")</f>
        <v>Cumplida en seguimiento diciembre 2025</v>
      </c>
      <c r="Z770" s="105">
        <f>+IFERROR(VLOOKUP($L770,ACTIVIDADES!$B$9:$X$493,15,0),"")</f>
        <v>1</v>
      </c>
      <c r="AA770" s="165" t="str">
        <f>+IFERROR(VLOOKUP($L770,ACTIVIDADES!$B$9:$X$493,16,0),"")</f>
        <v>CUMPLIDO</v>
      </c>
      <c r="AB770" s="138">
        <v>46181</v>
      </c>
      <c r="AC770" s="105">
        <v>1</v>
      </c>
      <c r="AD770" s="181" t="s">
        <v>2517</v>
      </c>
      <c r="AE770" s="105" t="s">
        <v>80</v>
      </c>
      <c r="AF770" s="105" t="s">
        <v>81</v>
      </c>
      <c r="AG770" s="105" t="s">
        <v>85</v>
      </c>
      <c r="AH770" s="105" t="s">
        <v>123</v>
      </c>
      <c r="AI770" s="33"/>
      <c r="AJ770" s="33"/>
      <c r="AK770" s="34"/>
      <c r="AL770" s="33"/>
      <c r="AM770" s="34"/>
      <c r="AN770" s="35"/>
      <c r="AO770" s="36"/>
      <c r="AP770" s="37"/>
      <c r="AQ770" s="33"/>
      <c r="AR770" s="38"/>
      <c r="AS770" s="39"/>
      <c r="AT770" s="40"/>
      <c r="AU770" s="48"/>
      <c r="AV770" s="49"/>
      <c r="AW770" s="41"/>
      <c r="AX770" s="47"/>
      <c r="AY770" s="33"/>
      <c r="AZ770" s="33"/>
      <c r="BA770" s="34"/>
      <c r="BB770" s="33"/>
      <c r="BC770" s="34"/>
      <c r="BD770" s="35"/>
      <c r="BE770" s="36"/>
      <c r="BF770" s="37"/>
      <c r="BG770" s="33"/>
      <c r="BH770" s="38"/>
      <c r="BI770" s="39"/>
      <c r="BJ770" s="40"/>
      <c r="BK770" s="48"/>
      <c r="BL770" s="49"/>
      <c r="BM770" s="41"/>
      <c r="BN770" s="47"/>
      <c r="BO770" s="33"/>
      <c r="BP770" s="33"/>
      <c r="BQ770" s="34"/>
      <c r="BR770" s="33"/>
      <c r="BS770" s="34"/>
      <c r="BT770" s="35"/>
      <c r="BU770" s="36"/>
      <c r="BV770" s="37"/>
      <c r="BW770" s="33"/>
      <c r="BX770" s="38"/>
      <c r="BY770" s="39"/>
      <c r="BZ770" s="40"/>
      <c r="CA770" s="48"/>
      <c r="CB770" s="49"/>
      <c r="CC770" s="41"/>
      <c r="CD770" s="47"/>
    </row>
    <row r="771" spans="1:82" s="32" customFormat="1" ht="90" customHeight="1" x14ac:dyDescent="0.25">
      <c r="A771" s="315">
        <f t="shared" si="33"/>
        <v>763</v>
      </c>
      <c r="B771" s="61" t="s">
        <v>2479</v>
      </c>
      <c r="C771" s="61">
        <v>2023</v>
      </c>
      <c r="D771" s="61" t="s">
        <v>1248</v>
      </c>
      <c r="E771" s="61"/>
      <c r="F771" s="61" t="s">
        <v>3144</v>
      </c>
      <c r="G771" s="62" t="s">
        <v>3145</v>
      </c>
      <c r="H771" s="310" t="s">
        <v>1251</v>
      </c>
      <c r="I771" s="46" t="s">
        <v>3146</v>
      </c>
      <c r="J771" s="46" t="s">
        <v>3146</v>
      </c>
      <c r="K771" s="63" t="s">
        <v>73</v>
      </c>
      <c r="L771" s="90" t="s">
        <v>3045</v>
      </c>
      <c r="M771" s="100" t="s">
        <v>3046</v>
      </c>
      <c r="N771" s="90" t="s">
        <v>928</v>
      </c>
      <c r="O771" s="90">
        <v>1</v>
      </c>
      <c r="P771" s="101">
        <v>45659</v>
      </c>
      <c r="Q771" s="101">
        <v>45746</v>
      </c>
      <c r="R771" s="102">
        <f t="shared" si="34"/>
        <v>13.2</v>
      </c>
      <c r="S771" s="90" t="s">
        <v>2788</v>
      </c>
      <c r="T771" s="90" t="s">
        <v>1188</v>
      </c>
      <c r="U771" s="105">
        <f>+IFERROR(VLOOKUP($L771,ACTIVIDADES!$B$9:$X$493,10,0),"")</f>
        <v>1</v>
      </c>
      <c r="V771" s="167" t="str">
        <f>+IFERROR(VLOOKUP($L771,ACTIVIDADES!$B$9:$X$493,11,0)," ")</f>
        <v xml:space="preserve">Se formuló Procedimiento de asignación y reasignación de fortalecimiento (bienes) a entregar a los Cuerpos de Bomberos del País con recursos del Fondo Nacional de Bomberos Código: PC-FB-02, Vigente Desde: 25/03/2025
</v>
      </c>
      <c r="W771" s="227" t="str">
        <f>+IFERROR(VLOOKUP($L771,ACTIVIDADES!$B$9:$X$493,12,0),"")</f>
        <v>https://dnbcgovco-my.sharepoint.com/:f:/g/personal/planeacion_dnbc_gov_co/IgDXNHpy7oLsTo_k1pBYTEA_AXkQuekeDuYRfMOd3hOKrho?e=FZVMrN</v>
      </c>
      <c r="X771" s="138">
        <f>+IFERROR(VLOOKUP($L771,ACTIVIDADES!$B$9:$X$493,13,0),"")</f>
        <v>46153</v>
      </c>
      <c r="Y771" s="164" t="str">
        <f>+IFERROR(VLOOKUP($L771,ACTIVIDADES!$B$9:$X$493,14,0),"")</f>
        <v>Se evidencia procedimiento formulado en la vigencia 2025</v>
      </c>
      <c r="Z771" s="105">
        <f>+IFERROR(VLOOKUP($L771,ACTIVIDADES!$B$9:$X$493,15,0),"")</f>
        <v>1</v>
      </c>
      <c r="AA771" s="165" t="str">
        <f>+IFERROR(VLOOKUP($L771,ACTIVIDADES!$B$9:$X$493,16,0),"")</f>
        <v>CUMPLIDO</v>
      </c>
      <c r="AB771" s="138">
        <v>46157</v>
      </c>
      <c r="AC771" s="170">
        <v>1</v>
      </c>
      <c r="AD771" s="176" t="s">
        <v>3061</v>
      </c>
      <c r="AE771" s="105" t="s">
        <v>80</v>
      </c>
      <c r="AF771" s="105" t="s">
        <v>81</v>
      </c>
      <c r="AG771" s="105" t="s">
        <v>85</v>
      </c>
      <c r="AH771" s="105" t="s">
        <v>123</v>
      </c>
      <c r="AI771" s="33"/>
      <c r="AJ771" s="33"/>
      <c r="AK771" s="34"/>
      <c r="AL771" s="33"/>
      <c r="AM771" s="34"/>
      <c r="AN771" s="35"/>
      <c r="AO771" s="36"/>
      <c r="AP771" s="37"/>
      <c r="AQ771" s="33"/>
      <c r="AR771" s="38"/>
      <c r="AS771" s="39"/>
      <c r="AT771" s="40"/>
      <c r="AU771" s="48"/>
      <c r="AV771" s="49"/>
      <c r="AW771" s="41"/>
      <c r="AX771" s="47"/>
      <c r="AY771" s="33"/>
      <c r="AZ771" s="33"/>
      <c r="BA771" s="34"/>
      <c r="BB771" s="33"/>
      <c r="BC771" s="34"/>
      <c r="BD771" s="35"/>
      <c r="BE771" s="36"/>
      <c r="BF771" s="37"/>
      <c r="BG771" s="33"/>
      <c r="BH771" s="38"/>
      <c r="BI771" s="39"/>
      <c r="BJ771" s="40"/>
      <c r="BK771" s="48"/>
      <c r="BL771" s="49"/>
      <c r="BM771" s="41"/>
      <c r="BN771" s="47"/>
      <c r="BO771" s="33"/>
      <c r="BP771" s="33"/>
      <c r="BQ771" s="34"/>
      <c r="BR771" s="33"/>
      <c r="BS771" s="34"/>
      <c r="BT771" s="35"/>
      <c r="BU771" s="36"/>
      <c r="BV771" s="37"/>
      <c r="BW771" s="33"/>
      <c r="BX771" s="38"/>
      <c r="BY771" s="39"/>
      <c r="BZ771" s="40"/>
      <c r="CA771" s="48"/>
      <c r="CB771" s="49"/>
      <c r="CC771" s="41"/>
      <c r="CD771" s="47"/>
    </row>
    <row r="772" spans="1:82" s="32" customFormat="1" ht="90" customHeight="1" x14ac:dyDescent="0.25">
      <c r="A772" s="315">
        <f t="shared" si="33"/>
        <v>764</v>
      </c>
      <c r="B772" s="61" t="s">
        <v>2479</v>
      </c>
      <c r="C772" s="61">
        <v>2023</v>
      </c>
      <c r="D772" s="61" t="s">
        <v>1248</v>
      </c>
      <c r="E772" s="61"/>
      <c r="F772" s="61" t="s">
        <v>3147</v>
      </c>
      <c r="G772" s="62" t="s">
        <v>3145</v>
      </c>
      <c r="H772" s="310" t="s">
        <v>1251</v>
      </c>
      <c r="I772" s="46" t="s">
        <v>3146</v>
      </c>
      <c r="J772" s="46" t="s">
        <v>3146</v>
      </c>
      <c r="K772" s="63" t="s">
        <v>73</v>
      </c>
      <c r="L772" s="90" t="s">
        <v>3049</v>
      </c>
      <c r="M772" s="100" t="s">
        <v>3050</v>
      </c>
      <c r="N772" s="90" t="s">
        <v>3051</v>
      </c>
      <c r="O772" s="90">
        <v>1</v>
      </c>
      <c r="P772" s="101">
        <v>45659</v>
      </c>
      <c r="Q772" s="101">
        <v>46022</v>
      </c>
      <c r="R772" s="102">
        <f t="shared" si="34"/>
        <v>53.85</v>
      </c>
      <c r="S772" s="90" t="s">
        <v>2788</v>
      </c>
      <c r="T772" s="90" t="s">
        <v>1188</v>
      </c>
      <c r="U772" s="105">
        <f>+IFERROR(VLOOKUP($L772,ACTIVIDADES!$B$9:$X$493,10,0),"")</f>
        <v>1</v>
      </c>
      <c r="V772" s="167" t="str">
        <f>+IFERROR(VLOOKUP($L772,ACTIVIDADES!$B$9:$X$493,11,0)," ")</f>
        <v>Justificación JNBC autoriza a la DNBC la reasignación de bienes, por lo que no se configura esta acción</v>
      </c>
      <c r="W772" s="227">
        <f>+IFERROR(VLOOKUP($L772,ACTIVIDADES!$B$9:$X$493,12,0),"")</f>
        <v>0</v>
      </c>
      <c r="X772" s="138">
        <f>+IFERROR(VLOOKUP($L772,ACTIVIDADES!$B$9:$X$493,13,0),"")</f>
        <v>46153</v>
      </c>
      <c r="Y772" s="164" t="str">
        <f>+IFERROR(VLOOKUP($L772,ACTIVIDADES!$B$9:$X$493,14,0),"")</f>
        <v>No se encuentran evidencias de la actividad</v>
      </c>
      <c r="Z772" s="105">
        <f>+IFERROR(VLOOKUP($L772,ACTIVIDADES!$B$9:$X$493,15,0),"")</f>
        <v>0</v>
      </c>
      <c r="AA772" s="165" t="str">
        <f>+IFERROR(VLOOKUP($L772,ACTIVIDADES!$B$9:$X$493,16,0),"")</f>
        <v>VENCIDO</v>
      </c>
      <c r="AB772" s="138">
        <v>46181</v>
      </c>
      <c r="AC772" s="105">
        <v>1</v>
      </c>
      <c r="AD772" s="105" t="s">
        <v>3148</v>
      </c>
      <c r="AE772" s="105" t="s">
        <v>80</v>
      </c>
      <c r="AF772" s="105" t="s">
        <v>81</v>
      </c>
      <c r="AG772" s="105" t="s">
        <v>85</v>
      </c>
      <c r="AH772" s="105" t="s">
        <v>123</v>
      </c>
      <c r="AI772" s="33"/>
      <c r="AJ772" s="33"/>
      <c r="AK772" s="34"/>
      <c r="AL772" s="33"/>
      <c r="AM772" s="34"/>
      <c r="AN772" s="35"/>
      <c r="AO772" s="36"/>
      <c r="AP772" s="37"/>
      <c r="AQ772" s="33"/>
      <c r="AR772" s="38"/>
      <c r="AS772" s="39"/>
      <c r="AT772" s="40"/>
      <c r="AU772" s="48"/>
      <c r="AV772" s="49"/>
      <c r="AW772" s="41"/>
      <c r="AX772" s="47"/>
      <c r="AY772" s="33"/>
      <c r="AZ772" s="33"/>
      <c r="BA772" s="34"/>
      <c r="BB772" s="33"/>
      <c r="BC772" s="34"/>
      <c r="BD772" s="35"/>
      <c r="BE772" s="36"/>
      <c r="BF772" s="37"/>
      <c r="BG772" s="33"/>
      <c r="BH772" s="38"/>
      <c r="BI772" s="39"/>
      <c r="BJ772" s="40"/>
      <c r="BK772" s="48"/>
      <c r="BL772" s="49"/>
      <c r="BM772" s="41"/>
      <c r="BN772" s="47"/>
      <c r="BO772" s="33"/>
      <c r="BP772" s="33"/>
      <c r="BQ772" s="34"/>
      <c r="BR772" s="33"/>
      <c r="BS772" s="34"/>
      <c r="BT772" s="35"/>
      <c r="BU772" s="36"/>
      <c r="BV772" s="37"/>
      <c r="BW772" s="33"/>
      <c r="BX772" s="38"/>
      <c r="BY772" s="39"/>
      <c r="BZ772" s="40"/>
      <c r="CA772" s="48"/>
      <c r="CB772" s="49"/>
      <c r="CC772" s="41"/>
      <c r="CD772" s="47"/>
    </row>
    <row r="773" spans="1:82" s="32" customFormat="1" ht="90" customHeight="1" x14ac:dyDescent="0.25">
      <c r="A773" s="315">
        <f t="shared" si="33"/>
        <v>765</v>
      </c>
      <c r="B773" s="61" t="s">
        <v>2479</v>
      </c>
      <c r="C773" s="61">
        <v>2023</v>
      </c>
      <c r="D773" s="61" t="s">
        <v>1248</v>
      </c>
      <c r="E773" s="61"/>
      <c r="F773" s="61" t="s">
        <v>3149</v>
      </c>
      <c r="G773" s="62" t="s">
        <v>3145</v>
      </c>
      <c r="H773" s="310" t="s">
        <v>1251</v>
      </c>
      <c r="I773" s="46" t="s">
        <v>3146</v>
      </c>
      <c r="J773" s="46" t="s">
        <v>3146</v>
      </c>
      <c r="K773" s="63" t="s">
        <v>73</v>
      </c>
      <c r="L773" s="90" t="s">
        <v>3150</v>
      </c>
      <c r="M773" s="100" t="s">
        <v>3151</v>
      </c>
      <c r="N773" s="90" t="s">
        <v>3055</v>
      </c>
      <c r="O773" s="90">
        <v>14</v>
      </c>
      <c r="P773" s="101">
        <v>45659</v>
      </c>
      <c r="Q773" s="101">
        <v>45688</v>
      </c>
      <c r="R773" s="102">
        <f t="shared" si="34"/>
        <v>4.3500000000000005</v>
      </c>
      <c r="S773" s="90" t="s">
        <v>2788</v>
      </c>
      <c r="T773" s="90" t="s">
        <v>1188</v>
      </c>
      <c r="U773" s="105">
        <f>+IFERROR(VLOOKUP($L773,ACTIVIDADES!$B$9:$X$493,10,0),"")</f>
        <v>0</v>
      </c>
      <c r="V773" s="167" t="str">
        <f>+IFERROR(VLOOKUP($L773,ACTIVIDADES!$B$9:$X$493,11,0)," ")</f>
        <v>Matríz Vehículos</v>
      </c>
      <c r="W773" s="227">
        <f>+IFERROR(VLOOKUP($L773,ACTIVIDADES!$B$9:$X$493,12,0),"")</f>
        <v>0</v>
      </c>
      <c r="X773" s="138">
        <f>+IFERROR(VLOOKUP($L773,ACTIVIDADES!$B$9:$X$493,13,0),"")</f>
        <v>46153</v>
      </c>
      <c r="Y773" s="164" t="str">
        <f>+IFERROR(VLOOKUP($L773,ACTIVIDADES!$B$9:$X$493,14,0),"")</f>
        <v>No se evidencia seguimiento</v>
      </c>
      <c r="Z773" s="105">
        <f>+IFERROR(VLOOKUP($L773,ACTIVIDADES!$B$9:$X$493,15,0),"")</f>
        <v>1</v>
      </c>
      <c r="AA773" s="165" t="str">
        <f>+IFERROR(VLOOKUP($L773,ACTIVIDADES!$B$9:$X$493,16,0),"")</f>
        <v>VENCIDO</v>
      </c>
      <c r="AB773" s="138">
        <v>46181</v>
      </c>
      <c r="AC773" s="105">
        <v>0</v>
      </c>
      <c r="AD773" s="105" t="s">
        <v>93</v>
      </c>
      <c r="AE773" s="105" t="s">
        <v>118</v>
      </c>
      <c r="AF773" s="105" t="s">
        <v>81</v>
      </c>
      <c r="AG773" s="105" t="s">
        <v>81</v>
      </c>
      <c r="AH773" s="105" t="s">
        <v>81</v>
      </c>
      <c r="AI773" s="33"/>
      <c r="AJ773" s="33"/>
      <c r="AK773" s="34"/>
      <c r="AL773" s="33"/>
      <c r="AM773" s="34"/>
      <c r="AN773" s="35"/>
      <c r="AO773" s="36"/>
      <c r="AP773" s="37"/>
      <c r="AQ773" s="33"/>
      <c r="AR773" s="38"/>
      <c r="AS773" s="39"/>
      <c r="AT773" s="40"/>
      <c r="AU773" s="48"/>
      <c r="AV773" s="49"/>
      <c r="AW773" s="41"/>
      <c r="AX773" s="47"/>
      <c r="AY773" s="33"/>
      <c r="AZ773" s="33"/>
      <c r="BA773" s="34"/>
      <c r="BB773" s="33"/>
      <c r="BC773" s="34"/>
      <c r="BD773" s="35"/>
      <c r="BE773" s="36"/>
      <c r="BF773" s="37"/>
      <c r="BG773" s="33"/>
      <c r="BH773" s="38"/>
      <c r="BI773" s="39"/>
      <c r="BJ773" s="40"/>
      <c r="BK773" s="48"/>
      <c r="BL773" s="49"/>
      <c r="BM773" s="41"/>
      <c r="BN773" s="47"/>
      <c r="BO773" s="33"/>
      <c r="BP773" s="33"/>
      <c r="BQ773" s="34"/>
      <c r="BR773" s="33"/>
      <c r="BS773" s="34"/>
      <c r="BT773" s="35"/>
      <c r="BU773" s="36"/>
      <c r="BV773" s="37"/>
      <c r="BW773" s="33"/>
      <c r="BX773" s="38"/>
      <c r="BY773" s="39"/>
      <c r="BZ773" s="40"/>
      <c r="CA773" s="48"/>
      <c r="CB773" s="49"/>
      <c r="CC773" s="41"/>
      <c r="CD773" s="47"/>
    </row>
    <row r="774" spans="1:82" s="32" customFormat="1" ht="90" customHeight="1" x14ac:dyDescent="0.25">
      <c r="A774" s="315">
        <f t="shared" si="33"/>
        <v>766</v>
      </c>
      <c r="B774" s="61" t="s">
        <v>2479</v>
      </c>
      <c r="C774" s="61">
        <v>2023</v>
      </c>
      <c r="D774" s="61" t="s">
        <v>163</v>
      </c>
      <c r="E774" s="61"/>
      <c r="F774" s="61" t="s">
        <v>3152</v>
      </c>
      <c r="G774" s="62" t="s">
        <v>3145</v>
      </c>
      <c r="H774" s="310" t="s">
        <v>164</v>
      </c>
      <c r="I774" s="46" t="s">
        <v>3146</v>
      </c>
      <c r="J774" s="64" t="s">
        <v>3146</v>
      </c>
      <c r="K774" s="63" t="s">
        <v>73</v>
      </c>
      <c r="L774" s="90" t="s">
        <v>3030</v>
      </c>
      <c r="M774" s="100" t="s">
        <v>3002</v>
      </c>
      <c r="N774" s="90" t="s">
        <v>3003</v>
      </c>
      <c r="O774" s="90">
        <v>1</v>
      </c>
      <c r="P774" s="101">
        <v>45659</v>
      </c>
      <c r="Q774" s="101">
        <v>45688</v>
      </c>
      <c r="R774" s="102">
        <f t="shared" si="34"/>
        <v>4.3500000000000005</v>
      </c>
      <c r="S774" s="90" t="s">
        <v>168</v>
      </c>
      <c r="T774" s="90" t="s">
        <v>1188</v>
      </c>
      <c r="U774" s="105">
        <f>+IFERROR(VLOOKUP($L774,ACTIVIDADES!$B$9:$X$493,10,0),"")</f>
        <v>1</v>
      </c>
      <c r="V774" s="167" t="str">
        <f>+IFERROR(VLOOKUP($L774,ACTIVIDADES!$B$9:$X$493,11,0),"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74" s="227" t="str">
        <f>+IFERROR(VLOOKUP($L774,ACTIVIDADES!$B$9:$X$493,12,0),"")</f>
        <v>https://dnbcgovco-my.sharepoint.com/:f:/g/personal/planeacion_dnbc_gov_co/IgAFvUd88YzsRKgNnx23RITfAQz5192a3834_j-KTkmQ3I8?e=EKWQSq</v>
      </c>
      <c r="X774" s="138">
        <f>+IFERROR(VLOOKUP($L774,ACTIVIDADES!$B$9:$X$493,13,0),"")</f>
        <v>46153</v>
      </c>
      <c r="Y774" s="164" t="str">
        <f>+IFERROR(VLOOKUP($L774,ACTIVIDADES!$B$9:$X$493,14,0),"")</f>
        <v>Cumplida en seguimiento diciembre 2025</v>
      </c>
      <c r="Z774" s="105">
        <f>+IFERROR(VLOOKUP($L774,ACTIVIDADES!$B$9:$X$493,15,0),"")</f>
        <v>1</v>
      </c>
      <c r="AA774" s="165" t="str">
        <f>+IFERROR(VLOOKUP($L774,ACTIVIDADES!$B$9:$X$493,16,0),"")</f>
        <v>CUMPLIDO</v>
      </c>
      <c r="AB774" s="138">
        <v>46181</v>
      </c>
      <c r="AC774" s="105">
        <v>1</v>
      </c>
      <c r="AD774" s="181" t="s">
        <v>2517</v>
      </c>
      <c r="AE774" s="105" t="s">
        <v>80</v>
      </c>
      <c r="AF774" s="105" t="s">
        <v>81</v>
      </c>
      <c r="AG774" s="105" t="s">
        <v>85</v>
      </c>
      <c r="AH774" s="105" t="s">
        <v>123</v>
      </c>
      <c r="AI774" s="33"/>
      <c r="AJ774" s="33"/>
      <c r="AK774" s="34"/>
      <c r="AL774" s="33"/>
      <c r="AM774" s="34"/>
      <c r="AN774" s="35"/>
      <c r="AO774" s="36"/>
      <c r="AP774" s="37"/>
      <c r="AQ774" s="33"/>
      <c r="AR774" s="38"/>
      <c r="AS774" s="39"/>
      <c r="AT774" s="40"/>
      <c r="AU774" s="48"/>
      <c r="AV774" s="49"/>
      <c r="AW774" s="41"/>
      <c r="AX774" s="47"/>
      <c r="AY774" s="33"/>
      <c r="AZ774" s="33"/>
      <c r="BA774" s="34"/>
      <c r="BB774" s="33"/>
      <c r="BC774" s="34"/>
      <c r="BD774" s="35"/>
      <c r="BE774" s="36"/>
      <c r="BF774" s="37"/>
      <c r="BG774" s="33"/>
      <c r="BH774" s="38"/>
      <c r="BI774" s="39"/>
      <c r="BJ774" s="40"/>
      <c r="BK774" s="48"/>
      <c r="BL774" s="49"/>
      <c r="BM774" s="41"/>
      <c r="BN774" s="47"/>
      <c r="BO774" s="33"/>
      <c r="BP774" s="33"/>
      <c r="BQ774" s="34"/>
      <c r="BR774" s="33"/>
      <c r="BS774" s="34"/>
      <c r="BT774" s="35"/>
      <c r="BU774" s="36"/>
      <c r="BV774" s="37"/>
      <c r="BW774" s="33"/>
      <c r="BX774" s="38"/>
      <c r="BY774" s="39"/>
      <c r="BZ774" s="40"/>
      <c r="CA774" s="48"/>
      <c r="CB774" s="49"/>
      <c r="CC774" s="41"/>
      <c r="CD774" s="47"/>
    </row>
    <row r="775" spans="1:82" s="32" customFormat="1" ht="90" customHeight="1" x14ac:dyDescent="0.25">
      <c r="A775" s="315">
        <f t="shared" si="33"/>
        <v>767</v>
      </c>
      <c r="B775" s="61" t="s">
        <v>2479</v>
      </c>
      <c r="C775" s="61">
        <v>2023</v>
      </c>
      <c r="D775" s="61" t="s">
        <v>1248</v>
      </c>
      <c r="E775" s="61"/>
      <c r="F775" s="61" t="s">
        <v>3153</v>
      </c>
      <c r="G775" s="62" t="s">
        <v>3154</v>
      </c>
      <c r="H775" s="310" t="s">
        <v>1251</v>
      </c>
      <c r="I775" s="46" t="s">
        <v>3155</v>
      </c>
      <c r="J775" s="46" t="s">
        <v>3155</v>
      </c>
      <c r="K775" s="63" t="s">
        <v>73</v>
      </c>
      <c r="L775" s="90" t="s">
        <v>3045</v>
      </c>
      <c r="M775" s="100" t="s">
        <v>3046</v>
      </c>
      <c r="N775" s="90" t="s">
        <v>928</v>
      </c>
      <c r="O775" s="90">
        <v>1</v>
      </c>
      <c r="P775" s="101">
        <v>45659</v>
      </c>
      <c r="Q775" s="101">
        <v>45746</v>
      </c>
      <c r="R775" s="102">
        <f t="shared" si="34"/>
        <v>13.2</v>
      </c>
      <c r="S775" s="90" t="s">
        <v>2788</v>
      </c>
      <c r="T775" s="90" t="s">
        <v>1188</v>
      </c>
      <c r="U775" s="105">
        <f>+IFERROR(VLOOKUP($L775,ACTIVIDADES!$B$9:$X$493,10,0),"")</f>
        <v>1</v>
      </c>
      <c r="V775" s="167" t="str">
        <f>+IFERROR(VLOOKUP($L775,ACTIVIDADES!$B$9:$X$493,11,0)," ")</f>
        <v xml:space="preserve">Se formuló Procedimiento de asignación y reasignación de fortalecimiento (bienes) a entregar a los Cuerpos de Bomberos del País con recursos del Fondo Nacional de Bomberos Código: PC-FB-02, Vigente Desde: 25/03/2025
</v>
      </c>
      <c r="W775" s="227" t="str">
        <f>+IFERROR(VLOOKUP($L775,ACTIVIDADES!$B$9:$X$493,12,0),"")</f>
        <v>https://dnbcgovco-my.sharepoint.com/:f:/g/personal/planeacion_dnbc_gov_co/IgDXNHpy7oLsTo_k1pBYTEA_AXkQuekeDuYRfMOd3hOKrho?e=FZVMrN</v>
      </c>
      <c r="X775" s="138">
        <f>+IFERROR(VLOOKUP($L775,ACTIVIDADES!$B$9:$X$493,13,0),"")</f>
        <v>46153</v>
      </c>
      <c r="Y775" s="164" t="str">
        <f>+IFERROR(VLOOKUP($L775,ACTIVIDADES!$B$9:$X$493,14,0),"")</f>
        <v>Se evidencia procedimiento formulado en la vigencia 2025</v>
      </c>
      <c r="Z775" s="105">
        <f>+IFERROR(VLOOKUP($L775,ACTIVIDADES!$B$9:$X$493,15,0),"")</f>
        <v>1</v>
      </c>
      <c r="AA775" s="165" t="str">
        <f>+IFERROR(VLOOKUP($L775,ACTIVIDADES!$B$9:$X$493,16,0),"")</f>
        <v>CUMPLIDO</v>
      </c>
      <c r="AB775" s="138">
        <v>46157</v>
      </c>
      <c r="AC775" s="170">
        <v>1</v>
      </c>
      <c r="AD775" s="176" t="s">
        <v>3061</v>
      </c>
      <c r="AE775" s="105" t="s">
        <v>80</v>
      </c>
      <c r="AF775" s="105" t="s">
        <v>81</v>
      </c>
      <c r="AG775" s="105" t="s">
        <v>85</v>
      </c>
      <c r="AH775" s="105" t="s">
        <v>123</v>
      </c>
      <c r="AI775" s="33"/>
      <c r="AJ775" s="33"/>
      <c r="AK775" s="34"/>
      <c r="AL775" s="33"/>
      <c r="AM775" s="34"/>
      <c r="AN775" s="35"/>
      <c r="AO775" s="36"/>
      <c r="AP775" s="37"/>
      <c r="AQ775" s="33"/>
      <c r="AR775" s="38"/>
      <c r="AS775" s="39"/>
      <c r="AT775" s="40"/>
      <c r="AU775" s="48"/>
      <c r="AV775" s="49"/>
      <c r="AW775" s="41"/>
      <c r="AX775" s="47"/>
      <c r="AY775" s="33"/>
      <c r="AZ775" s="33"/>
      <c r="BA775" s="34"/>
      <c r="BB775" s="33"/>
      <c r="BC775" s="34"/>
      <c r="BD775" s="35"/>
      <c r="BE775" s="36"/>
      <c r="BF775" s="37"/>
      <c r="BG775" s="33"/>
      <c r="BH775" s="38"/>
      <c r="BI775" s="39"/>
      <c r="BJ775" s="40"/>
      <c r="BK775" s="48"/>
      <c r="BL775" s="49"/>
      <c r="BM775" s="41"/>
      <c r="BN775" s="47"/>
      <c r="BO775" s="33"/>
      <c r="BP775" s="33"/>
      <c r="BQ775" s="34"/>
      <c r="BR775" s="33"/>
      <c r="BS775" s="34"/>
      <c r="BT775" s="35"/>
      <c r="BU775" s="36"/>
      <c r="BV775" s="37"/>
      <c r="BW775" s="33"/>
      <c r="BX775" s="38"/>
      <c r="BY775" s="39"/>
      <c r="BZ775" s="40"/>
      <c r="CA775" s="48"/>
      <c r="CB775" s="49"/>
      <c r="CC775" s="41"/>
      <c r="CD775" s="47"/>
    </row>
    <row r="776" spans="1:82" s="32" customFormat="1" ht="90" customHeight="1" x14ac:dyDescent="0.25">
      <c r="A776" s="315">
        <f t="shared" si="33"/>
        <v>768</v>
      </c>
      <c r="B776" s="61" t="s">
        <v>2479</v>
      </c>
      <c r="C776" s="61">
        <v>2023</v>
      </c>
      <c r="D776" s="61" t="s">
        <v>1248</v>
      </c>
      <c r="E776" s="61"/>
      <c r="F776" s="61" t="s">
        <v>3156</v>
      </c>
      <c r="G776" s="62" t="s">
        <v>3154</v>
      </c>
      <c r="H776" s="310" t="s">
        <v>1251</v>
      </c>
      <c r="I776" s="46" t="s">
        <v>3155</v>
      </c>
      <c r="J776" s="46" t="s">
        <v>3155</v>
      </c>
      <c r="K776" s="63" t="s">
        <v>73</v>
      </c>
      <c r="L776" s="90" t="s">
        <v>3049</v>
      </c>
      <c r="M776" s="100" t="s">
        <v>3050</v>
      </c>
      <c r="N776" s="90" t="s">
        <v>3051</v>
      </c>
      <c r="O776" s="90">
        <v>1</v>
      </c>
      <c r="P776" s="101">
        <v>45659</v>
      </c>
      <c r="Q776" s="101">
        <v>46022</v>
      </c>
      <c r="R776" s="102">
        <f t="shared" si="34"/>
        <v>53.85</v>
      </c>
      <c r="S776" s="90" t="s">
        <v>2788</v>
      </c>
      <c r="T776" s="90" t="s">
        <v>1188</v>
      </c>
      <c r="U776" s="105">
        <f>+IFERROR(VLOOKUP($L776,ACTIVIDADES!$B$9:$X$493,10,0),"")</f>
        <v>1</v>
      </c>
      <c r="V776" s="167" t="str">
        <f>+IFERROR(VLOOKUP($L776,ACTIVIDADES!$B$9:$X$493,11,0)," ")</f>
        <v>Justificación JNBC autoriza a la DNBC la reasignación de bienes, por lo que no se configura esta acción</v>
      </c>
      <c r="W776" s="227">
        <f>+IFERROR(VLOOKUP($L776,ACTIVIDADES!$B$9:$X$493,12,0),"")</f>
        <v>0</v>
      </c>
      <c r="X776" s="138">
        <f>+IFERROR(VLOOKUP($L776,ACTIVIDADES!$B$9:$X$493,13,0),"")</f>
        <v>46153</v>
      </c>
      <c r="Y776" s="164" t="str">
        <f>+IFERROR(VLOOKUP($L776,ACTIVIDADES!$B$9:$X$493,14,0),"")</f>
        <v>No se encuentran evidencias de la actividad</v>
      </c>
      <c r="Z776" s="105">
        <f>+IFERROR(VLOOKUP($L776,ACTIVIDADES!$B$9:$X$493,15,0),"")</f>
        <v>0</v>
      </c>
      <c r="AA776" s="165" t="str">
        <f>+IFERROR(VLOOKUP($L776,ACTIVIDADES!$B$9:$X$493,16,0),"")</f>
        <v>VENCIDO</v>
      </c>
      <c r="AB776" s="138">
        <v>46181</v>
      </c>
      <c r="AC776" s="105">
        <v>1</v>
      </c>
      <c r="AD776" s="105" t="s">
        <v>3157</v>
      </c>
      <c r="AE776" s="105" t="s">
        <v>80</v>
      </c>
      <c r="AF776" s="105" t="s">
        <v>81</v>
      </c>
      <c r="AG776" s="105" t="s">
        <v>85</v>
      </c>
      <c r="AH776" s="105" t="s">
        <v>123</v>
      </c>
      <c r="AI776" s="33"/>
      <c r="AJ776" s="33"/>
      <c r="AK776" s="34"/>
      <c r="AL776" s="33"/>
      <c r="AM776" s="34"/>
      <c r="AN776" s="35"/>
      <c r="AO776" s="36"/>
      <c r="AP776" s="37"/>
      <c r="AQ776" s="33"/>
      <c r="AR776" s="38"/>
      <c r="AS776" s="39"/>
      <c r="AT776" s="40"/>
      <c r="AU776" s="48"/>
      <c r="AV776" s="49"/>
      <c r="AW776" s="41"/>
      <c r="AX776" s="47"/>
      <c r="AY776" s="33"/>
      <c r="AZ776" s="33"/>
      <c r="BA776" s="34"/>
      <c r="BB776" s="33"/>
      <c r="BC776" s="34"/>
      <c r="BD776" s="35"/>
      <c r="BE776" s="36"/>
      <c r="BF776" s="37"/>
      <c r="BG776" s="33"/>
      <c r="BH776" s="38"/>
      <c r="BI776" s="39"/>
      <c r="BJ776" s="40"/>
      <c r="BK776" s="48"/>
      <c r="BL776" s="49"/>
      <c r="BM776" s="41"/>
      <c r="BN776" s="47"/>
      <c r="BO776" s="33"/>
      <c r="BP776" s="33"/>
      <c r="BQ776" s="34"/>
      <c r="BR776" s="33"/>
      <c r="BS776" s="34"/>
      <c r="BT776" s="35"/>
      <c r="BU776" s="36"/>
      <c r="BV776" s="37"/>
      <c r="BW776" s="33"/>
      <c r="BX776" s="38"/>
      <c r="BY776" s="39"/>
      <c r="BZ776" s="40"/>
      <c r="CA776" s="48"/>
      <c r="CB776" s="49"/>
      <c r="CC776" s="41"/>
      <c r="CD776" s="47"/>
    </row>
    <row r="777" spans="1:82" s="32" customFormat="1" ht="90" customHeight="1" x14ac:dyDescent="0.25">
      <c r="A777" s="315">
        <f t="shared" si="33"/>
        <v>769</v>
      </c>
      <c r="B777" s="61" t="s">
        <v>2479</v>
      </c>
      <c r="C777" s="61">
        <v>2023</v>
      </c>
      <c r="D777" s="61" t="s">
        <v>1248</v>
      </c>
      <c r="E777" s="61"/>
      <c r="F777" s="61" t="s">
        <v>3158</v>
      </c>
      <c r="G777" s="62" t="s">
        <v>3154</v>
      </c>
      <c r="H777" s="310" t="s">
        <v>1251</v>
      </c>
      <c r="I777" s="46" t="s">
        <v>3155</v>
      </c>
      <c r="J777" s="46" t="s">
        <v>3155</v>
      </c>
      <c r="K777" s="63" t="s">
        <v>73</v>
      </c>
      <c r="L777" s="90" t="s">
        <v>3159</v>
      </c>
      <c r="M777" s="100" t="s">
        <v>3160</v>
      </c>
      <c r="N777" s="90" t="s">
        <v>3055</v>
      </c>
      <c r="O777" s="90">
        <v>4</v>
      </c>
      <c r="P777" s="101">
        <v>45659</v>
      </c>
      <c r="Q777" s="101">
        <v>45688</v>
      </c>
      <c r="R777" s="102">
        <f t="shared" si="34"/>
        <v>4.3500000000000005</v>
      </c>
      <c r="S777" s="90" t="s">
        <v>2788</v>
      </c>
      <c r="T777" s="90" t="s">
        <v>1188</v>
      </c>
      <c r="U777" s="105">
        <f>+IFERROR(VLOOKUP($L777,ACTIVIDADES!$B$9:$X$493,10,0),"")</f>
        <v>1</v>
      </c>
      <c r="V777" s="167" t="str">
        <f>+IFERROR(VLOOKUP($L777,ACTIVIDADES!$B$9:$X$493,11,0)," ")</f>
        <v>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v>
      </c>
      <c r="W777" s="227">
        <f>+IFERROR(VLOOKUP($L777,ACTIVIDADES!$B$9:$X$493,12,0),"")</f>
        <v>0</v>
      </c>
      <c r="X777" s="138">
        <f>+IFERROR(VLOOKUP($L777,ACTIVIDADES!$B$9:$X$493,13,0),"")</f>
        <v>46153</v>
      </c>
      <c r="Y777" s="164" t="str">
        <f>+IFERROR(VLOOKUP($L777,ACTIVIDADES!$B$9:$X$493,14,0),"")</f>
        <v>Cumplida en seguimiento diciembre 2025. Aunque son acciones antiguas, incluir los soportes</v>
      </c>
      <c r="Z777" s="105">
        <f>+IFERROR(VLOOKUP($L777,ACTIVIDADES!$B$9:$X$493,15,0),"")</f>
        <v>1</v>
      </c>
      <c r="AA777" s="165" t="str">
        <f>+IFERROR(VLOOKUP($L777,ACTIVIDADES!$B$9:$X$493,16,0),"")</f>
        <v>CUMPLIDO</v>
      </c>
      <c r="AB777" s="138">
        <v>46181</v>
      </c>
      <c r="AC777" s="105">
        <v>1</v>
      </c>
      <c r="AD777" s="181" t="s">
        <v>2517</v>
      </c>
      <c r="AE777" s="105" t="s">
        <v>80</v>
      </c>
      <c r="AF777" s="105" t="s">
        <v>81</v>
      </c>
      <c r="AG777" s="105" t="s">
        <v>85</v>
      </c>
      <c r="AH777" s="105" t="s">
        <v>123</v>
      </c>
      <c r="AI777" s="33"/>
      <c r="AJ777" s="33"/>
      <c r="AK777" s="34"/>
      <c r="AL777" s="33"/>
      <c r="AM777" s="34"/>
      <c r="AN777" s="35"/>
      <c r="AO777" s="36"/>
      <c r="AP777" s="37"/>
      <c r="AQ777" s="33"/>
      <c r="AR777" s="38"/>
      <c r="AS777" s="39"/>
      <c r="AT777" s="40"/>
      <c r="AU777" s="48"/>
      <c r="AV777" s="49"/>
      <c r="AW777" s="41"/>
      <c r="AX777" s="47"/>
      <c r="AY777" s="33"/>
      <c r="AZ777" s="33"/>
      <c r="BA777" s="34"/>
      <c r="BB777" s="33"/>
      <c r="BC777" s="34"/>
      <c r="BD777" s="35"/>
      <c r="BE777" s="36"/>
      <c r="BF777" s="37"/>
      <c r="BG777" s="33"/>
      <c r="BH777" s="38"/>
      <c r="BI777" s="39"/>
      <c r="BJ777" s="40"/>
      <c r="BK777" s="48"/>
      <c r="BL777" s="49"/>
      <c r="BM777" s="41"/>
      <c r="BN777" s="47"/>
      <c r="BO777" s="33"/>
      <c r="BP777" s="33"/>
      <c r="BQ777" s="34"/>
      <c r="BR777" s="33"/>
      <c r="BS777" s="34"/>
      <c r="BT777" s="35"/>
      <c r="BU777" s="36"/>
      <c r="BV777" s="37"/>
      <c r="BW777" s="33"/>
      <c r="BX777" s="38"/>
      <c r="BY777" s="39"/>
      <c r="BZ777" s="40"/>
      <c r="CA777" s="48"/>
      <c r="CB777" s="49"/>
      <c r="CC777" s="41"/>
      <c r="CD777" s="47"/>
    </row>
    <row r="778" spans="1:82" s="32" customFormat="1" ht="90" customHeight="1" x14ac:dyDescent="0.25">
      <c r="A778" s="315">
        <f t="shared" si="33"/>
        <v>770</v>
      </c>
      <c r="B778" s="61" t="s">
        <v>2479</v>
      </c>
      <c r="C778" s="61">
        <v>2023</v>
      </c>
      <c r="D778" s="61" t="s">
        <v>163</v>
      </c>
      <c r="E778" s="61"/>
      <c r="F778" s="61" t="s">
        <v>3161</v>
      </c>
      <c r="G778" s="62" t="s">
        <v>3154</v>
      </c>
      <c r="H778" s="310" t="s">
        <v>164</v>
      </c>
      <c r="I778" s="46" t="s">
        <v>3155</v>
      </c>
      <c r="J778" s="64" t="s">
        <v>3155</v>
      </c>
      <c r="K778" s="63" t="s">
        <v>73</v>
      </c>
      <c r="L778" s="90" t="s">
        <v>3030</v>
      </c>
      <c r="M778" s="100" t="s">
        <v>3162</v>
      </c>
      <c r="N778" s="90" t="s">
        <v>3003</v>
      </c>
      <c r="O778" s="90">
        <v>1</v>
      </c>
      <c r="P778" s="101">
        <v>45659</v>
      </c>
      <c r="Q778" s="101">
        <v>45688</v>
      </c>
      <c r="R778" s="102">
        <f t="shared" si="34"/>
        <v>4.3500000000000005</v>
      </c>
      <c r="S778" s="90" t="s">
        <v>168</v>
      </c>
      <c r="T778" s="90" t="s">
        <v>1188</v>
      </c>
      <c r="U778" s="105">
        <f>+IFERROR(VLOOKUP($L778,ACTIVIDADES!$B$9:$X$493,10,0),"")</f>
        <v>1</v>
      </c>
      <c r="V778" s="167" t="str">
        <f>+IFERROR(VLOOKUP($L778,ACTIVIDADES!$B$9:$X$493,11,0),"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W778" s="227" t="str">
        <f>+IFERROR(VLOOKUP($L778,ACTIVIDADES!$B$9:$X$493,12,0),"")</f>
        <v>https://dnbcgovco-my.sharepoint.com/:f:/g/personal/planeacion_dnbc_gov_co/IgAFvUd88YzsRKgNnx23RITfAQz5192a3834_j-KTkmQ3I8?e=EKWQSq</v>
      </c>
      <c r="X778" s="138">
        <f>+IFERROR(VLOOKUP($L778,ACTIVIDADES!$B$9:$X$493,13,0),"")</f>
        <v>46153</v>
      </c>
      <c r="Y778" s="164" t="str">
        <f>+IFERROR(VLOOKUP($L778,ACTIVIDADES!$B$9:$X$493,14,0),"")</f>
        <v>Cumplida en seguimiento diciembre 2025</v>
      </c>
      <c r="Z778" s="105">
        <f>+IFERROR(VLOOKUP($L778,ACTIVIDADES!$B$9:$X$493,15,0),"")</f>
        <v>1</v>
      </c>
      <c r="AA778" s="165" t="str">
        <f>+IFERROR(VLOOKUP($L778,ACTIVIDADES!$B$9:$X$493,16,0),"")</f>
        <v>CUMPLIDO</v>
      </c>
      <c r="AB778" s="138">
        <v>46181</v>
      </c>
      <c r="AC778" s="105">
        <v>1</v>
      </c>
      <c r="AD778" s="181" t="s">
        <v>2517</v>
      </c>
      <c r="AE778" s="105" t="s">
        <v>80</v>
      </c>
      <c r="AF778" s="105" t="s">
        <v>81</v>
      </c>
      <c r="AG778" s="105" t="s">
        <v>85</v>
      </c>
      <c r="AH778" s="105" t="s">
        <v>123</v>
      </c>
      <c r="AI778" s="33"/>
      <c r="AJ778" s="33"/>
      <c r="AK778" s="34"/>
      <c r="AL778" s="33"/>
      <c r="AM778" s="34"/>
      <c r="AN778" s="35"/>
      <c r="AO778" s="36"/>
      <c r="AP778" s="37"/>
      <c r="AQ778" s="33"/>
      <c r="AR778" s="38"/>
      <c r="AS778" s="39"/>
      <c r="AT778" s="40"/>
      <c r="AU778" s="48"/>
      <c r="AV778" s="49"/>
      <c r="AW778" s="41"/>
      <c r="AX778" s="47"/>
      <c r="AY778" s="33"/>
      <c r="AZ778" s="33"/>
      <c r="BA778" s="34"/>
      <c r="BB778" s="33"/>
      <c r="BC778" s="34"/>
      <c r="BD778" s="35"/>
      <c r="BE778" s="36"/>
      <c r="BF778" s="37"/>
      <c r="BG778" s="33"/>
      <c r="BH778" s="38"/>
      <c r="BI778" s="39"/>
      <c r="BJ778" s="40"/>
      <c r="BK778" s="48"/>
      <c r="BL778" s="49"/>
      <c r="BM778" s="41"/>
      <c r="BN778" s="47"/>
      <c r="BO778" s="33"/>
      <c r="BP778" s="33"/>
      <c r="BQ778" s="34"/>
      <c r="BR778" s="33"/>
      <c r="BS778" s="34"/>
      <c r="BT778" s="35"/>
      <c r="BU778" s="36"/>
      <c r="BV778" s="37"/>
      <c r="BW778" s="33"/>
      <c r="BX778" s="38"/>
      <c r="BY778" s="39"/>
      <c r="BZ778" s="40"/>
      <c r="CA778" s="48"/>
      <c r="CB778" s="49"/>
      <c r="CC778" s="41"/>
      <c r="CD778" s="47"/>
    </row>
    <row r="779" spans="1:82" s="32" customFormat="1" ht="90" customHeight="1" x14ac:dyDescent="0.25">
      <c r="A779" s="315">
        <f t="shared" ref="A779:A842" si="35">+A778+1</f>
        <v>771</v>
      </c>
      <c r="B779" s="61" t="s">
        <v>2479</v>
      </c>
      <c r="C779" s="61">
        <v>2023</v>
      </c>
      <c r="D779" s="61" t="s">
        <v>1248</v>
      </c>
      <c r="E779" s="61"/>
      <c r="F779" s="61" t="s">
        <v>3163</v>
      </c>
      <c r="G779" s="62" t="s">
        <v>3164</v>
      </c>
      <c r="H779" s="310" t="s">
        <v>1251</v>
      </c>
      <c r="I779" s="46" t="s">
        <v>3165</v>
      </c>
      <c r="J779" s="46" t="s">
        <v>3165</v>
      </c>
      <c r="K779" s="63" t="s">
        <v>73</v>
      </c>
      <c r="L779" s="90" t="s">
        <v>3045</v>
      </c>
      <c r="M779" s="100" t="s">
        <v>3046</v>
      </c>
      <c r="N779" s="90" t="s">
        <v>928</v>
      </c>
      <c r="O779" s="90">
        <v>1</v>
      </c>
      <c r="P779" s="101">
        <v>45659</v>
      </c>
      <c r="Q779" s="101">
        <v>45746</v>
      </c>
      <c r="R779" s="102">
        <f t="shared" si="34"/>
        <v>13.2</v>
      </c>
      <c r="S779" s="90" t="s">
        <v>2788</v>
      </c>
      <c r="T779" s="90" t="s">
        <v>1188</v>
      </c>
      <c r="U779" s="105">
        <f>+IFERROR(VLOOKUP($L779,ACTIVIDADES!$B$9:$X$493,10,0),"")</f>
        <v>1</v>
      </c>
      <c r="V779" s="167" t="str">
        <f>+IFERROR(VLOOKUP($L779,ACTIVIDADES!$B$9:$X$493,11,0)," ")</f>
        <v xml:space="preserve">Se formuló Procedimiento de asignación y reasignación de fortalecimiento (bienes) a entregar a los Cuerpos de Bomberos del País con recursos del Fondo Nacional de Bomberos Código: PC-FB-02, Vigente Desde: 25/03/2025
</v>
      </c>
      <c r="W779" s="227" t="str">
        <f>+IFERROR(VLOOKUP($L779,ACTIVIDADES!$B$9:$X$493,12,0),"")</f>
        <v>https://dnbcgovco-my.sharepoint.com/:f:/g/personal/planeacion_dnbc_gov_co/IgDXNHpy7oLsTo_k1pBYTEA_AXkQuekeDuYRfMOd3hOKrho?e=FZVMrN</v>
      </c>
      <c r="X779" s="138">
        <f>+IFERROR(VLOOKUP($L779,ACTIVIDADES!$B$9:$X$493,13,0),"")</f>
        <v>46153</v>
      </c>
      <c r="Y779" s="164" t="str">
        <f>+IFERROR(VLOOKUP($L779,ACTIVIDADES!$B$9:$X$493,14,0),"")</f>
        <v>Se evidencia procedimiento formulado en la vigencia 2025</v>
      </c>
      <c r="Z779" s="105">
        <f>+IFERROR(VLOOKUP($L779,ACTIVIDADES!$B$9:$X$493,15,0),"")</f>
        <v>1</v>
      </c>
      <c r="AA779" s="165" t="str">
        <f>+IFERROR(VLOOKUP($L779,ACTIVIDADES!$B$9:$X$493,16,0),"")</f>
        <v>CUMPLIDO</v>
      </c>
      <c r="AB779" s="138">
        <v>46157</v>
      </c>
      <c r="AC779" s="170">
        <v>1</v>
      </c>
      <c r="AD779" s="176" t="s">
        <v>3061</v>
      </c>
      <c r="AE779" s="105" t="s">
        <v>80</v>
      </c>
      <c r="AF779" s="105" t="s">
        <v>81</v>
      </c>
      <c r="AG779" s="105" t="s">
        <v>85</v>
      </c>
      <c r="AH779" s="105" t="s">
        <v>123</v>
      </c>
      <c r="AI779" s="33"/>
      <c r="AJ779" s="33"/>
      <c r="AK779" s="34"/>
      <c r="AL779" s="33"/>
      <c r="AM779" s="34"/>
      <c r="AN779" s="35"/>
      <c r="AO779" s="36"/>
      <c r="AP779" s="37"/>
      <c r="AQ779" s="33"/>
      <c r="AR779" s="38"/>
      <c r="AS779" s="39"/>
      <c r="AT779" s="40"/>
      <c r="AU779" s="48"/>
      <c r="AV779" s="49"/>
      <c r="AW779" s="41"/>
      <c r="AX779" s="47"/>
      <c r="AY779" s="33"/>
      <c r="AZ779" s="33"/>
      <c r="BA779" s="34"/>
      <c r="BB779" s="33"/>
      <c r="BC779" s="34"/>
      <c r="BD779" s="35"/>
      <c r="BE779" s="36"/>
      <c r="BF779" s="37"/>
      <c r="BG779" s="33"/>
      <c r="BH779" s="38"/>
      <c r="BI779" s="39"/>
      <c r="BJ779" s="40"/>
      <c r="BK779" s="48"/>
      <c r="BL779" s="49"/>
      <c r="BM779" s="41"/>
      <c r="BN779" s="47"/>
      <c r="BO779" s="33"/>
      <c r="BP779" s="33"/>
      <c r="BQ779" s="34"/>
      <c r="BR779" s="33"/>
      <c r="BS779" s="34"/>
      <c r="BT779" s="35"/>
      <c r="BU779" s="36"/>
      <c r="BV779" s="37"/>
      <c r="BW779" s="33"/>
      <c r="BX779" s="38"/>
      <c r="BY779" s="39"/>
      <c r="BZ779" s="40"/>
      <c r="CA779" s="48"/>
      <c r="CB779" s="49"/>
      <c r="CC779" s="41"/>
      <c r="CD779" s="47"/>
    </row>
    <row r="780" spans="1:82" s="32" customFormat="1" ht="90" customHeight="1" x14ac:dyDescent="0.25">
      <c r="A780" s="315">
        <f t="shared" si="35"/>
        <v>772</v>
      </c>
      <c r="B780" s="61" t="s">
        <v>2479</v>
      </c>
      <c r="C780" s="61">
        <v>2023</v>
      </c>
      <c r="D780" s="61" t="s">
        <v>1248</v>
      </c>
      <c r="E780" s="61"/>
      <c r="F780" s="61" t="s">
        <v>3166</v>
      </c>
      <c r="G780" s="62" t="s">
        <v>3164</v>
      </c>
      <c r="H780" s="310" t="s">
        <v>1251</v>
      </c>
      <c r="I780" s="46" t="s">
        <v>3165</v>
      </c>
      <c r="J780" s="46" t="s">
        <v>3165</v>
      </c>
      <c r="K780" s="63" t="s">
        <v>73</v>
      </c>
      <c r="L780" s="90" t="s">
        <v>3049</v>
      </c>
      <c r="M780" s="100" t="s">
        <v>3050</v>
      </c>
      <c r="N780" s="90" t="s">
        <v>3051</v>
      </c>
      <c r="O780" s="90">
        <v>1</v>
      </c>
      <c r="P780" s="101">
        <v>45659</v>
      </c>
      <c r="Q780" s="101">
        <v>46022</v>
      </c>
      <c r="R780" s="102">
        <f t="shared" si="34"/>
        <v>53.85</v>
      </c>
      <c r="S780" s="90" t="s">
        <v>2788</v>
      </c>
      <c r="T780" s="90" t="s">
        <v>1188</v>
      </c>
      <c r="U780" s="105">
        <f>+IFERROR(VLOOKUP($L780,ACTIVIDADES!$B$9:$X$493,10,0),"")</f>
        <v>1</v>
      </c>
      <c r="V780" s="167" t="str">
        <f>+IFERROR(VLOOKUP($L780,ACTIVIDADES!$B$9:$X$493,11,0)," ")</f>
        <v>Justificación JNBC autoriza a la DNBC la reasignación de bienes, por lo que no se configura esta acción</v>
      </c>
      <c r="W780" s="227">
        <f>+IFERROR(VLOOKUP($L780,ACTIVIDADES!$B$9:$X$493,12,0),"")</f>
        <v>0</v>
      </c>
      <c r="X780" s="138">
        <f>+IFERROR(VLOOKUP($L780,ACTIVIDADES!$B$9:$X$493,13,0),"")</f>
        <v>46153</v>
      </c>
      <c r="Y780" s="164" t="str">
        <f>+IFERROR(VLOOKUP($L780,ACTIVIDADES!$B$9:$X$493,14,0),"")</f>
        <v>No se encuentran evidencias de la actividad</v>
      </c>
      <c r="Z780" s="105">
        <f>+IFERROR(VLOOKUP($L780,ACTIVIDADES!$B$9:$X$493,15,0),"")</f>
        <v>0</v>
      </c>
      <c r="AA780" s="165" t="str">
        <f>+IFERROR(VLOOKUP($L780,ACTIVIDADES!$B$9:$X$493,16,0),"")</f>
        <v>VENCIDO</v>
      </c>
      <c r="AB780" s="138">
        <v>46181</v>
      </c>
      <c r="AC780" s="105">
        <v>1</v>
      </c>
      <c r="AD780" s="105" t="s">
        <v>3157</v>
      </c>
      <c r="AE780" s="105" t="s">
        <v>80</v>
      </c>
      <c r="AF780" s="105" t="s">
        <v>81</v>
      </c>
      <c r="AG780" s="105" t="s">
        <v>85</v>
      </c>
      <c r="AH780" s="105" t="s">
        <v>123</v>
      </c>
      <c r="AI780" s="33"/>
      <c r="AJ780" s="33"/>
      <c r="AK780" s="34"/>
      <c r="AL780" s="33"/>
      <c r="AM780" s="34"/>
      <c r="AN780" s="35"/>
      <c r="AO780" s="36"/>
      <c r="AP780" s="37"/>
      <c r="AQ780" s="33"/>
      <c r="AR780" s="38"/>
      <c r="AS780" s="39"/>
      <c r="AT780" s="40"/>
      <c r="AU780" s="48"/>
      <c r="AV780" s="49"/>
      <c r="AW780" s="41"/>
      <c r="AX780" s="47"/>
      <c r="AY780" s="33"/>
      <c r="AZ780" s="33"/>
      <c r="BA780" s="34"/>
      <c r="BB780" s="33"/>
      <c r="BC780" s="34"/>
      <c r="BD780" s="35"/>
      <c r="BE780" s="36"/>
      <c r="BF780" s="37"/>
      <c r="BG780" s="33"/>
      <c r="BH780" s="38"/>
      <c r="BI780" s="39"/>
      <c r="BJ780" s="40"/>
      <c r="BK780" s="48"/>
      <c r="BL780" s="49"/>
      <c r="BM780" s="41"/>
      <c r="BN780" s="47"/>
      <c r="BO780" s="33"/>
      <c r="BP780" s="33"/>
      <c r="BQ780" s="34"/>
      <c r="BR780" s="33"/>
      <c r="BS780" s="34"/>
      <c r="BT780" s="35"/>
      <c r="BU780" s="36"/>
      <c r="BV780" s="37"/>
      <c r="BW780" s="33"/>
      <c r="BX780" s="38"/>
      <c r="BY780" s="39"/>
      <c r="BZ780" s="40"/>
      <c r="CA780" s="48"/>
      <c r="CB780" s="49"/>
      <c r="CC780" s="41"/>
      <c r="CD780" s="47"/>
    </row>
    <row r="781" spans="1:82" s="32" customFormat="1" ht="90" customHeight="1" x14ac:dyDescent="0.25">
      <c r="A781" s="315">
        <f t="shared" si="35"/>
        <v>773</v>
      </c>
      <c r="B781" s="61" t="s">
        <v>2479</v>
      </c>
      <c r="C781" s="61">
        <v>2023</v>
      </c>
      <c r="D781" s="61" t="s">
        <v>1248</v>
      </c>
      <c r="E781" s="61"/>
      <c r="F781" s="61" t="s">
        <v>3167</v>
      </c>
      <c r="G781" s="62" t="s">
        <v>3164</v>
      </c>
      <c r="H781" s="310" t="s">
        <v>1251</v>
      </c>
      <c r="I781" s="46" t="s">
        <v>3165</v>
      </c>
      <c r="J781" s="46" t="s">
        <v>3165</v>
      </c>
      <c r="K781" s="63" t="s">
        <v>73</v>
      </c>
      <c r="L781" s="90" t="s">
        <v>3168</v>
      </c>
      <c r="M781" s="100" t="s">
        <v>3169</v>
      </c>
      <c r="N781" s="90" t="s">
        <v>3055</v>
      </c>
      <c r="O781" s="90">
        <v>3</v>
      </c>
      <c r="P781" s="101">
        <v>45659</v>
      </c>
      <c r="Q781" s="101">
        <v>45688</v>
      </c>
      <c r="R781" s="102">
        <f t="shared" si="34"/>
        <v>4.3500000000000005</v>
      </c>
      <c r="S781" s="90" t="s">
        <v>2788</v>
      </c>
      <c r="T781" s="90" t="s">
        <v>1188</v>
      </c>
      <c r="U781" s="105">
        <f>+IFERROR(VLOOKUP($L781,ACTIVIDADES!$B$9:$X$493,10,0),"")</f>
        <v>1</v>
      </c>
      <c r="V781" s="167" t="str">
        <f>+IFERROR(VLOOKUP($L781,ACTIVIDADES!$B$9:$X$493,11,0)," ")</f>
        <v xml:space="preserve">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
</v>
      </c>
      <c r="W781" s="227">
        <f>+IFERROR(VLOOKUP($L781,ACTIVIDADES!$B$9:$X$493,12,0),"")</f>
        <v>0</v>
      </c>
      <c r="X781" s="138">
        <f>+IFERROR(VLOOKUP($L781,ACTIVIDADES!$B$9:$X$493,13,0),"")</f>
        <v>46153</v>
      </c>
      <c r="Y781" s="164" t="str">
        <f>+IFERROR(VLOOKUP($L781,ACTIVIDADES!$B$9:$X$493,14,0),"")</f>
        <v>Cumplida en seguimiento diciembre 2025. Aunque son acciones antiguas, incluir los soportes</v>
      </c>
      <c r="Z781" s="105">
        <f>+IFERROR(VLOOKUP($L781,ACTIVIDADES!$B$9:$X$493,15,0),"")</f>
        <v>1</v>
      </c>
      <c r="AA781" s="165" t="str">
        <f>+IFERROR(VLOOKUP($L781,ACTIVIDADES!$B$9:$X$493,16,0),"")</f>
        <v>CUMPLIDO</v>
      </c>
      <c r="AB781" s="138">
        <v>46181</v>
      </c>
      <c r="AC781" s="105">
        <v>1</v>
      </c>
      <c r="AD781" s="181" t="s">
        <v>2517</v>
      </c>
      <c r="AE781" s="105" t="s">
        <v>80</v>
      </c>
      <c r="AF781" s="105" t="s">
        <v>81</v>
      </c>
      <c r="AG781" s="105" t="s">
        <v>85</v>
      </c>
      <c r="AH781" s="105" t="s">
        <v>123</v>
      </c>
      <c r="AI781" s="33"/>
      <c r="AJ781" s="33"/>
      <c r="AK781" s="34"/>
      <c r="AL781" s="33"/>
      <c r="AM781" s="34"/>
      <c r="AN781" s="35"/>
      <c r="AO781" s="36"/>
      <c r="AP781" s="37"/>
      <c r="AQ781" s="33"/>
      <c r="AR781" s="38"/>
      <c r="AS781" s="39"/>
      <c r="AT781" s="40"/>
      <c r="AU781" s="48"/>
      <c r="AV781" s="49"/>
      <c r="AW781" s="41"/>
      <c r="AX781" s="47"/>
      <c r="AY781" s="33"/>
      <c r="AZ781" s="33"/>
      <c r="BA781" s="34"/>
      <c r="BB781" s="33"/>
      <c r="BC781" s="34"/>
      <c r="BD781" s="35"/>
      <c r="BE781" s="36"/>
      <c r="BF781" s="37"/>
      <c r="BG781" s="33"/>
      <c r="BH781" s="38"/>
      <c r="BI781" s="39"/>
      <c r="BJ781" s="40"/>
      <c r="BK781" s="48"/>
      <c r="BL781" s="49"/>
      <c r="BM781" s="41"/>
      <c r="BN781" s="47"/>
      <c r="BO781" s="33"/>
      <c r="BP781" s="33"/>
      <c r="BQ781" s="34"/>
      <c r="BR781" s="33"/>
      <c r="BS781" s="34"/>
      <c r="BT781" s="35"/>
      <c r="BU781" s="36"/>
      <c r="BV781" s="37"/>
      <c r="BW781" s="33"/>
      <c r="BX781" s="38"/>
      <c r="BY781" s="39"/>
      <c r="BZ781" s="40"/>
      <c r="CA781" s="48"/>
      <c r="CB781" s="49"/>
      <c r="CC781" s="41"/>
      <c r="CD781" s="47"/>
    </row>
    <row r="782" spans="1:82" s="32" customFormat="1" ht="90" customHeight="1" x14ac:dyDescent="0.25">
      <c r="A782" s="315">
        <f t="shared" si="35"/>
        <v>774</v>
      </c>
      <c r="B782" s="61" t="s">
        <v>2479</v>
      </c>
      <c r="C782" s="61">
        <v>2023</v>
      </c>
      <c r="D782" s="61" t="s">
        <v>163</v>
      </c>
      <c r="E782" s="61"/>
      <c r="F782" s="61" t="s">
        <v>3170</v>
      </c>
      <c r="G782" s="62" t="s">
        <v>3164</v>
      </c>
      <c r="H782" s="310" t="s">
        <v>164</v>
      </c>
      <c r="I782" s="46" t="s">
        <v>3165</v>
      </c>
      <c r="J782" s="64" t="s">
        <v>3165</v>
      </c>
      <c r="K782" s="63" t="s">
        <v>73</v>
      </c>
      <c r="L782" s="90" t="s">
        <v>3083</v>
      </c>
      <c r="M782" s="100" t="s">
        <v>3002</v>
      </c>
      <c r="N782" s="90" t="s">
        <v>3003</v>
      </c>
      <c r="O782" s="90">
        <v>1</v>
      </c>
      <c r="P782" s="101">
        <v>45659</v>
      </c>
      <c r="Q782" s="101">
        <v>45688</v>
      </c>
      <c r="R782" s="102">
        <f t="shared" si="34"/>
        <v>4.3500000000000005</v>
      </c>
      <c r="S782" s="90" t="s">
        <v>168</v>
      </c>
      <c r="T782" s="90" t="s">
        <v>1188</v>
      </c>
      <c r="U782" s="105">
        <f>+IFERROR(VLOOKUP($L782,ACTIVIDADES!$B$9:$X$493,10,0),"")</f>
        <v>1</v>
      </c>
      <c r="V782" s="167" t="str">
        <f>+IFERROR(VLOOKUP($L782,ACTIVIDADES!$B$9:$X$493,11,0)," ")</f>
        <v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v>
      </c>
      <c r="W782" s="227" t="str">
        <f>+IFERROR(VLOOKUP($L782,ACTIVIDADES!$B$9:$X$493,12,0),"")</f>
        <v>https://dnbcgovco-my.sharepoint.com/:f:/g/personal/planeacion_dnbc_gov_co/IgANJABTKYsWRKmkHg2ofPVMAZ561kpU5V1VlbIB4beuRpA?e=frTZox</v>
      </c>
      <c r="X782" s="138">
        <f>+IFERROR(VLOOKUP($L782,ACTIVIDADES!$B$9:$X$493,13,0),"")</f>
        <v>46153</v>
      </c>
      <c r="Y782" s="164" t="str">
        <f>+IFERROR(VLOOKUP($L782,ACTIVIDADES!$B$9:$X$493,14,0),"")</f>
        <v>Cumplida en seguimiento diciembre 2025</v>
      </c>
      <c r="Z782" s="105">
        <f>+IFERROR(VLOOKUP($L782,ACTIVIDADES!$B$9:$X$493,15,0),"")</f>
        <v>1</v>
      </c>
      <c r="AA782" s="165" t="str">
        <f>+IFERROR(VLOOKUP($L782,ACTIVIDADES!$B$9:$X$493,16,0),"")</f>
        <v>CUMPLIDO</v>
      </c>
      <c r="AB782" s="138">
        <v>46181</v>
      </c>
      <c r="AC782" s="105">
        <v>1</v>
      </c>
      <c r="AD782" s="181" t="s">
        <v>2517</v>
      </c>
      <c r="AE782" s="105" t="s">
        <v>80</v>
      </c>
      <c r="AF782" s="105" t="s">
        <v>81</v>
      </c>
      <c r="AG782" s="105" t="s">
        <v>85</v>
      </c>
      <c r="AH782" s="105" t="s">
        <v>123</v>
      </c>
      <c r="AI782" s="33"/>
      <c r="AJ782" s="33"/>
      <c r="AK782" s="34"/>
      <c r="AL782" s="33"/>
      <c r="AM782" s="34"/>
      <c r="AN782" s="35"/>
      <c r="AO782" s="36"/>
      <c r="AP782" s="37"/>
      <c r="AQ782" s="33"/>
      <c r="AR782" s="38"/>
      <c r="AS782" s="39"/>
      <c r="AT782" s="40"/>
      <c r="AU782" s="48"/>
      <c r="AV782" s="49"/>
      <c r="AW782" s="41"/>
      <c r="AX782" s="47"/>
      <c r="AY782" s="33"/>
      <c r="AZ782" s="33"/>
      <c r="BA782" s="34"/>
      <c r="BB782" s="33"/>
      <c r="BC782" s="34"/>
      <c r="BD782" s="35"/>
      <c r="BE782" s="36"/>
      <c r="BF782" s="37"/>
      <c r="BG782" s="33"/>
      <c r="BH782" s="38"/>
      <c r="BI782" s="39"/>
      <c r="BJ782" s="40"/>
      <c r="BK782" s="48"/>
      <c r="BL782" s="49"/>
      <c r="BM782" s="41"/>
      <c r="BN782" s="47"/>
      <c r="BO782" s="33"/>
      <c r="BP782" s="33"/>
      <c r="BQ782" s="34"/>
      <c r="BR782" s="33"/>
      <c r="BS782" s="34"/>
      <c r="BT782" s="35"/>
      <c r="BU782" s="36"/>
      <c r="BV782" s="37"/>
      <c r="BW782" s="33"/>
      <c r="BX782" s="38"/>
      <c r="BY782" s="39"/>
      <c r="BZ782" s="40"/>
      <c r="CA782" s="48"/>
      <c r="CB782" s="49"/>
      <c r="CC782" s="41"/>
      <c r="CD782" s="47"/>
    </row>
    <row r="783" spans="1:82" s="32" customFormat="1" ht="90" customHeight="1" x14ac:dyDescent="0.25">
      <c r="A783" s="315">
        <f t="shared" si="35"/>
        <v>775</v>
      </c>
      <c r="B783" s="61" t="s">
        <v>2479</v>
      </c>
      <c r="C783" s="61">
        <v>2020</v>
      </c>
      <c r="D783" s="61" t="s">
        <v>68</v>
      </c>
      <c r="E783" s="61"/>
      <c r="F783" s="61" t="s">
        <v>3171</v>
      </c>
      <c r="G783" s="62" t="s">
        <v>3172</v>
      </c>
      <c r="H783" s="310"/>
      <c r="I783" s="46" t="s">
        <v>3173</v>
      </c>
      <c r="J783" s="64" t="s">
        <v>3173</v>
      </c>
      <c r="K783" s="63" t="s">
        <v>73</v>
      </c>
      <c r="L783" s="90" t="s">
        <v>3021</v>
      </c>
      <c r="M783" s="100" t="s">
        <v>3022</v>
      </c>
      <c r="N783" s="90" t="s">
        <v>3023</v>
      </c>
      <c r="O783" s="90">
        <v>1</v>
      </c>
      <c r="P783" s="101">
        <v>45689</v>
      </c>
      <c r="Q783" s="101">
        <v>45746</v>
      </c>
      <c r="R783" s="102">
        <f t="shared" si="34"/>
        <v>8.85</v>
      </c>
      <c r="S783" s="90" t="s">
        <v>92</v>
      </c>
      <c r="T783" s="90" t="s">
        <v>1188</v>
      </c>
      <c r="U783" s="105">
        <f>+IFERROR(VLOOKUP($L783,ACTIVIDADES!$B$9:$X$493,10,0),"")</f>
        <v>1</v>
      </c>
      <c r="V783" s="167" t="str">
        <f>+IFERROR(VLOOKUP($L783,ACTIVIDADES!$B$9:$X$493,11,0)," ")</f>
        <v xml:space="preserve">Se esta llevando una base de datos donde se lleva el registro y control de la propiedad planta y equipo de la bodega </v>
      </c>
      <c r="W783" s="227" t="str">
        <f>+IFERROR(VLOOKUP($L783,ACTIVIDADES!$B$9:$X$493,12,0),"")</f>
        <v>https://dnbcgovco-my.sharepoint.com/:f:/g/personal/planeacion_dnbc_gov_co/IgAVc3cuzD-0RpxDeQ-u5zKbAeUi-pUzxaB8XwkjTIrrd-U?e=0wMsM9</v>
      </c>
      <c r="X783" s="138">
        <f>+IFERROR(VLOOKUP($L783,ACTIVIDADES!$B$9:$X$493,13,0),"")</f>
        <v>46153</v>
      </c>
      <c r="Y783" s="164" t="str">
        <f>+IFERROR(VLOOKUP($L783,ACTIVIDADES!$B$9:$X$493,14,0),"")</f>
        <v>Se adjuntan bases actualizadas de los meses de enero a marzo. Se sugiere su socialización (correo electronico) al lider del proceso</v>
      </c>
      <c r="Z783" s="105">
        <f>+IFERROR(VLOOKUP($L783,ACTIVIDADES!$B$9:$X$493,15,0),"")</f>
        <v>1</v>
      </c>
      <c r="AA783" s="165" t="str">
        <f>+IFERROR(VLOOKUP($L783,ACTIVIDADES!$B$9:$X$493,16,0),"")</f>
        <v>CUMPLIDO</v>
      </c>
      <c r="AB783" s="138">
        <v>46157</v>
      </c>
      <c r="AC783" s="174">
        <v>1</v>
      </c>
      <c r="AD783" s="181" t="s">
        <v>3024</v>
      </c>
      <c r="AE783" s="105" t="s">
        <v>80</v>
      </c>
      <c r="AF783" s="105" t="s">
        <v>81</v>
      </c>
      <c r="AG783" s="105" t="s">
        <v>85</v>
      </c>
      <c r="AH783" s="105" t="s">
        <v>123</v>
      </c>
      <c r="AI783" s="33"/>
      <c r="AJ783" s="33"/>
      <c r="AK783" s="34"/>
      <c r="AL783" s="33"/>
      <c r="AM783" s="34"/>
      <c r="AN783" s="35"/>
      <c r="AO783" s="36"/>
      <c r="AP783" s="37"/>
      <c r="AQ783" s="33"/>
      <c r="AR783" s="38"/>
      <c r="AS783" s="39"/>
      <c r="AT783" s="40"/>
      <c r="AU783" s="48"/>
      <c r="AV783" s="49"/>
      <c r="AW783" s="41"/>
      <c r="AX783" s="47"/>
      <c r="AY783" s="33"/>
      <c r="AZ783" s="33"/>
      <c r="BA783" s="34"/>
      <c r="BB783" s="33"/>
      <c r="BC783" s="34"/>
      <c r="BD783" s="35"/>
      <c r="BE783" s="36"/>
      <c r="BF783" s="37"/>
      <c r="BG783" s="33"/>
      <c r="BH783" s="38"/>
      <c r="BI783" s="39"/>
      <c r="BJ783" s="40"/>
      <c r="BK783" s="48"/>
      <c r="BL783" s="49"/>
      <c r="BM783" s="41"/>
      <c r="BN783" s="47"/>
      <c r="BO783" s="33"/>
      <c r="BP783" s="33"/>
      <c r="BQ783" s="34"/>
      <c r="BR783" s="33"/>
      <c r="BS783" s="34"/>
      <c r="BT783" s="35"/>
      <c r="BU783" s="36"/>
      <c r="BV783" s="37"/>
      <c r="BW783" s="33"/>
      <c r="BX783" s="38"/>
      <c r="BY783" s="39"/>
      <c r="BZ783" s="40"/>
      <c r="CA783" s="48"/>
      <c r="CB783" s="49"/>
      <c r="CC783" s="41"/>
      <c r="CD783" s="47"/>
    </row>
    <row r="784" spans="1:82" s="32" customFormat="1" ht="90" customHeight="1" x14ac:dyDescent="0.25">
      <c r="A784" s="315">
        <f t="shared" si="35"/>
        <v>776</v>
      </c>
      <c r="B784" s="61" t="s">
        <v>2479</v>
      </c>
      <c r="C784" s="61">
        <v>2020</v>
      </c>
      <c r="D784" s="61" t="s">
        <v>68</v>
      </c>
      <c r="E784" s="61"/>
      <c r="F784" s="61" t="s">
        <v>3174</v>
      </c>
      <c r="G784" s="62" t="s">
        <v>3172</v>
      </c>
      <c r="H784" s="310"/>
      <c r="I784" s="46" t="s">
        <v>3173</v>
      </c>
      <c r="J784" s="64" t="s">
        <v>3173</v>
      </c>
      <c r="K784" s="63" t="s">
        <v>73</v>
      </c>
      <c r="L784" s="90" t="s">
        <v>3175</v>
      </c>
      <c r="M784" s="100" t="s">
        <v>3027</v>
      </c>
      <c r="N784" s="90" t="s">
        <v>3028</v>
      </c>
      <c r="O784" s="90">
        <v>12</v>
      </c>
      <c r="P784" s="101">
        <v>45659</v>
      </c>
      <c r="Q784" s="101">
        <v>46022</v>
      </c>
      <c r="R784" s="102">
        <f t="shared" si="34"/>
        <v>53.85</v>
      </c>
      <c r="S784" s="90" t="s">
        <v>92</v>
      </c>
      <c r="T784" s="90" t="s">
        <v>1188</v>
      </c>
      <c r="U784" s="105">
        <f>+IFERROR(VLOOKUP($L784,ACTIVIDADES!$B$9:$X$493,10,0),"")</f>
        <v>1</v>
      </c>
      <c r="V784" s="167" t="str">
        <f>+IFERROR(VLOOKUP($L784,ACTIVIDADES!$B$9:$X$493,11,0)," ")</f>
        <v xml:space="preserve">Se hace una actualización mensual a la base de datos donde se lleva el registro y control de la propiedad planta y equipo de la bodega </v>
      </c>
      <c r="W784" s="227" t="str">
        <f>+IFERROR(VLOOKUP($L784,ACTIVIDADES!$B$9:$X$493,12,0),"")</f>
        <v>https://dnbcgovco-my.sharepoint.com/:f:/g/personal/planeacion_dnbc_gov_co/IgAogVgVjPbfSoDq4bpiw92KAU3f0vfvJLBLGqqhhjy2OCw?e=Szkhne</v>
      </c>
      <c r="X784" s="138">
        <f>+IFERROR(VLOOKUP($L784,ACTIVIDADES!$B$9:$X$493,13,0),"")</f>
        <v>46153</v>
      </c>
      <c r="Y784" s="164" t="str">
        <f>+IFERROR(VLOOKUP($L784,ACTIVIDADES!$B$9:$X$493,14,0),"")</f>
        <v>Se adjuntan bases actualizadas de los meses de enero a marzo. Se sugiere su socialización (correo electronico) al lider del proceso</v>
      </c>
      <c r="Z784" s="105">
        <f>+IFERROR(VLOOKUP($L784,ACTIVIDADES!$B$9:$X$493,15,0),"")</f>
        <v>1</v>
      </c>
      <c r="AA784" s="165" t="str">
        <f>+IFERROR(VLOOKUP($L784,ACTIVIDADES!$B$9:$X$493,16,0),"")</f>
        <v>CUMPLIDO</v>
      </c>
      <c r="AB784" s="138">
        <v>46171</v>
      </c>
      <c r="AC784" s="174">
        <v>1</v>
      </c>
      <c r="AD784" s="181" t="s">
        <v>3024</v>
      </c>
      <c r="AE784" s="105" t="s">
        <v>80</v>
      </c>
      <c r="AF784" s="105" t="s">
        <v>81</v>
      </c>
      <c r="AG784" s="105" t="s">
        <v>85</v>
      </c>
      <c r="AH784" s="105" t="s">
        <v>123</v>
      </c>
      <c r="AI784" s="33"/>
      <c r="AJ784" s="33"/>
      <c r="AK784" s="34"/>
      <c r="AL784" s="33"/>
      <c r="AM784" s="34"/>
      <c r="AN784" s="35"/>
      <c r="AO784" s="36"/>
      <c r="AP784" s="37"/>
      <c r="AQ784" s="33"/>
      <c r="AR784" s="38"/>
      <c r="AS784" s="39"/>
      <c r="AT784" s="40"/>
      <c r="AU784" s="48"/>
      <c r="AV784" s="49"/>
      <c r="AW784" s="41"/>
      <c r="AX784" s="47"/>
      <c r="AY784" s="33"/>
      <c r="AZ784" s="33"/>
      <c r="BA784" s="34"/>
      <c r="BB784" s="33"/>
      <c r="BC784" s="34"/>
      <c r="BD784" s="35"/>
      <c r="BE784" s="36"/>
      <c r="BF784" s="37"/>
      <c r="BG784" s="33"/>
      <c r="BH784" s="38"/>
      <c r="BI784" s="39"/>
      <c r="BJ784" s="40"/>
      <c r="BK784" s="48"/>
      <c r="BL784" s="49"/>
      <c r="BM784" s="41"/>
      <c r="BN784" s="47"/>
      <c r="BO784" s="33"/>
      <c r="BP784" s="33"/>
      <c r="BQ784" s="34"/>
      <c r="BR784" s="33"/>
      <c r="BS784" s="34"/>
      <c r="BT784" s="35"/>
      <c r="BU784" s="36"/>
      <c r="BV784" s="37"/>
      <c r="BW784" s="33"/>
      <c r="BX784" s="38"/>
      <c r="BY784" s="39"/>
      <c r="BZ784" s="40"/>
      <c r="CA784" s="48"/>
      <c r="CB784" s="49"/>
      <c r="CC784" s="41"/>
      <c r="CD784" s="47"/>
    </row>
    <row r="785" spans="1:82" s="32" customFormat="1" ht="90" customHeight="1" x14ac:dyDescent="0.25">
      <c r="A785" s="315">
        <f t="shared" si="35"/>
        <v>777</v>
      </c>
      <c r="B785" s="61" t="s">
        <v>2479</v>
      </c>
      <c r="C785" s="61">
        <v>2021</v>
      </c>
      <c r="D785" s="61" t="s">
        <v>68</v>
      </c>
      <c r="E785" s="61"/>
      <c r="F785" s="61" t="s">
        <v>2480</v>
      </c>
      <c r="G785" s="62" t="s">
        <v>3176</v>
      </c>
      <c r="H785" s="310"/>
      <c r="I785" s="46" t="s">
        <v>3177</v>
      </c>
      <c r="J785" s="64" t="s">
        <v>3177</v>
      </c>
      <c r="K785" s="63" t="s">
        <v>73</v>
      </c>
      <c r="L785" s="90" t="s">
        <v>3009</v>
      </c>
      <c r="M785" s="100" t="s">
        <v>3178</v>
      </c>
      <c r="N785" s="90" t="s">
        <v>3011</v>
      </c>
      <c r="O785" s="90">
        <v>1</v>
      </c>
      <c r="P785" s="101">
        <v>45659</v>
      </c>
      <c r="Q785" s="101">
        <v>45746</v>
      </c>
      <c r="R785" s="102">
        <f t="shared" si="34"/>
        <v>13.2</v>
      </c>
      <c r="S785" s="90" t="s">
        <v>293</v>
      </c>
      <c r="T785" s="90" t="s">
        <v>1188</v>
      </c>
      <c r="U785" s="105">
        <f>+IFERROR(VLOOKUP($L785,ACTIVIDADES!$B$9:$X$493,10,0),"")</f>
        <v>1</v>
      </c>
      <c r="V785" s="167" t="str">
        <f>+IFERROR(VLOOKUP($L785,ACTIVIDADES!$B$9:$X$493,11,0)," ")</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W785" s="227" t="str">
        <f>+IFERROR(VLOOKUP($L785,ACTIVIDADES!$B$9:$X$493,12,0),"")</f>
        <v>https://dnbcgovco-my.sharepoint.com/:f:/g/personal/planeacion_dnbc_gov_co/IgAKPZEalRp3T7O44VwZjBLlARF86VpmllJA36VR9-2qDG8?e=W6XaGX</v>
      </c>
      <c r="X785" s="138">
        <f>+IFERROR(VLOOKUP($L785,ACTIVIDADES!$B$9:$X$493,13,0),"")</f>
        <v>46153</v>
      </c>
      <c r="Y785" s="164" t="str">
        <f>+IFERROR(VLOOKUP($L785,ACTIVIDADES!$B$9:$X$493,14,0),"")</f>
        <v>Se incluyen actas de cruce de información de inventariodel primer trimestre del avigencia 2026</v>
      </c>
      <c r="Z785" s="105">
        <f>+IFERROR(VLOOKUP($L785,ACTIVIDADES!$B$9:$X$493,15,0),"")</f>
        <v>1</v>
      </c>
      <c r="AA785" s="165" t="str">
        <f>+IFERROR(VLOOKUP($L785,ACTIVIDADES!$B$9:$X$493,16,0),"")</f>
        <v>CUMPLIDO</v>
      </c>
      <c r="AB785" s="138">
        <v>46171</v>
      </c>
      <c r="AC785" s="174">
        <v>1</v>
      </c>
      <c r="AD785" s="204" t="s">
        <v>3012</v>
      </c>
      <c r="AE785" s="105" t="s">
        <v>80</v>
      </c>
      <c r="AF785" s="105" t="s">
        <v>81</v>
      </c>
      <c r="AG785" s="105" t="s">
        <v>85</v>
      </c>
      <c r="AH785" s="105" t="s">
        <v>123</v>
      </c>
      <c r="AI785" s="33"/>
      <c r="AJ785" s="33"/>
      <c r="AK785" s="34"/>
      <c r="AL785" s="33"/>
      <c r="AM785" s="34"/>
      <c r="AN785" s="35"/>
      <c r="AO785" s="36"/>
      <c r="AP785" s="37"/>
      <c r="AQ785" s="33"/>
      <c r="AR785" s="38"/>
      <c r="AS785" s="39"/>
      <c r="AT785" s="40"/>
      <c r="AU785" s="48"/>
      <c r="AV785" s="49"/>
      <c r="AW785" s="41"/>
      <c r="AX785" s="47"/>
      <c r="AY785" s="33"/>
      <c r="AZ785" s="33"/>
      <c r="BA785" s="34"/>
      <c r="BB785" s="33"/>
      <c r="BC785" s="34"/>
      <c r="BD785" s="35"/>
      <c r="BE785" s="36"/>
      <c r="BF785" s="37"/>
      <c r="BG785" s="33"/>
      <c r="BH785" s="38"/>
      <c r="BI785" s="39"/>
      <c r="BJ785" s="40"/>
      <c r="BK785" s="48"/>
      <c r="BL785" s="49"/>
      <c r="BM785" s="41"/>
      <c r="BN785" s="47"/>
      <c r="BO785" s="33"/>
      <c r="BP785" s="33"/>
      <c r="BQ785" s="34"/>
      <c r="BR785" s="33"/>
      <c r="BS785" s="34"/>
      <c r="BT785" s="35"/>
      <c r="BU785" s="36"/>
      <c r="BV785" s="37"/>
      <c r="BW785" s="33"/>
      <c r="BX785" s="38"/>
      <c r="BY785" s="39"/>
      <c r="BZ785" s="40"/>
      <c r="CA785" s="48"/>
      <c r="CB785" s="49"/>
      <c r="CC785" s="41"/>
      <c r="CD785" s="47"/>
    </row>
    <row r="786" spans="1:82" s="32" customFormat="1" ht="90" customHeight="1" x14ac:dyDescent="0.25">
      <c r="A786" s="315">
        <f t="shared" si="35"/>
        <v>778</v>
      </c>
      <c r="B786" s="61" t="s">
        <v>2479</v>
      </c>
      <c r="C786" s="61">
        <v>2021</v>
      </c>
      <c r="D786" s="61" t="s">
        <v>68</v>
      </c>
      <c r="E786" s="61"/>
      <c r="F786" s="61" t="s">
        <v>2487</v>
      </c>
      <c r="G786" s="62" t="s">
        <v>3176</v>
      </c>
      <c r="H786" s="310"/>
      <c r="I786" s="46" t="s">
        <v>3177</v>
      </c>
      <c r="J786" s="64" t="s">
        <v>3177</v>
      </c>
      <c r="K786" s="63" t="s">
        <v>73</v>
      </c>
      <c r="L786" s="90" t="s">
        <v>3006</v>
      </c>
      <c r="M786" s="100" t="s">
        <v>3007</v>
      </c>
      <c r="N786" s="90" t="s">
        <v>3008</v>
      </c>
      <c r="O786" s="90">
        <v>1</v>
      </c>
      <c r="P786" s="101">
        <v>45659</v>
      </c>
      <c r="Q786" s="101">
        <v>45838</v>
      </c>
      <c r="R786" s="102">
        <f t="shared" si="34"/>
        <v>26.700000000000003</v>
      </c>
      <c r="S786" s="90" t="s">
        <v>92</v>
      </c>
      <c r="T786" s="90" t="s">
        <v>1188</v>
      </c>
      <c r="U786" s="105">
        <f>+IFERROR(VLOOKUP($L786,ACTIVIDADES!$B$9:$X$493,10,0),"")</f>
        <v>0</v>
      </c>
      <c r="V786" s="167" t="str">
        <f>+IFERROR(VLOOKUP($L786,ACTIVIDADES!$B$9:$X$493,11,0)," ")</f>
        <v>En proceso de actualización</v>
      </c>
      <c r="W786" s="227" t="str">
        <f>+IFERROR(VLOOKUP($L786,ACTIVIDADES!$B$9:$X$493,12,0),"")</f>
        <v>https://dnbcgovco-my.sharepoint.com/:f:/g/personal/planeacion_dnbc_gov_co/IgCMMWenExEVSrJDg7g7OVoeAUSpAZPWObv9Sy1QzhSATZo?e=fpCZe0</v>
      </c>
      <c r="X786" s="138">
        <f>+IFERROR(VLOOKUP($L786,ACTIVIDADES!$B$9:$X$493,13,0),"")</f>
        <v>46153</v>
      </c>
      <c r="Y786" s="164" t="str">
        <f>+IFERROR(VLOOKUP($L786,ACTIVIDADES!$B$9:$X$493,14,0),"")</f>
        <v>No se evidencia avance para el periodo</v>
      </c>
      <c r="Z786" s="105">
        <f>+IFERROR(VLOOKUP($L786,ACTIVIDADES!$B$9:$X$493,15,0),"")</f>
        <v>0</v>
      </c>
      <c r="AA786" s="165" t="str">
        <f>+IFERROR(VLOOKUP($L786,ACTIVIDADES!$B$9:$X$493,16,0),"")</f>
        <v>VENCIDO</v>
      </c>
      <c r="AB786" s="138">
        <v>46171</v>
      </c>
      <c r="AC786" s="170">
        <v>0</v>
      </c>
      <c r="AD786" s="181" t="s">
        <v>93</v>
      </c>
      <c r="AE786" s="105" t="s">
        <v>118</v>
      </c>
      <c r="AF786" s="105" t="s">
        <v>81</v>
      </c>
      <c r="AG786" s="105" t="s">
        <v>85</v>
      </c>
      <c r="AH786" s="105" t="s">
        <v>123</v>
      </c>
      <c r="AI786" s="33"/>
      <c r="AJ786" s="33"/>
      <c r="AK786" s="34"/>
      <c r="AL786" s="33"/>
      <c r="AM786" s="34"/>
      <c r="AN786" s="35"/>
      <c r="AO786" s="36"/>
      <c r="AP786" s="37"/>
      <c r="AQ786" s="33"/>
      <c r="AR786" s="38"/>
      <c r="AS786" s="39"/>
      <c r="AT786" s="40"/>
      <c r="AU786" s="48"/>
      <c r="AV786" s="49"/>
      <c r="AW786" s="41"/>
      <c r="AX786" s="47"/>
      <c r="AY786" s="33"/>
      <c r="AZ786" s="33"/>
      <c r="BA786" s="34"/>
      <c r="BB786" s="33"/>
      <c r="BC786" s="34"/>
      <c r="BD786" s="35"/>
      <c r="BE786" s="36"/>
      <c r="BF786" s="37"/>
      <c r="BG786" s="33"/>
      <c r="BH786" s="38"/>
      <c r="BI786" s="39"/>
      <c r="BJ786" s="40"/>
      <c r="BK786" s="48"/>
      <c r="BL786" s="49"/>
      <c r="BM786" s="41"/>
      <c r="BN786" s="47"/>
      <c r="BO786" s="33"/>
      <c r="BP786" s="33"/>
      <c r="BQ786" s="34"/>
      <c r="BR786" s="33"/>
      <c r="BS786" s="34"/>
      <c r="BT786" s="35"/>
      <c r="BU786" s="36"/>
      <c r="BV786" s="37"/>
      <c r="BW786" s="33"/>
      <c r="BX786" s="38"/>
      <c r="BY786" s="39"/>
      <c r="BZ786" s="40"/>
      <c r="CA786" s="48"/>
      <c r="CB786" s="49"/>
      <c r="CC786" s="41"/>
      <c r="CD786" s="47"/>
    </row>
    <row r="787" spans="1:82" s="32" customFormat="1" ht="90" customHeight="1" x14ac:dyDescent="0.25">
      <c r="A787" s="315">
        <f t="shared" si="35"/>
        <v>779</v>
      </c>
      <c r="B787" s="61" t="s">
        <v>2479</v>
      </c>
      <c r="C787" s="61">
        <v>2021</v>
      </c>
      <c r="D787" s="61" t="s">
        <v>68</v>
      </c>
      <c r="E787" s="61"/>
      <c r="F787" s="61" t="s">
        <v>3179</v>
      </c>
      <c r="G787" s="62" t="s">
        <v>3180</v>
      </c>
      <c r="H787" s="310"/>
      <c r="I787" s="46" t="s">
        <v>3181</v>
      </c>
      <c r="J787" s="64" t="s">
        <v>3181</v>
      </c>
      <c r="K787" s="63" t="s">
        <v>73</v>
      </c>
      <c r="L787" s="90" t="s">
        <v>3009</v>
      </c>
      <c r="M787" s="100" t="s">
        <v>3178</v>
      </c>
      <c r="N787" s="90" t="s">
        <v>3011</v>
      </c>
      <c r="O787" s="90">
        <v>1</v>
      </c>
      <c r="P787" s="101">
        <v>45659</v>
      </c>
      <c r="Q787" s="101">
        <v>45746</v>
      </c>
      <c r="R787" s="102">
        <f t="shared" si="34"/>
        <v>13.2</v>
      </c>
      <c r="S787" s="90" t="s">
        <v>293</v>
      </c>
      <c r="T787" s="90" t="s">
        <v>1188</v>
      </c>
      <c r="U787" s="105">
        <f>+IFERROR(VLOOKUP($L787,ACTIVIDADES!$B$9:$X$493,10,0),"")</f>
        <v>1</v>
      </c>
      <c r="V787" s="167" t="str">
        <f>+IFERROR(VLOOKUP($L787,ACTIVIDADES!$B$9:$X$493,11,0)," ")</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W787" s="227" t="str">
        <f>+IFERROR(VLOOKUP($L787,ACTIVIDADES!$B$9:$X$493,12,0),"")</f>
        <v>https://dnbcgovco-my.sharepoint.com/:f:/g/personal/planeacion_dnbc_gov_co/IgAKPZEalRp3T7O44VwZjBLlARF86VpmllJA36VR9-2qDG8?e=W6XaGX</v>
      </c>
      <c r="X787" s="138">
        <f>+IFERROR(VLOOKUP($L787,ACTIVIDADES!$B$9:$X$493,13,0),"")</f>
        <v>46153</v>
      </c>
      <c r="Y787" s="164" t="str">
        <f>+IFERROR(VLOOKUP($L787,ACTIVIDADES!$B$9:$X$493,14,0),"")</f>
        <v>Se incluyen actas de cruce de información de inventariodel primer trimestre del avigencia 2026</v>
      </c>
      <c r="Z787" s="105">
        <f>+IFERROR(VLOOKUP($L787,ACTIVIDADES!$B$9:$X$493,15,0),"")</f>
        <v>1</v>
      </c>
      <c r="AA787" s="165" t="str">
        <f>+IFERROR(VLOOKUP($L787,ACTIVIDADES!$B$9:$X$493,16,0),"")</f>
        <v>CUMPLIDO</v>
      </c>
      <c r="AB787" s="138">
        <v>46171</v>
      </c>
      <c r="AC787" s="174">
        <v>1</v>
      </c>
      <c r="AD787" s="204" t="s">
        <v>3012</v>
      </c>
      <c r="AE787" s="105" t="s">
        <v>80</v>
      </c>
      <c r="AF787" s="105" t="s">
        <v>81</v>
      </c>
      <c r="AG787" s="105" t="s">
        <v>85</v>
      </c>
      <c r="AH787" s="105" t="s">
        <v>123</v>
      </c>
      <c r="AI787" s="33"/>
      <c r="AJ787" s="33"/>
      <c r="AK787" s="34"/>
      <c r="AL787" s="33"/>
      <c r="AM787" s="34"/>
      <c r="AN787" s="35"/>
      <c r="AO787" s="36"/>
      <c r="AP787" s="37"/>
      <c r="AQ787" s="33"/>
      <c r="AR787" s="38"/>
      <c r="AS787" s="39"/>
      <c r="AT787" s="40"/>
      <c r="AU787" s="48"/>
      <c r="AV787" s="49"/>
      <c r="AW787" s="41"/>
      <c r="AX787" s="47"/>
      <c r="AY787" s="33"/>
      <c r="AZ787" s="33"/>
      <c r="BA787" s="34"/>
      <c r="BB787" s="33"/>
      <c r="BC787" s="34"/>
      <c r="BD787" s="35"/>
      <c r="BE787" s="36"/>
      <c r="BF787" s="37"/>
      <c r="BG787" s="33"/>
      <c r="BH787" s="38"/>
      <c r="BI787" s="39"/>
      <c r="BJ787" s="40"/>
      <c r="BK787" s="48"/>
      <c r="BL787" s="49"/>
      <c r="BM787" s="41"/>
      <c r="BN787" s="47"/>
      <c r="BO787" s="33"/>
      <c r="BP787" s="33"/>
      <c r="BQ787" s="34"/>
      <c r="BR787" s="33"/>
      <c r="BS787" s="34"/>
      <c r="BT787" s="35"/>
      <c r="BU787" s="36"/>
      <c r="BV787" s="37"/>
      <c r="BW787" s="33"/>
      <c r="BX787" s="38"/>
      <c r="BY787" s="39"/>
      <c r="BZ787" s="40"/>
      <c r="CA787" s="48"/>
      <c r="CB787" s="49"/>
      <c r="CC787" s="41"/>
      <c r="CD787" s="47"/>
    </row>
    <row r="788" spans="1:82" s="32" customFormat="1" ht="90" customHeight="1" x14ac:dyDescent="0.25">
      <c r="A788" s="315">
        <f t="shared" si="35"/>
        <v>780</v>
      </c>
      <c r="B788" s="61" t="s">
        <v>2479</v>
      </c>
      <c r="C788" s="61">
        <v>2021</v>
      </c>
      <c r="D788" s="61" t="s">
        <v>68</v>
      </c>
      <c r="E788" s="61"/>
      <c r="F788" s="61" t="s">
        <v>3182</v>
      </c>
      <c r="G788" s="62" t="s">
        <v>3183</v>
      </c>
      <c r="H788" s="310"/>
      <c r="I788" s="46" t="s">
        <v>3184</v>
      </c>
      <c r="J788" s="64" t="s">
        <v>3184</v>
      </c>
      <c r="K788" s="63" t="s">
        <v>73</v>
      </c>
      <c r="L788" s="90" t="s">
        <v>3006</v>
      </c>
      <c r="M788" s="100" t="s">
        <v>3007</v>
      </c>
      <c r="N788" s="90" t="s">
        <v>3008</v>
      </c>
      <c r="O788" s="90">
        <v>1</v>
      </c>
      <c r="P788" s="101">
        <v>45659</v>
      </c>
      <c r="Q788" s="101">
        <v>45838</v>
      </c>
      <c r="R788" s="102">
        <f t="shared" si="34"/>
        <v>26.700000000000003</v>
      </c>
      <c r="S788" s="90" t="s">
        <v>92</v>
      </c>
      <c r="T788" s="90" t="s">
        <v>1188</v>
      </c>
      <c r="U788" s="105">
        <f>+IFERROR(VLOOKUP($L788,ACTIVIDADES!$B$9:$X$493,10,0),"")</f>
        <v>0</v>
      </c>
      <c r="V788" s="167" t="str">
        <f>+IFERROR(VLOOKUP($L788,ACTIVIDADES!$B$9:$X$493,11,0)," ")</f>
        <v>En proceso de actualización</v>
      </c>
      <c r="W788" s="227" t="str">
        <f>+IFERROR(VLOOKUP($L788,ACTIVIDADES!$B$9:$X$493,12,0),"")</f>
        <v>https://dnbcgovco-my.sharepoint.com/:f:/g/personal/planeacion_dnbc_gov_co/IgCMMWenExEVSrJDg7g7OVoeAUSpAZPWObv9Sy1QzhSATZo?e=fpCZe0</v>
      </c>
      <c r="X788" s="138">
        <f>+IFERROR(VLOOKUP($L788,ACTIVIDADES!$B$9:$X$493,13,0),"")</f>
        <v>46153</v>
      </c>
      <c r="Y788" s="164" t="str">
        <f>+IFERROR(VLOOKUP($L788,ACTIVIDADES!$B$9:$X$493,14,0),"")</f>
        <v>No se evidencia avance para el periodo</v>
      </c>
      <c r="Z788" s="105">
        <f>+IFERROR(VLOOKUP($L788,ACTIVIDADES!$B$9:$X$493,15,0),"")</f>
        <v>0</v>
      </c>
      <c r="AA788" s="165" t="str">
        <f>+IFERROR(VLOOKUP($L788,ACTIVIDADES!$B$9:$X$493,16,0),"")</f>
        <v>VENCIDO</v>
      </c>
      <c r="AB788" s="138">
        <v>46171</v>
      </c>
      <c r="AC788" s="170">
        <v>0</v>
      </c>
      <c r="AD788" s="181" t="s">
        <v>93</v>
      </c>
      <c r="AE788" s="105" t="s">
        <v>118</v>
      </c>
      <c r="AF788" s="105" t="s">
        <v>81</v>
      </c>
      <c r="AG788" s="105" t="s">
        <v>85</v>
      </c>
      <c r="AH788" s="105" t="s">
        <v>123</v>
      </c>
      <c r="AI788" s="33"/>
      <c r="AJ788" s="33"/>
      <c r="AK788" s="34"/>
      <c r="AL788" s="33"/>
      <c r="AM788" s="34"/>
      <c r="AN788" s="35"/>
      <c r="AO788" s="36"/>
      <c r="AP788" s="37"/>
      <c r="AQ788" s="33"/>
      <c r="AR788" s="38"/>
      <c r="AS788" s="39"/>
      <c r="AT788" s="40"/>
      <c r="AU788" s="48"/>
      <c r="AV788" s="49"/>
      <c r="AW788" s="41"/>
      <c r="AX788" s="47"/>
      <c r="AY788" s="33"/>
      <c r="AZ788" s="33"/>
      <c r="BA788" s="34"/>
      <c r="BB788" s="33"/>
      <c r="BC788" s="34"/>
      <c r="BD788" s="35"/>
      <c r="BE788" s="36"/>
      <c r="BF788" s="37"/>
      <c r="BG788" s="33"/>
      <c r="BH788" s="38"/>
      <c r="BI788" s="39"/>
      <c r="BJ788" s="40"/>
      <c r="BK788" s="48"/>
      <c r="BL788" s="49"/>
      <c r="BM788" s="41"/>
      <c r="BN788" s="47"/>
      <c r="BO788" s="33"/>
      <c r="BP788" s="33"/>
      <c r="BQ788" s="34"/>
      <c r="BR788" s="33"/>
      <c r="BS788" s="34"/>
      <c r="BT788" s="35"/>
      <c r="BU788" s="36"/>
      <c r="BV788" s="37"/>
      <c r="BW788" s="33"/>
      <c r="BX788" s="38"/>
      <c r="BY788" s="39"/>
      <c r="BZ788" s="40"/>
      <c r="CA788" s="48"/>
      <c r="CB788" s="49"/>
      <c r="CC788" s="41"/>
      <c r="CD788" s="47"/>
    </row>
    <row r="789" spans="1:82" s="32" customFormat="1" ht="90" customHeight="1" x14ac:dyDescent="0.25">
      <c r="A789" s="315">
        <f t="shared" si="35"/>
        <v>781</v>
      </c>
      <c r="B789" s="61" t="s">
        <v>2479</v>
      </c>
      <c r="C789" s="61">
        <v>2021</v>
      </c>
      <c r="D789" s="61" t="s">
        <v>68</v>
      </c>
      <c r="E789" s="61"/>
      <c r="F789" s="61" t="s">
        <v>3185</v>
      </c>
      <c r="G789" s="62" t="s">
        <v>3183</v>
      </c>
      <c r="H789" s="310"/>
      <c r="I789" s="46" t="s">
        <v>3184</v>
      </c>
      <c r="J789" s="64" t="s">
        <v>3184</v>
      </c>
      <c r="K789" s="63" t="s">
        <v>73</v>
      </c>
      <c r="L789" s="90" t="s">
        <v>3186</v>
      </c>
      <c r="M789" s="100" t="s">
        <v>3022</v>
      </c>
      <c r="N789" s="90" t="s">
        <v>3023</v>
      </c>
      <c r="O789" s="90">
        <v>1</v>
      </c>
      <c r="P789" s="101">
        <v>45689</v>
      </c>
      <c r="Q789" s="101">
        <v>45746</v>
      </c>
      <c r="R789" s="102">
        <f t="shared" si="34"/>
        <v>8.85</v>
      </c>
      <c r="S789" s="90" t="s">
        <v>92</v>
      </c>
      <c r="T789" s="90" t="s">
        <v>1188</v>
      </c>
      <c r="U789" s="105">
        <f>+IFERROR(VLOOKUP($L789,ACTIVIDADES!$B$9:$X$493,10,0),"")</f>
        <v>1</v>
      </c>
      <c r="V789" s="167" t="str">
        <f>+IFERROR(VLOOKUP($L789,ACTIVIDADES!$B$9:$X$493,11,0)," ")</f>
        <v xml:space="preserve">Se esta llevando una base de datos donde se lleva el registro y control de la propiedad planta y equipo de la bodega </v>
      </c>
      <c r="W789" s="227" t="str">
        <f>+IFERROR(VLOOKUP($L789,ACTIVIDADES!$B$9:$X$493,12,0),"")</f>
        <v>https://dnbcgovco-my.sharepoint.com/:f:/g/personal/planeacion_dnbc_gov_co/IgBu8q_FVeXYT7FZ3m07vVcqAUMBHe4DqbrKbt14I2L1Fvg?e=ZcDzqy</v>
      </c>
      <c r="X789" s="138">
        <f>+IFERROR(VLOOKUP($L789,ACTIVIDADES!$B$9:$X$493,13,0),"")</f>
        <v>46153</v>
      </c>
      <c r="Y789" s="164" t="str">
        <f>+IFERROR(VLOOKUP($L789,ACTIVIDADES!$B$9:$X$493,14,0),"")</f>
        <v>Se adjuntan bases actualizadas de los meses de enero a marzo. Se sugiere su socialización (correo electronico) al lider del proceso</v>
      </c>
      <c r="Z789" s="105">
        <f>+IFERROR(VLOOKUP($L789,ACTIVIDADES!$B$9:$X$493,15,0),"")</f>
        <v>1</v>
      </c>
      <c r="AA789" s="165" t="str">
        <f>+IFERROR(VLOOKUP($L789,ACTIVIDADES!$B$9:$X$493,16,0),"")</f>
        <v>CUMPLIDO</v>
      </c>
      <c r="AB789" s="138">
        <v>46171</v>
      </c>
      <c r="AC789" s="174">
        <v>1</v>
      </c>
      <c r="AD789" s="181" t="s">
        <v>3024</v>
      </c>
      <c r="AE789" s="105" t="s">
        <v>80</v>
      </c>
      <c r="AF789" s="105" t="s">
        <v>81</v>
      </c>
      <c r="AG789" s="105" t="s">
        <v>85</v>
      </c>
      <c r="AH789" s="105" t="s">
        <v>123</v>
      </c>
      <c r="AI789" s="33"/>
      <c r="AJ789" s="33"/>
      <c r="AK789" s="34"/>
      <c r="AL789" s="33"/>
      <c r="AM789" s="34"/>
      <c r="AN789" s="35"/>
      <c r="AO789" s="36"/>
      <c r="AP789" s="37"/>
      <c r="AQ789" s="33"/>
      <c r="AR789" s="38"/>
      <c r="AS789" s="39"/>
      <c r="AT789" s="40"/>
      <c r="AU789" s="48"/>
      <c r="AV789" s="49"/>
      <c r="AW789" s="41"/>
      <c r="AX789" s="47"/>
      <c r="AY789" s="33"/>
      <c r="AZ789" s="33"/>
      <c r="BA789" s="34"/>
      <c r="BB789" s="33"/>
      <c r="BC789" s="34"/>
      <c r="BD789" s="35"/>
      <c r="BE789" s="36"/>
      <c r="BF789" s="37"/>
      <c r="BG789" s="33"/>
      <c r="BH789" s="38"/>
      <c r="BI789" s="39"/>
      <c r="BJ789" s="40"/>
      <c r="BK789" s="48"/>
      <c r="BL789" s="49"/>
      <c r="BM789" s="41"/>
      <c r="BN789" s="47"/>
      <c r="BO789" s="33"/>
      <c r="BP789" s="33"/>
      <c r="BQ789" s="34"/>
      <c r="BR789" s="33"/>
      <c r="BS789" s="34"/>
      <c r="BT789" s="35"/>
      <c r="BU789" s="36"/>
      <c r="BV789" s="37"/>
      <c r="BW789" s="33"/>
      <c r="BX789" s="38"/>
      <c r="BY789" s="39"/>
      <c r="BZ789" s="40"/>
      <c r="CA789" s="48"/>
      <c r="CB789" s="49"/>
      <c r="CC789" s="41"/>
      <c r="CD789" s="47"/>
    </row>
    <row r="790" spans="1:82" s="32" customFormat="1" ht="90" customHeight="1" x14ac:dyDescent="0.25">
      <c r="A790" s="315">
        <f t="shared" si="35"/>
        <v>782</v>
      </c>
      <c r="B790" s="61" t="s">
        <v>2479</v>
      </c>
      <c r="C790" s="61">
        <v>2021</v>
      </c>
      <c r="D790" s="61" t="s">
        <v>68</v>
      </c>
      <c r="E790" s="61"/>
      <c r="F790" s="61" t="s">
        <v>3187</v>
      </c>
      <c r="G790" s="62" t="s">
        <v>3183</v>
      </c>
      <c r="H790" s="310"/>
      <c r="I790" s="46" t="s">
        <v>3184</v>
      </c>
      <c r="J790" s="64" t="s">
        <v>3184</v>
      </c>
      <c r="K790" s="63" t="s">
        <v>73</v>
      </c>
      <c r="L790" s="90" t="s">
        <v>3175</v>
      </c>
      <c r="M790" s="100" t="s">
        <v>3027</v>
      </c>
      <c r="N790" s="90" t="s">
        <v>3028</v>
      </c>
      <c r="O790" s="90">
        <v>12</v>
      </c>
      <c r="P790" s="101">
        <v>45659</v>
      </c>
      <c r="Q790" s="101">
        <v>46022</v>
      </c>
      <c r="R790" s="102">
        <f t="shared" si="34"/>
        <v>53.85</v>
      </c>
      <c r="S790" s="90" t="s">
        <v>92</v>
      </c>
      <c r="T790" s="90" t="s">
        <v>1188</v>
      </c>
      <c r="U790" s="105">
        <f>+IFERROR(VLOOKUP($L790,ACTIVIDADES!$B$9:$X$493,10,0),"")</f>
        <v>1</v>
      </c>
      <c r="V790" s="167" t="str">
        <f>+IFERROR(VLOOKUP($L790,ACTIVIDADES!$B$9:$X$493,11,0)," ")</f>
        <v xml:space="preserve">Se hace una actualización mensual a la base de datos donde se lleva el registro y control de la propiedad planta y equipo de la bodega </v>
      </c>
      <c r="W790" s="227" t="str">
        <f>+IFERROR(VLOOKUP($L790,ACTIVIDADES!$B$9:$X$493,12,0),"")</f>
        <v>https://dnbcgovco-my.sharepoint.com/:f:/g/personal/planeacion_dnbc_gov_co/IgAogVgVjPbfSoDq4bpiw92KAU3f0vfvJLBLGqqhhjy2OCw?e=Szkhne</v>
      </c>
      <c r="X790" s="138">
        <f>+IFERROR(VLOOKUP($L790,ACTIVIDADES!$B$9:$X$493,13,0),"")</f>
        <v>46153</v>
      </c>
      <c r="Y790" s="164" t="str">
        <f>+IFERROR(VLOOKUP($L790,ACTIVIDADES!$B$9:$X$493,14,0),"")</f>
        <v>Se adjuntan bases actualizadas de los meses de enero a marzo. Se sugiere su socialización (correo electronico) al lider del proceso</v>
      </c>
      <c r="Z790" s="105">
        <f>+IFERROR(VLOOKUP($L790,ACTIVIDADES!$B$9:$X$493,15,0),"")</f>
        <v>1</v>
      </c>
      <c r="AA790" s="165" t="str">
        <f>+IFERROR(VLOOKUP($L790,ACTIVIDADES!$B$9:$X$493,16,0),"")</f>
        <v>CUMPLIDO</v>
      </c>
      <c r="AB790" s="138">
        <v>46171</v>
      </c>
      <c r="AC790" s="174">
        <v>1</v>
      </c>
      <c r="AD790" s="181" t="s">
        <v>3024</v>
      </c>
      <c r="AE790" s="105" t="s">
        <v>80</v>
      </c>
      <c r="AF790" s="105" t="s">
        <v>81</v>
      </c>
      <c r="AG790" s="105" t="s">
        <v>85</v>
      </c>
      <c r="AH790" s="105" t="s">
        <v>123</v>
      </c>
      <c r="AI790" s="33"/>
      <c r="AJ790" s="33"/>
      <c r="AK790" s="34"/>
      <c r="AL790" s="33"/>
      <c r="AM790" s="34"/>
      <c r="AN790" s="35"/>
      <c r="AO790" s="36"/>
      <c r="AP790" s="37"/>
      <c r="AQ790" s="33"/>
      <c r="AR790" s="38"/>
      <c r="AS790" s="39"/>
      <c r="AT790" s="40"/>
      <c r="AU790" s="48"/>
      <c r="AV790" s="49"/>
      <c r="AW790" s="41"/>
      <c r="AX790" s="47"/>
      <c r="AY790" s="33"/>
      <c r="AZ790" s="33"/>
      <c r="BA790" s="34"/>
      <c r="BB790" s="33"/>
      <c r="BC790" s="34"/>
      <c r="BD790" s="35"/>
      <c r="BE790" s="36"/>
      <c r="BF790" s="37"/>
      <c r="BG790" s="33"/>
      <c r="BH790" s="38"/>
      <c r="BI790" s="39"/>
      <c r="BJ790" s="40"/>
      <c r="BK790" s="48"/>
      <c r="BL790" s="49"/>
      <c r="BM790" s="41"/>
      <c r="BN790" s="47"/>
      <c r="BO790" s="33"/>
      <c r="BP790" s="33"/>
      <c r="BQ790" s="34"/>
      <c r="BR790" s="33"/>
      <c r="BS790" s="34"/>
      <c r="BT790" s="35"/>
      <c r="BU790" s="36"/>
      <c r="BV790" s="37"/>
      <c r="BW790" s="33"/>
      <c r="BX790" s="38"/>
      <c r="BY790" s="39"/>
      <c r="BZ790" s="40"/>
      <c r="CA790" s="48"/>
      <c r="CB790" s="49"/>
      <c r="CC790" s="41"/>
      <c r="CD790" s="47"/>
    </row>
    <row r="791" spans="1:82" s="32" customFormat="1" ht="90" customHeight="1" x14ac:dyDescent="0.25">
      <c r="A791" s="315">
        <f t="shared" si="35"/>
        <v>783</v>
      </c>
      <c r="B791" s="61" t="s">
        <v>2479</v>
      </c>
      <c r="C791" s="61">
        <v>2020</v>
      </c>
      <c r="D791" s="61" t="s">
        <v>68</v>
      </c>
      <c r="E791" s="61"/>
      <c r="F791" s="61" t="s">
        <v>3188</v>
      </c>
      <c r="G791" s="62" t="s">
        <v>3189</v>
      </c>
      <c r="H791" s="310"/>
      <c r="I791" s="46" t="s">
        <v>3190</v>
      </c>
      <c r="J791" s="64" t="s">
        <v>3190</v>
      </c>
      <c r="K791" s="63" t="s">
        <v>73</v>
      </c>
      <c r="L791" s="90" t="s">
        <v>3006</v>
      </c>
      <c r="M791" s="100" t="s">
        <v>3007</v>
      </c>
      <c r="N791" s="90" t="s">
        <v>3008</v>
      </c>
      <c r="O791" s="90">
        <v>1</v>
      </c>
      <c r="P791" s="101">
        <v>45659</v>
      </c>
      <c r="Q791" s="101">
        <v>45838</v>
      </c>
      <c r="R791" s="102">
        <f t="shared" si="34"/>
        <v>26.700000000000003</v>
      </c>
      <c r="S791" s="90" t="s">
        <v>92</v>
      </c>
      <c r="T791" s="90" t="s">
        <v>1188</v>
      </c>
      <c r="U791" s="105">
        <f>+IFERROR(VLOOKUP($L791,ACTIVIDADES!$B$9:$X$493,10,0),"")</f>
        <v>0</v>
      </c>
      <c r="V791" s="167" t="str">
        <f>+IFERROR(VLOOKUP($L791,ACTIVIDADES!$B$9:$X$493,11,0)," ")</f>
        <v>En proceso de actualización</v>
      </c>
      <c r="W791" s="227" t="str">
        <f>+IFERROR(VLOOKUP($L791,ACTIVIDADES!$B$9:$X$493,12,0),"")</f>
        <v>https://dnbcgovco-my.sharepoint.com/:f:/g/personal/planeacion_dnbc_gov_co/IgCMMWenExEVSrJDg7g7OVoeAUSpAZPWObv9Sy1QzhSATZo?e=fpCZe0</v>
      </c>
      <c r="X791" s="138">
        <f>+IFERROR(VLOOKUP($L791,ACTIVIDADES!$B$9:$X$493,13,0),"")</f>
        <v>46153</v>
      </c>
      <c r="Y791" s="164" t="str">
        <f>+IFERROR(VLOOKUP($L791,ACTIVIDADES!$B$9:$X$493,14,0),"")</f>
        <v>No se evidencia avance para el periodo</v>
      </c>
      <c r="Z791" s="105">
        <f>+IFERROR(VLOOKUP($L791,ACTIVIDADES!$B$9:$X$493,15,0),"")</f>
        <v>0</v>
      </c>
      <c r="AA791" s="165" t="str">
        <f>+IFERROR(VLOOKUP($L791,ACTIVIDADES!$B$9:$X$493,16,0),"")</f>
        <v>VENCIDO</v>
      </c>
      <c r="AB791" s="138">
        <v>46171</v>
      </c>
      <c r="AC791" s="170">
        <v>0</v>
      </c>
      <c r="AD791" s="181" t="s">
        <v>93</v>
      </c>
      <c r="AE791" s="105" t="s">
        <v>118</v>
      </c>
      <c r="AF791" s="105" t="s">
        <v>81</v>
      </c>
      <c r="AG791" s="105" t="s">
        <v>85</v>
      </c>
      <c r="AH791" s="105" t="s">
        <v>123</v>
      </c>
      <c r="AI791" s="33"/>
      <c r="AJ791" s="33"/>
      <c r="AK791" s="34"/>
      <c r="AL791" s="33"/>
      <c r="AM791" s="34"/>
      <c r="AN791" s="35"/>
      <c r="AO791" s="36"/>
      <c r="AP791" s="37"/>
      <c r="AQ791" s="33"/>
      <c r="AR791" s="38"/>
      <c r="AS791" s="39"/>
      <c r="AT791" s="40"/>
      <c r="AU791" s="48"/>
      <c r="AV791" s="49"/>
      <c r="AW791" s="41"/>
      <c r="AX791" s="47"/>
      <c r="AY791" s="33"/>
      <c r="AZ791" s="33"/>
      <c r="BA791" s="34"/>
      <c r="BB791" s="33"/>
      <c r="BC791" s="34"/>
      <c r="BD791" s="35"/>
      <c r="BE791" s="36"/>
      <c r="BF791" s="37"/>
      <c r="BG791" s="33"/>
      <c r="BH791" s="38"/>
      <c r="BI791" s="39"/>
      <c r="BJ791" s="40"/>
      <c r="BK791" s="48"/>
      <c r="BL791" s="49"/>
      <c r="BM791" s="41"/>
      <c r="BN791" s="47"/>
      <c r="BO791" s="33"/>
      <c r="BP791" s="33"/>
      <c r="BQ791" s="34"/>
      <c r="BR791" s="33"/>
      <c r="BS791" s="34"/>
      <c r="BT791" s="35"/>
      <c r="BU791" s="36"/>
      <c r="BV791" s="37"/>
      <c r="BW791" s="33"/>
      <c r="BX791" s="38"/>
      <c r="BY791" s="39"/>
      <c r="BZ791" s="40"/>
      <c r="CA791" s="48"/>
      <c r="CB791" s="49"/>
      <c r="CC791" s="41"/>
      <c r="CD791" s="47"/>
    </row>
    <row r="792" spans="1:82" s="32" customFormat="1" ht="90" customHeight="1" x14ac:dyDescent="0.25">
      <c r="A792" s="315">
        <f t="shared" si="35"/>
        <v>784</v>
      </c>
      <c r="B792" s="61" t="s">
        <v>2479</v>
      </c>
      <c r="C792" s="61">
        <v>2020</v>
      </c>
      <c r="D792" s="61" t="s">
        <v>68</v>
      </c>
      <c r="E792" s="61"/>
      <c r="F792" s="61" t="s">
        <v>3191</v>
      </c>
      <c r="G792" s="62" t="s">
        <v>3189</v>
      </c>
      <c r="H792" s="310"/>
      <c r="I792" s="46" t="s">
        <v>3190</v>
      </c>
      <c r="J792" s="64" t="s">
        <v>3190</v>
      </c>
      <c r="K792" s="63" t="s">
        <v>73</v>
      </c>
      <c r="L792" s="90" t="s">
        <v>3186</v>
      </c>
      <c r="M792" s="100" t="s">
        <v>3022</v>
      </c>
      <c r="N792" s="90" t="s">
        <v>3023</v>
      </c>
      <c r="O792" s="90">
        <v>1</v>
      </c>
      <c r="P792" s="101">
        <v>45689</v>
      </c>
      <c r="Q792" s="101">
        <v>45746</v>
      </c>
      <c r="R792" s="102">
        <f t="shared" si="34"/>
        <v>8.85</v>
      </c>
      <c r="S792" s="90" t="s">
        <v>92</v>
      </c>
      <c r="T792" s="90" t="s">
        <v>1188</v>
      </c>
      <c r="U792" s="105">
        <f>+IFERROR(VLOOKUP($L792,ACTIVIDADES!$B$9:$X$493,10,0),"")</f>
        <v>1</v>
      </c>
      <c r="V792" s="167" t="str">
        <f>+IFERROR(VLOOKUP($L792,ACTIVIDADES!$B$9:$X$493,11,0)," ")</f>
        <v xml:space="preserve">Se esta llevando una base de datos donde se lleva el registro y control de la propiedad planta y equipo de la bodega </v>
      </c>
      <c r="W792" s="227" t="str">
        <f>+IFERROR(VLOOKUP($L792,ACTIVIDADES!$B$9:$X$493,12,0),"")</f>
        <v>https://dnbcgovco-my.sharepoint.com/:f:/g/personal/planeacion_dnbc_gov_co/IgBu8q_FVeXYT7FZ3m07vVcqAUMBHe4DqbrKbt14I2L1Fvg?e=ZcDzqy</v>
      </c>
      <c r="X792" s="138">
        <f>+IFERROR(VLOOKUP($L792,ACTIVIDADES!$B$9:$X$493,13,0),"")</f>
        <v>46153</v>
      </c>
      <c r="Y792" s="164" t="str">
        <f>+IFERROR(VLOOKUP($L792,ACTIVIDADES!$B$9:$X$493,14,0),"")</f>
        <v>Se adjuntan bases actualizadas de los meses de enero a marzo. Se sugiere su socialización (correo electronico) al lider del proceso</v>
      </c>
      <c r="Z792" s="105">
        <f>+IFERROR(VLOOKUP($L792,ACTIVIDADES!$B$9:$X$493,15,0),"")</f>
        <v>1</v>
      </c>
      <c r="AA792" s="165" t="str">
        <f>+IFERROR(VLOOKUP($L792,ACTIVIDADES!$B$9:$X$493,16,0),"")</f>
        <v>CUMPLIDO</v>
      </c>
      <c r="AB792" s="138">
        <v>46171</v>
      </c>
      <c r="AC792" s="174">
        <v>1</v>
      </c>
      <c r="AD792" s="181" t="s">
        <v>3024</v>
      </c>
      <c r="AE792" s="105" t="s">
        <v>80</v>
      </c>
      <c r="AF792" s="105" t="s">
        <v>81</v>
      </c>
      <c r="AG792" s="105" t="s">
        <v>85</v>
      </c>
      <c r="AH792" s="105" t="s">
        <v>123</v>
      </c>
      <c r="AI792" s="33"/>
      <c r="AJ792" s="33"/>
      <c r="AK792" s="34"/>
      <c r="AL792" s="33"/>
      <c r="AM792" s="34"/>
      <c r="AN792" s="35"/>
      <c r="AO792" s="36"/>
      <c r="AP792" s="37"/>
      <c r="AQ792" s="33"/>
      <c r="AR792" s="38"/>
      <c r="AS792" s="39"/>
      <c r="AT792" s="40"/>
      <c r="AU792" s="48"/>
      <c r="AV792" s="49"/>
      <c r="AW792" s="41"/>
      <c r="AX792" s="47"/>
      <c r="AY792" s="33"/>
      <c r="AZ792" s="33"/>
      <c r="BA792" s="34"/>
      <c r="BB792" s="33"/>
      <c r="BC792" s="34"/>
      <c r="BD792" s="35"/>
      <c r="BE792" s="36"/>
      <c r="BF792" s="37"/>
      <c r="BG792" s="33"/>
      <c r="BH792" s="38"/>
      <c r="BI792" s="39"/>
      <c r="BJ792" s="40"/>
      <c r="BK792" s="48"/>
      <c r="BL792" s="49"/>
      <c r="BM792" s="41"/>
      <c r="BN792" s="47"/>
      <c r="BO792" s="33"/>
      <c r="BP792" s="33"/>
      <c r="BQ792" s="34"/>
      <c r="BR792" s="33"/>
      <c r="BS792" s="34"/>
      <c r="BT792" s="35"/>
      <c r="BU792" s="36"/>
      <c r="BV792" s="37"/>
      <c r="BW792" s="33"/>
      <c r="BX792" s="38"/>
      <c r="BY792" s="39"/>
      <c r="BZ792" s="40"/>
      <c r="CA792" s="48"/>
      <c r="CB792" s="49"/>
      <c r="CC792" s="41"/>
      <c r="CD792" s="47"/>
    </row>
    <row r="793" spans="1:82" s="32" customFormat="1" ht="90" customHeight="1" x14ac:dyDescent="0.25">
      <c r="A793" s="315">
        <f t="shared" si="35"/>
        <v>785</v>
      </c>
      <c r="B793" s="61" t="s">
        <v>2479</v>
      </c>
      <c r="C793" s="61">
        <v>2020</v>
      </c>
      <c r="D793" s="61" t="s">
        <v>68</v>
      </c>
      <c r="E793" s="61"/>
      <c r="F793" s="61" t="s">
        <v>3192</v>
      </c>
      <c r="G793" s="62" t="s">
        <v>3189</v>
      </c>
      <c r="H793" s="310"/>
      <c r="I793" s="46" t="s">
        <v>3190</v>
      </c>
      <c r="J793" s="64" t="s">
        <v>3190</v>
      </c>
      <c r="K793" s="63" t="s">
        <v>73</v>
      </c>
      <c r="L793" s="90" t="s">
        <v>3175</v>
      </c>
      <c r="M793" s="100" t="s">
        <v>3027</v>
      </c>
      <c r="N793" s="90" t="s">
        <v>3028</v>
      </c>
      <c r="O793" s="90">
        <v>12</v>
      </c>
      <c r="P793" s="101">
        <v>45659</v>
      </c>
      <c r="Q793" s="101">
        <v>46022</v>
      </c>
      <c r="R793" s="102">
        <f t="shared" si="34"/>
        <v>53.85</v>
      </c>
      <c r="S793" s="90" t="s">
        <v>92</v>
      </c>
      <c r="T793" s="90" t="s">
        <v>1188</v>
      </c>
      <c r="U793" s="105">
        <f>+IFERROR(VLOOKUP($L793,ACTIVIDADES!$B$9:$X$493,10,0),"")</f>
        <v>1</v>
      </c>
      <c r="V793" s="167" t="str">
        <f>+IFERROR(VLOOKUP($L793,ACTIVIDADES!$B$9:$X$493,11,0)," ")</f>
        <v xml:space="preserve">Se hace una actualización mensual a la base de datos donde se lleva el registro y control de la propiedad planta y equipo de la bodega </v>
      </c>
      <c r="W793" s="227" t="str">
        <f>+IFERROR(VLOOKUP($L793,ACTIVIDADES!$B$9:$X$493,12,0),"")</f>
        <v>https://dnbcgovco-my.sharepoint.com/:f:/g/personal/planeacion_dnbc_gov_co/IgAogVgVjPbfSoDq4bpiw92KAU3f0vfvJLBLGqqhhjy2OCw?e=Szkhne</v>
      </c>
      <c r="X793" s="138">
        <f>+IFERROR(VLOOKUP($L793,ACTIVIDADES!$B$9:$X$493,13,0),"")</f>
        <v>46153</v>
      </c>
      <c r="Y793" s="164" t="str">
        <f>+IFERROR(VLOOKUP($L793,ACTIVIDADES!$B$9:$X$493,14,0),"")</f>
        <v>Se adjuntan bases actualizadas de los meses de enero a marzo. Se sugiere su socialización (correo electronico) al lider del proceso</v>
      </c>
      <c r="Z793" s="105">
        <f>+IFERROR(VLOOKUP($L793,ACTIVIDADES!$B$9:$X$493,15,0),"")</f>
        <v>1</v>
      </c>
      <c r="AA793" s="165" t="str">
        <f>+IFERROR(VLOOKUP($L793,ACTIVIDADES!$B$9:$X$493,16,0),"")</f>
        <v>CUMPLIDO</v>
      </c>
      <c r="AB793" s="138">
        <v>46171</v>
      </c>
      <c r="AC793" s="174">
        <v>1</v>
      </c>
      <c r="AD793" s="181" t="s">
        <v>3024</v>
      </c>
      <c r="AE793" s="105" t="s">
        <v>80</v>
      </c>
      <c r="AF793" s="105" t="s">
        <v>81</v>
      </c>
      <c r="AG793" s="105" t="s">
        <v>85</v>
      </c>
      <c r="AH793" s="105" t="s">
        <v>123</v>
      </c>
      <c r="AI793" s="33"/>
      <c r="AJ793" s="33"/>
      <c r="AK793" s="34"/>
      <c r="AL793" s="33"/>
      <c r="AM793" s="34"/>
      <c r="AN793" s="35"/>
      <c r="AO793" s="36"/>
      <c r="AP793" s="37"/>
      <c r="AQ793" s="33"/>
      <c r="AR793" s="38"/>
      <c r="AS793" s="39"/>
      <c r="AT793" s="40"/>
      <c r="AU793" s="48"/>
      <c r="AV793" s="49"/>
      <c r="AW793" s="41"/>
      <c r="AX793" s="47"/>
      <c r="AY793" s="33"/>
      <c r="AZ793" s="33"/>
      <c r="BA793" s="34"/>
      <c r="BB793" s="33"/>
      <c r="BC793" s="34"/>
      <c r="BD793" s="35"/>
      <c r="BE793" s="36"/>
      <c r="BF793" s="37"/>
      <c r="BG793" s="33"/>
      <c r="BH793" s="38"/>
      <c r="BI793" s="39"/>
      <c r="BJ793" s="40"/>
      <c r="BK793" s="48"/>
      <c r="BL793" s="49"/>
      <c r="BM793" s="41"/>
      <c r="BN793" s="47"/>
      <c r="BO793" s="33"/>
      <c r="BP793" s="33"/>
      <c r="BQ793" s="34"/>
      <c r="BR793" s="33"/>
      <c r="BS793" s="34"/>
      <c r="BT793" s="35"/>
      <c r="BU793" s="36"/>
      <c r="BV793" s="37"/>
      <c r="BW793" s="33"/>
      <c r="BX793" s="38"/>
      <c r="BY793" s="39"/>
      <c r="BZ793" s="40"/>
      <c r="CA793" s="48"/>
      <c r="CB793" s="49"/>
      <c r="CC793" s="41"/>
      <c r="CD793" s="47"/>
    </row>
    <row r="794" spans="1:82" s="32" customFormat="1" ht="90" customHeight="1" x14ac:dyDescent="0.25">
      <c r="A794" s="315">
        <f t="shared" si="35"/>
        <v>786</v>
      </c>
      <c r="B794" s="61" t="s">
        <v>2479</v>
      </c>
      <c r="C794" s="61">
        <v>2025</v>
      </c>
      <c r="D794" s="61" t="s">
        <v>68</v>
      </c>
      <c r="E794" s="61"/>
      <c r="F794" s="104" t="s">
        <v>2953</v>
      </c>
      <c r="G794" s="62" t="s">
        <v>3193</v>
      </c>
      <c r="H794" s="310"/>
      <c r="I794" s="46" t="s">
        <v>3194</v>
      </c>
      <c r="J794" s="64" t="s">
        <v>3194</v>
      </c>
      <c r="K794" s="63" t="s">
        <v>73</v>
      </c>
      <c r="L794" s="90" t="s">
        <v>3186</v>
      </c>
      <c r="M794" s="100" t="s">
        <v>3195</v>
      </c>
      <c r="N794" s="90" t="s">
        <v>3196</v>
      </c>
      <c r="O794" s="90">
        <v>3</v>
      </c>
      <c r="P794" s="101">
        <v>46023</v>
      </c>
      <c r="Q794" s="101">
        <v>46112</v>
      </c>
      <c r="R794" s="102">
        <f t="shared" si="34"/>
        <v>13.5</v>
      </c>
      <c r="S794" s="90" t="s">
        <v>92</v>
      </c>
      <c r="T794" s="90" t="s">
        <v>1063</v>
      </c>
      <c r="U794" s="105">
        <f>+IFERROR(VLOOKUP($L794,ACTIVIDADES!$B$9:$X$493,10,0),"")</f>
        <v>1</v>
      </c>
      <c r="V794" s="167" t="str">
        <f>+IFERROR(VLOOKUP($L794,ACTIVIDADES!$B$9:$X$493,11,0)," ")</f>
        <v xml:space="preserve">Se esta llevando una base de datos donde se lleva el registro y control de la propiedad planta y equipo de la bodega </v>
      </c>
      <c r="W794" s="227" t="str">
        <f>+IFERROR(VLOOKUP($L794,ACTIVIDADES!$B$9:$X$493,12,0),"")</f>
        <v>https://dnbcgovco-my.sharepoint.com/:f:/g/personal/planeacion_dnbc_gov_co/IgBu8q_FVeXYT7FZ3m07vVcqAUMBHe4DqbrKbt14I2L1Fvg?e=ZcDzqy</v>
      </c>
      <c r="X794" s="138">
        <f>+IFERROR(VLOOKUP($L794,ACTIVIDADES!$B$9:$X$493,13,0),"")</f>
        <v>46153</v>
      </c>
      <c r="Y794" s="164" t="str">
        <f>+IFERROR(VLOOKUP($L794,ACTIVIDADES!$B$9:$X$493,14,0),"")</f>
        <v>Se adjuntan bases actualizadas de los meses de enero a marzo. Se sugiere su socialización (correo electronico) al lider del proceso</v>
      </c>
      <c r="Z794" s="105">
        <f>+IFERROR(VLOOKUP($L794,ACTIVIDADES!$B$9:$X$493,15,0),"")</f>
        <v>1</v>
      </c>
      <c r="AA794" s="165" t="str">
        <f>+IFERROR(VLOOKUP($L794,ACTIVIDADES!$B$9:$X$493,16,0),"")</f>
        <v>CUMPLIDO</v>
      </c>
      <c r="AB794" s="138">
        <v>46171</v>
      </c>
      <c r="AC794" s="174">
        <v>1</v>
      </c>
      <c r="AD794" s="181" t="s">
        <v>3024</v>
      </c>
      <c r="AE794" s="105" t="s">
        <v>146</v>
      </c>
      <c r="AF794" s="105" t="s">
        <v>81</v>
      </c>
      <c r="AG794" s="105" t="s">
        <v>85</v>
      </c>
      <c r="AH794" s="105" t="s">
        <v>123</v>
      </c>
      <c r="AI794" s="33"/>
      <c r="AJ794" s="33"/>
      <c r="AK794" s="34"/>
      <c r="AL794" s="33"/>
      <c r="AM794" s="34"/>
      <c r="AN794" s="35"/>
      <c r="AO794" s="36"/>
      <c r="AP794" s="37"/>
      <c r="AQ794" s="33"/>
      <c r="AR794" s="38"/>
      <c r="AS794" s="39"/>
      <c r="AT794" s="40"/>
      <c r="AU794" s="48"/>
      <c r="AV794" s="49"/>
      <c r="AW794" s="41"/>
      <c r="AX794" s="47"/>
      <c r="AY794" s="33"/>
      <c r="AZ794" s="33"/>
      <c r="BA794" s="34"/>
      <c r="BB794" s="33"/>
      <c r="BC794" s="34"/>
      <c r="BD794" s="35"/>
      <c r="BE794" s="36"/>
      <c r="BF794" s="37"/>
      <c r="BG794" s="33"/>
      <c r="BH794" s="38"/>
      <c r="BI794" s="39"/>
      <c r="BJ794" s="40"/>
      <c r="BK794" s="48"/>
      <c r="BL794" s="49"/>
      <c r="BM794" s="41"/>
      <c r="BN794" s="47"/>
      <c r="BO794" s="33"/>
      <c r="BP794" s="33"/>
      <c r="BQ794" s="34"/>
      <c r="BR794" s="33"/>
      <c r="BS794" s="34"/>
      <c r="BT794" s="35"/>
      <c r="BU794" s="36"/>
      <c r="BV794" s="37"/>
      <c r="BW794" s="33"/>
      <c r="BX794" s="38"/>
      <c r="BY794" s="39"/>
      <c r="BZ794" s="40"/>
      <c r="CA794" s="48"/>
      <c r="CB794" s="49"/>
      <c r="CC794" s="41"/>
      <c r="CD794" s="47"/>
    </row>
    <row r="795" spans="1:82" s="32" customFormat="1" ht="90" customHeight="1" x14ac:dyDescent="0.25">
      <c r="A795" s="315">
        <f t="shared" si="35"/>
        <v>787</v>
      </c>
      <c r="B795" s="61" t="s">
        <v>2479</v>
      </c>
      <c r="C795" s="61">
        <v>2025</v>
      </c>
      <c r="D795" s="61" t="s">
        <v>68</v>
      </c>
      <c r="E795" s="61"/>
      <c r="F795" s="104" t="s">
        <v>2959</v>
      </c>
      <c r="G795" s="62" t="s">
        <v>3193</v>
      </c>
      <c r="H795" s="310"/>
      <c r="I795" s="46" t="s">
        <v>3194</v>
      </c>
      <c r="J795" s="64" t="s">
        <v>3194</v>
      </c>
      <c r="K795" s="63" t="s">
        <v>73</v>
      </c>
      <c r="L795" s="90" t="s">
        <v>3197</v>
      </c>
      <c r="M795" s="100" t="s">
        <v>3198</v>
      </c>
      <c r="N795" s="90" t="s">
        <v>3199</v>
      </c>
      <c r="O795" s="90">
        <v>1</v>
      </c>
      <c r="P795" s="101">
        <v>46023</v>
      </c>
      <c r="Q795" s="101">
        <v>46387</v>
      </c>
      <c r="R795" s="102">
        <f t="shared" si="34"/>
        <v>54</v>
      </c>
      <c r="S795" s="90" t="s">
        <v>92</v>
      </c>
      <c r="T795" s="90" t="s">
        <v>1063</v>
      </c>
      <c r="U795" s="105">
        <f>+IFERROR(VLOOKUP($L795,ACTIVIDADES!$B$9:$X$493,10,0),"")</f>
        <v>0</v>
      </c>
      <c r="V795" s="167" t="str">
        <f>+IFERROR(VLOOKUP($L795,ACTIVIDADES!$B$9:$X$493,11,0)," ")</f>
        <v xml:space="preserve">No se a realizado capacitación en proceso </v>
      </c>
      <c r="W795" s="227" t="str">
        <f>+IFERROR(VLOOKUP($L795,ACTIVIDADES!$B$9:$X$493,12,0),"")</f>
        <v>https://dnbcgovco-my.sharepoint.com/:f:/g/personal/planeacion_dnbc_gov_co/IgBruOkZN_-9RpNA1avDXt2WAXxcbGQNxBZP5yfkzy_8p9Q?e=88w8Ur</v>
      </c>
      <c r="X795" s="138">
        <f>+IFERROR(VLOOKUP($L795,ACTIVIDADES!$B$9:$X$493,13,0),"")</f>
        <v>46153</v>
      </c>
      <c r="Y795" s="164" t="str">
        <f>+IFERROR(VLOOKUP($L795,ACTIVIDADES!$B$9:$X$493,14,0),"")</f>
        <v>No se evidencia avance para el periodo</v>
      </c>
      <c r="Z795" s="105">
        <f>+IFERROR(VLOOKUP($L795,ACTIVIDADES!$B$9:$X$493,15,0),"")</f>
        <v>0</v>
      </c>
      <c r="AA795" s="165" t="str">
        <f>+IFERROR(VLOOKUP($L795,ACTIVIDADES!$B$9:$X$493,16,0),"")</f>
        <v>EJECUCIÓN</v>
      </c>
      <c r="AB795" s="138">
        <v>46171</v>
      </c>
      <c r="AC795" s="105">
        <v>0</v>
      </c>
      <c r="AD795" s="105" t="s">
        <v>93</v>
      </c>
      <c r="AE795" s="170" t="s">
        <v>83</v>
      </c>
      <c r="AF795" s="105" t="s">
        <v>81</v>
      </c>
      <c r="AG795" s="105" t="s">
        <v>85</v>
      </c>
      <c r="AH795" s="105" t="s">
        <v>123</v>
      </c>
      <c r="AI795" s="33"/>
      <c r="AJ795" s="33"/>
      <c r="AK795" s="34"/>
      <c r="AL795" s="33"/>
      <c r="AM795" s="34"/>
      <c r="AN795" s="35"/>
      <c r="AO795" s="36"/>
      <c r="AP795" s="37"/>
      <c r="AQ795" s="33"/>
      <c r="AR795" s="38"/>
      <c r="AS795" s="39"/>
      <c r="AT795" s="40"/>
      <c r="AU795" s="48"/>
      <c r="AV795" s="49"/>
      <c r="AW795" s="41"/>
      <c r="AX795" s="47"/>
      <c r="AY795" s="33"/>
      <c r="AZ795" s="33"/>
      <c r="BA795" s="34"/>
      <c r="BB795" s="33"/>
      <c r="BC795" s="34"/>
      <c r="BD795" s="35"/>
      <c r="BE795" s="36"/>
      <c r="BF795" s="37"/>
      <c r="BG795" s="33"/>
      <c r="BH795" s="38"/>
      <c r="BI795" s="39"/>
      <c r="BJ795" s="40"/>
      <c r="BK795" s="48"/>
      <c r="BL795" s="49"/>
      <c r="BM795" s="41"/>
      <c r="BN795" s="47"/>
      <c r="BO795" s="33"/>
      <c r="BP795" s="33"/>
      <c r="BQ795" s="34"/>
      <c r="BR795" s="33"/>
      <c r="BS795" s="34"/>
      <c r="BT795" s="35"/>
      <c r="BU795" s="36"/>
      <c r="BV795" s="37"/>
      <c r="BW795" s="33"/>
      <c r="BX795" s="38"/>
      <c r="BY795" s="39"/>
      <c r="BZ795" s="40"/>
      <c r="CA795" s="48"/>
      <c r="CB795" s="49"/>
      <c r="CC795" s="41"/>
      <c r="CD795" s="47"/>
    </row>
    <row r="796" spans="1:82" s="32" customFormat="1" ht="90" customHeight="1" x14ac:dyDescent="0.25">
      <c r="A796" s="315">
        <f t="shared" si="35"/>
        <v>788</v>
      </c>
      <c r="B796" s="61" t="s">
        <v>2479</v>
      </c>
      <c r="C796" s="61">
        <v>2025</v>
      </c>
      <c r="D796" s="61" t="s">
        <v>68</v>
      </c>
      <c r="E796" s="61"/>
      <c r="F796" s="104" t="s">
        <v>2964</v>
      </c>
      <c r="G796" s="62" t="s">
        <v>3193</v>
      </c>
      <c r="H796" s="310"/>
      <c r="I796" s="46" t="s">
        <v>3194</v>
      </c>
      <c r="J796" s="64" t="s">
        <v>3194</v>
      </c>
      <c r="K796" s="63" t="s">
        <v>73</v>
      </c>
      <c r="L796" s="90" t="s">
        <v>3200</v>
      </c>
      <c r="M796" s="100" t="s">
        <v>3201</v>
      </c>
      <c r="N796" s="90" t="s">
        <v>3202</v>
      </c>
      <c r="O796" s="90">
        <v>12</v>
      </c>
      <c r="P796" s="101">
        <v>46023</v>
      </c>
      <c r="Q796" s="101">
        <v>46387</v>
      </c>
      <c r="R796" s="102">
        <f t="shared" si="34"/>
        <v>54</v>
      </c>
      <c r="S796" s="90" t="s">
        <v>77</v>
      </c>
      <c r="T796" s="90" t="s">
        <v>1063</v>
      </c>
      <c r="U796" s="105" t="str">
        <f>+IFERROR(VLOOKUP($L796,ACTIVIDADES!$B$9:$X$493,10,0),"")</f>
        <v/>
      </c>
      <c r="V796" s="167" t="str">
        <f>+IFERROR(VLOOKUP($L796,ACTIVIDADES!$B$9:$X$493,11,0)," ")</f>
        <v xml:space="preserve"> </v>
      </c>
      <c r="W796" s="227" t="str">
        <f>+IFERROR(VLOOKUP($L796,ACTIVIDADES!$B$9:$X$493,12,0),"")</f>
        <v/>
      </c>
      <c r="X796" s="138" t="str">
        <f>+IFERROR(VLOOKUP($L796,ACTIVIDADES!$B$9:$X$493,13,0),"")</f>
        <v/>
      </c>
      <c r="Y796" s="164" t="str">
        <f>+IFERROR(VLOOKUP($L796,ACTIVIDADES!$B$9:$X$493,14,0),"")</f>
        <v/>
      </c>
      <c r="Z796" s="105" t="str">
        <f>+IFERROR(VLOOKUP($L796,ACTIVIDADES!$B$9:$X$493,15,0),"")</f>
        <v/>
      </c>
      <c r="AA796" s="165" t="str">
        <f>+IFERROR(VLOOKUP($L796,ACTIVIDADES!$B$9:$X$493,16,0),"")</f>
        <v/>
      </c>
      <c r="AB796" s="138">
        <v>46171</v>
      </c>
      <c r="AC796" s="170">
        <v>0</v>
      </c>
      <c r="AD796" s="181" t="s">
        <v>93</v>
      </c>
      <c r="AE796" s="105" t="s">
        <v>108</v>
      </c>
      <c r="AF796" s="105" t="s">
        <v>81</v>
      </c>
      <c r="AG796" s="105" t="s">
        <v>81</v>
      </c>
      <c r="AH796" s="105" t="s">
        <v>81</v>
      </c>
      <c r="AI796" s="33"/>
      <c r="AJ796" s="33"/>
      <c r="AK796" s="34"/>
      <c r="AL796" s="33"/>
      <c r="AM796" s="34"/>
      <c r="AN796" s="35"/>
      <c r="AO796" s="36"/>
      <c r="AP796" s="37"/>
      <c r="AQ796" s="33"/>
      <c r="AR796" s="38"/>
      <c r="AS796" s="39"/>
      <c r="AT796" s="40"/>
      <c r="AU796" s="48"/>
      <c r="AV796" s="49"/>
      <c r="AW796" s="41"/>
      <c r="AX796" s="47"/>
      <c r="AY796" s="33"/>
      <c r="AZ796" s="33"/>
      <c r="BA796" s="34"/>
      <c r="BB796" s="33"/>
      <c r="BC796" s="34"/>
      <c r="BD796" s="35"/>
      <c r="BE796" s="36"/>
      <c r="BF796" s="37"/>
      <c r="BG796" s="33"/>
      <c r="BH796" s="38"/>
      <c r="BI796" s="39"/>
      <c r="BJ796" s="40"/>
      <c r="BK796" s="48"/>
      <c r="BL796" s="49"/>
      <c r="BM796" s="41"/>
      <c r="BN796" s="47"/>
      <c r="BO796" s="33"/>
      <c r="BP796" s="33"/>
      <c r="BQ796" s="34"/>
      <c r="BR796" s="33"/>
      <c r="BS796" s="34"/>
      <c r="BT796" s="35"/>
      <c r="BU796" s="36"/>
      <c r="BV796" s="37"/>
      <c r="BW796" s="33"/>
      <c r="BX796" s="38"/>
      <c r="BY796" s="39"/>
      <c r="BZ796" s="40"/>
      <c r="CA796" s="48"/>
      <c r="CB796" s="49"/>
      <c r="CC796" s="41"/>
      <c r="CD796" s="47"/>
    </row>
    <row r="797" spans="1:82" s="32" customFormat="1" ht="90" customHeight="1" x14ac:dyDescent="0.25">
      <c r="A797" s="315">
        <f t="shared" si="35"/>
        <v>789</v>
      </c>
      <c r="B797" s="61" t="s">
        <v>2479</v>
      </c>
      <c r="C797" s="61">
        <v>2025</v>
      </c>
      <c r="D797" s="61" t="s">
        <v>68</v>
      </c>
      <c r="E797" s="61"/>
      <c r="F797" s="104" t="s">
        <v>2974</v>
      </c>
      <c r="G797" s="62" t="s">
        <v>3203</v>
      </c>
      <c r="H797" s="310"/>
      <c r="I797" s="46" t="s">
        <v>3204</v>
      </c>
      <c r="J797" s="64" t="s">
        <v>3204</v>
      </c>
      <c r="K797" s="63" t="s">
        <v>73</v>
      </c>
      <c r="L797" s="90" t="s">
        <v>3205</v>
      </c>
      <c r="M797" s="100" t="s">
        <v>3206</v>
      </c>
      <c r="N797" s="90" t="s">
        <v>3207</v>
      </c>
      <c r="O797" s="90">
        <v>1</v>
      </c>
      <c r="P797" s="101">
        <v>46023</v>
      </c>
      <c r="Q797" s="101">
        <v>46234</v>
      </c>
      <c r="R797" s="102">
        <f t="shared" si="34"/>
        <v>31.500000000000004</v>
      </c>
      <c r="S797" s="90" t="s">
        <v>293</v>
      </c>
      <c r="T797" s="90" t="s">
        <v>1063</v>
      </c>
      <c r="U797" s="105">
        <f>+IFERROR(VLOOKUP($L797,ACTIVIDADES!$B$9:$X$493,10,0),"")</f>
        <v>1</v>
      </c>
      <c r="V797" s="167" t="str">
        <f>+IFERROR(VLOOKUP($L797,ACTIVIDADES!$B$9:$X$493,11,0)," ")</f>
        <v xml:space="preserve">Se deja evidencia manual de politicas contables </v>
      </c>
      <c r="W797" s="227" t="str">
        <f>+IFERROR(VLOOKUP($L797,ACTIVIDADES!$B$9:$X$493,12,0),"")</f>
        <v>https://dnbcgovco-my.sharepoint.com/:f:/g/personal/planeacion_dnbc_gov_co/IgAKPZEalRp3T7O44VwZjBLlARF86VpmllJA36VR9-2qDG8?e=W6XaGX</v>
      </c>
      <c r="X797" s="138">
        <f>+IFERROR(VLOOKUP($L797,ACTIVIDADES!$B$9:$X$493,13,0),"")</f>
        <v>46153</v>
      </c>
      <c r="Y797" s="164" t="str">
        <f>+IFERROR(VLOOKUP($L797,ACTIVIDADES!$B$9:$X$493,14,0),"")</f>
        <v>Se incluye manual de políticas contables actualizado en la vigencia 2025 donde se incluye apartado "Conciliación entre Gestión Jurídica y Gestión Financiera"</v>
      </c>
      <c r="Z797" s="105">
        <f>+IFERROR(VLOOKUP($L797,ACTIVIDADES!$B$9:$X$493,15,0),"")</f>
        <v>1</v>
      </c>
      <c r="AA797" s="165" t="str">
        <f>+IFERROR(VLOOKUP($L797,ACTIVIDADES!$B$9:$X$493,16,0),"")</f>
        <v>CUMPLIDO</v>
      </c>
      <c r="AB797" s="138">
        <v>46171</v>
      </c>
      <c r="AC797" s="174">
        <v>1</v>
      </c>
      <c r="AD797" s="174" t="s">
        <v>1771</v>
      </c>
      <c r="AE797" s="105" t="s">
        <v>80</v>
      </c>
      <c r="AF797" s="105" t="s">
        <v>81</v>
      </c>
      <c r="AG797" s="105" t="s">
        <v>85</v>
      </c>
      <c r="AH797" s="105" t="s">
        <v>123</v>
      </c>
      <c r="AI797" s="33"/>
      <c r="AJ797" s="33"/>
      <c r="AK797" s="34"/>
      <c r="AL797" s="33"/>
      <c r="AM797" s="34"/>
      <c r="AN797" s="35"/>
      <c r="AO797" s="36"/>
      <c r="AP797" s="37"/>
      <c r="AQ797" s="33"/>
      <c r="AR797" s="38"/>
      <c r="AS797" s="39"/>
      <c r="AT797" s="40"/>
      <c r="AU797" s="48"/>
      <c r="AV797" s="49"/>
      <c r="AW797" s="41"/>
      <c r="AX797" s="47"/>
      <c r="AY797" s="33"/>
      <c r="AZ797" s="33"/>
      <c r="BA797" s="34"/>
      <c r="BB797" s="33"/>
      <c r="BC797" s="34"/>
      <c r="BD797" s="35"/>
      <c r="BE797" s="36"/>
      <c r="BF797" s="37"/>
      <c r="BG797" s="33"/>
      <c r="BH797" s="38"/>
      <c r="BI797" s="39"/>
      <c r="BJ797" s="40"/>
      <c r="BK797" s="48"/>
      <c r="BL797" s="49"/>
      <c r="BM797" s="41"/>
      <c r="BN797" s="47"/>
      <c r="BO797" s="33"/>
      <c r="BP797" s="33"/>
      <c r="BQ797" s="34"/>
      <c r="BR797" s="33"/>
      <c r="BS797" s="34"/>
      <c r="BT797" s="35"/>
      <c r="BU797" s="36"/>
      <c r="BV797" s="37"/>
      <c r="BW797" s="33"/>
      <c r="BX797" s="38"/>
      <c r="BY797" s="39"/>
      <c r="BZ797" s="40"/>
      <c r="CA797" s="48"/>
      <c r="CB797" s="49"/>
      <c r="CC797" s="41"/>
      <c r="CD797" s="47"/>
    </row>
    <row r="798" spans="1:82" s="32" customFormat="1" ht="90" customHeight="1" x14ac:dyDescent="0.2">
      <c r="A798" s="315">
        <f t="shared" si="35"/>
        <v>790</v>
      </c>
      <c r="B798" s="61" t="s">
        <v>2479</v>
      </c>
      <c r="C798" s="61">
        <v>2025</v>
      </c>
      <c r="D798" s="61" t="s">
        <v>68</v>
      </c>
      <c r="E798" s="61"/>
      <c r="F798" s="104" t="s">
        <v>2980</v>
      </c>
      <c r="G798" s="62" t="s">
        <v>3203</v>
      </c>
      <c r="H798" s="310"/>
      <c r="I798" s="46" t="s">
        <v>3204</v>
      </c>
      <c r="J798" s="46" t="s">
        <v>3204</v>
      </c>
      <c r="K798" s="63" t="s">
        <v>73</v>
      </c>
      <c r="L798" s="90" t="s">
        <v>3208</v>
      </c>
      <c r="M798" s="100" t="s">
        <v>3209</v>
      </c>
      <c r="N798" s="90" t="s">
        <v>3210</v>
      </c>
      <c r="O798" s="90">
        <v>4</v>
      </c>
      <c r="P798" s="101">
        <v>46023</v>
      </c>
      <c r="Q798" s="101">
        <v>46387</v>
      </c>
      <c r="R798" s="102">
        <f t="shared" si="34"/>
        <v>54</v>
      </c>
      <c r="S798" s="90" t="s">
        <v>3211</v>
      </c>
      <c r="T798" s="90" t="s">
        <v>1063</v>
      </c>
      <c r="U798" s="105">
        <f>+IFERROR(VLOOKUP($L798,ACTIVIDADES!$B$9:$X$493,10,0),"")</f>
        <v>1</v>
      </c>
      <c r="V798" s="167" t="str">
        <f>+IFERROR(VLOOKUP($L798,ACTIVIDADES!$B$9:$X$493,11,0)," ")</f>
        <v xml:space="preserve">se Deja de evidencia normograma de gestion financiera </v>
      </c>
      <c r="W798" s="227" t="str">
        <f>+IFERROR(VLOOKUP($L798,ACTIVIDADES!$B$9:$X$493,12,0),"")</f>
        <v>https://dnbcgovco-my.sharepoint.com/:f:/g/personal/planeacion_dnbc_gov_co/IgAKPZEalRp3T7O44VwZjBLlARF86VpmllJA36VR9-2qDG8?e=W6XaGX</v>
      </c>
      <c r="X798" s="138">
        <f>+IFERROR(VLOOKUP($L798,ACTIVIDADES!$B$9:$X$493,13,0),"")</f>
        <v>46153</v>
      </c>
      <c r="Y798" s="164" t="str">
        <f>+IFERROR(VLOOKUP($L798,ACTIVIDADES!$B$9:$X$493,14,0),"")</f>
        <v xml:space="preserve">No se encuentra evidencias de la actividad </v>
      </c>
      <c r="Z798" s="105">
        <f>+IFERROR(VLOOKUP($L798,ACTIVIDADES!$B$9:$X$493,15,0),"")</f>
        <v>0</v>
      </c>
      <c r="AA798" s="165" t="str">
        <f>+IFERROR(VLOOKUP($L798,ACTIVIDADES!$B$9:$X$493,16,0),"")</f>
        <v>EJECUCIÓN</v>
      </c>
      <c r="AB798" s="173">
        <v>46230</v>
      </c>
      <c r="AC798" s="105">
        <v>0</v>
      </c>
      <c r="AD798" s="105" t="s">
        <v>93</v>
      </c>
      <c r="AE798" s="170" t="s">
        <v>83</v>
      </c>
      <c r="AF798" s="105" t="s">
        <v>81</v>
      </c>
      <c r="AG798" s="105" t="s">
        <v>85</v>
      </c>
      <c r="AH798" s="230" t="s">
        <v>3212</v>
      </c>
      <c r="AI798" s="33"/>
      <c r="AJ798" s="33"/>
      <c r="AK798" s="34"/>
      <c r="AL798" s="33"/>
      <c r="AM798" s="34"/>
      <c r="AN798" s="35"/>
      <c r="AO798" s="36"/>
      <c r="AP798" s="37"/>
      <c r="AQ798" s="33"/>
      <c r="AR798" s="38"/>
      <c r="AS798" s="39"/>
      <c r="AT798" s="40"/>
      <c r="AU798" s="48"/>
      <c r="AV798" s="49"/>
      <c r="AW798" s="41"/>
      <c r="AX798" s="47"/>
      <c r="AY798" s="33"/>
      <c r="AZ798" s="33"/>
      <c r="BA798" s="34"/>
      <c r="BB798" s="33"/>
      <c r="BC798" s="34"/>
      <c r="BD798" s="35"/>
      <c r="BE798" s="36"/>
      <c r="BF798" s="37"/>
      <c r="BG798" s="33"/>
      <c r="BH798" s="38"/>
      <c r="BI798" s="39"/>
      <c r="BJ798" s="40"/>
      <c r="BK798" s="48"/>
      <c r="BL798" s="49"/>
      <c r="BM798" s="41"/>
      <c r="BN798" s="47"/>
      <c r="BO798" s="33"/>
      <c r="BP798" s="33"/>
      <c r="BQ798" s="34"/>
      <c r="BR798" s="33"/>
      <c r="BS798" s="34"/>
      <c r="BT798" s="35"/>
      <c r="BU798" s="36"/>
      <c r="BV798" s="37"/>
      <c r="BW798" s="33"/>
      <c r="BX798" s="38"/>
      <c r="BY798" s="39"/>
      <c r="BZ798" s="40"/>
      <c r="CA798" s="48"/>
      <c r="CB798" s="49"/>
      <c r="CC798" s="41"/>
      <c r="CD798" s="47"/>
    </row>
    <row r="799" spans="1:82" s="32" customFormat="1" ht="90" customHeight="1" x14ac:dyDescent="0.25">
      <c r="A799" s="315">
        <f t="shared" si="35"/>
        <v>791</v>
      </c>
      <c r="B799" s="61" t="s">
        <v>2479</v>
      </c>
      <c r="C799" s="61">
        <v>2025</v>
      </c>
      <c r="D799" s="61" t="s">
        <v>68</v>
      </c>
      <c r="E799" s="61"/>
      <c r="F799" s="104" t="s">
        <v>3213</v>
      </c>
      <c r="G799" s="62" t="s">
        <v>3214</v>
      </c>
      <c r="H799" s="310"/>
      <c r="I799" s="46" t="s">
        <v>3215</v>
      </c>
      <c r="J799" s="64" t="s">
        <v>3215</v>
      </c>
      <c r="K799" s="63" t="s">
        <v>73</v>
      </c>
      <c r="L799" s="90" t="s">
        <v>3216</v>
      </c>
      <c r="M799" s="100" t="s">
        <v>3217</v>
      </c>
      <c r="N799" s="90" t="s">
        <v>3218</v>
      </c>
      <c r="O799" s="90">
        <v>1</v>
      </c>
      <c r="P799" s="101">
        <v>46023</v>
      </c>
      <c r="Q799" s="101">
        <v>46203</v>
      </c>
      <c r="R799" s="102">
        <f t="shared" si="34"/>
        <v>26.85</v>
      </c>
      <c r="S799" s="90" t="s">
        <v>293</v>
      </c>
      <c r="T799" s="90" t="s">
        <v>1063</v>
      </c>
      <c r="U799" s="105">
        <f>+IFERROR(VLOOKUP($L799,ACTIVIDADES!$B$9:$X$493,10,0),"")</f>
        <v>1</v>
      </c>
      <c r="V799" s="167" t="str">
        <f>+IFERROR(VLOOKUP($L799,ACTIVIDADES!$B$9:$X$493,11,0)," ")</f>
        <v>Se deja en evidencia ajuste contable previa autorización de la Contaduría General de la Nación</v>
      </c>
      <c r="W799" s="227" t="str">
        <f>+IFERROR(VLOOKUP($L799,ACTIVIDADES!$B$9:$X$493,12,0),"")</f>
        <v>https://dnbcgovco-my.sharepoint.com/:f:/g/personal/planeacion_dnbc_gov_co/IgAKPZEalRp3T7O44VwZjBLlARF86VpmllJA36VR9-2qDG8?e=W6XaGX</v>
      </c>
      <c r="X799" s="138">
        <f>+IFERROR(VLOOKUP($L799,ACTIVIDADES!$B$9:$X$493,13,0),"")</f>
        <v>46153</v>
      </c>
      <c r="Y799" s="164" t="str">
        <f>+IFERROR(VLOOKUP($L799,ACTIVIDADES!$B$9:$X$493,14,0),"")</f>
        <v>Se remiten reportes de ajustes contables</v>
      </c>
      <c r="Z799" s="105">
        <f>+IFERROR(VLOOKUP($L799,ACTIVIDADES!$B$9:$X$493,15,0),"")</f>
        <v>1</v>
      </c>
      <c r="AA799" s="165" t="str">
        <f>+IFERROR(VLOOKUP($L799,ACTIVIDADES!$B$9:$X$493,16,0),"")</f>
        <v>CUMPLIDO</v>
      </c>
      <c r="AB799" s="138">
        <v>46171</v>
      </c>
      <c r="AC799" s="174">
        <v>1</v>
      </c>
      <c r="AD799" s="181" t="s">
        <v>3219</v>
      </c>
      <c r="AE799" s="105" t="s">
        <v>146</v>
      </c>
      <c r="AF799" s="105" t="s">
        <v>81</v>
      </c>
      <c r="AG799" s="105" t="s">
        <v>85</v>
      </c>
      <c r="AH799" s="105" t="s">
        <v>123</v>
      </c>
      <c r="AI799" s="33"/>
      <c r="AJ799" s="33"/>
      <c r="AK799" s="34"/>
      <c r="AL799" s="33"/>
      <c r="AM799" s="34"/>
      <c r="AN799" s="35"/>
      <c r="AO799" s="36"/>
      <c r="AP799" s="37"/>
      <c r="AQ799" s="33"/>
      <c r="AR799" s="38"/>
      <c r="AS799" s="39"/>
      <c r="AT799" s="40"/>
      <c r="AU799" s="48"/>
      <c r="AV799" s="49"/>
      <c r="AW799" s="41"/>
      <c r="AX799" s="47"/>
      <c r="AY799" s="33"/>
      <c r="AZ799" s="33"/>
      <c r="BA799" s="34"/>
      <c r="BB799" s="33"/>
      <c r="BC799" s="34"/>
      <c r="BD799" s="35"/>
      <c r="BE799" s="36"/>
      <c r="BF799" s="37"/>
      <c r="BG799" s="33"/>
      <c r="BH799" s="38"/>
      <c r="BI799" s="39"/>
      <c r="BJ799" s="40"/>
      <c r="BK799" s="48"/>
      <c r="BL799" s="49"/>
      <c r="BM799" s="41"/>
      <c r="BN799" s="47"/>
      <c r="BO799" s="33"/>
      <c r="BP799" s="33"/>
      <c r="BQ799" s="34"/>
      <c r="BR799" s="33"/>
      <c r="BS799" s="34"/>
      <c r="BT799" s="35"/>
      <c r="BU799" s="36"/>
      <c r="BV799" s="37"/>
      <c r="BW799" s="33"/>
      <c r="BX799" s="38"/>
      <c r="BY799" s="39"/>
      <c r="BZ799" s="40"/>
      <c r="CA799" s="48"/>
      <c r="CB799" s="49"/>
      <c r="CC799" s="41"/>
      <c r="CD799" s="47"/>
    </row>
    <row r="800" spans="1:82" s="32" customFormat="1" ht="90" customHeight="1" x14ac:dyDescent="0.2">
      <c r="A800" s="315">
        <f t="shared" si="35"/>
        <v>792</v>
      </c>
      <c r="B800" s="61" t="s">
        <v>2479</v>
      </c>
      <c r="C800" s="61">
        <v>2025</v>
      </c>
      <c r="D800" s="61" t="s">
        <v>68</v>
      </c>
      <c r="E800" s="61"/>
      <c r="F800" s="104" t="s">
        <v>3220</v>
      </c>
      <c r="G800" s="62" t="s">
        <v>3214</v>
      </c>
      <c r="H800" s="310"/>
      <c r="I800" s="46" t="s">
        <v>3215</v>
      </c>
      <c r="J800" s="46" t="s">
        <v>3215</v>
      </c>
      <c r="K800" s="63" t="s">
        <v>73</v>
      </c>
      <c r="L800" s="90" t="s">
        <v>3208</v>
      </c>
      <c r="M800" s="100" t="s">
        <v>3209</v>
      </c>
      <c r="N800" s="90" t="s">
        <v>3210</v>
      </c>
      <c r="O800" s="90">
        <v>4</v>
      </c>
      <c r="P800" s="101">
        <v>46023</v>
      </c>
      <c r="Q800" s="101">
        <v>46387</v>
      </c>
      <c r="R800" s="102">
        <f t="shared" si="34"/>
        <v>54</v>
      </c>
      <c r="S800" s="90" t="s">
        <v>3211</v>
      </c>
      <c r="T800" s="90" t="s">
        <v>1063</v>
      </c>
      <c r="U800" s="105">
        <f>+IFERROR(VLOOKUP($L800,ACTIVIDADES!$B$9:$X$493,10,0),"")</f>
        <v>1</v>
      </c>
      <c r="V800" s="167" t="str">
        <f>+IFERROR(VLOOKUP($L800,ACTIVIDADES!$B$9:$X$493,11,0)," ")</f>
        <v xml:space="preserve">se Deja de evidencia normograma de gestion financiera </v>
      </c>
      <c r="W800" s="227" t="str">
        <f>+IFERROR(VLOOKUP($L800,ACTIVIDADES!$B$9:$X$493,12,0),"")</f>
        <v>https://dnbcgovco-my.sharepoint.com/:f:/g/personal/planeacion_dnbc_gov_co/IgAKPZEalRp3T7O44VwZjBLlARF86VpmllJA36VR9-2qDG8?e=W6XaGX</v>
      </c>
      <c r="X800" s="138">
        <f>+IFERROR(VLOOKUP($L800,ACTIVIDADES!$B$9:$X$493,13,0),"")</f>
        <v>46153</v>
      </c>
      <c r="Y800" s="164" t="str">
        <f>+IFERROR(VLOOKUP($L800,ACTIVIDADES!$B$9:$X$493,14,0),"")</f>
        <v xml:space="preserve">No se encuentra evidencias de la actividad </v>
      </c>
      <c r="Z800" s="105">
        <f>+IFERROR(VLOOKUP($L800,ACTIVIDADES!$B$9:$X$493,15,0),"")</f>
        <v>0</v>
      </c>
      <c r="AA800" s="165" t="str">
        <f>+IFERROR(VLOOKUP($L800,ACTIVIDADES!$B$9:$X$493,16,0),"")</f>
        <v>EJECUCIÓN</v>
      </c>
      <c r="AB800" s="138">
        <v>46230</v>
      </c>
      <c r="AC800" s="105">
        <v>0</v>
      </c>
      <c r="AD800" s="105" t="s">
        <v>93</v>
      </c>
      <c r="AE800" s="105" t="s">
        <v>83</v>
      </c>
      <c r="AF800" s="105" t="s">
        <v>81</v>
      </c>
      <c r="AG800" s="105" t="s">
        <v>85</v>
      </c>
      <c r="AH800" s="230" t="s">
        <v>3212</v>
      </c>
      <c r="AI800" s="33"/>
      <c r="AJ800" s="33"/>
      <c r="AK800" s="34"/>
      <c r="AL800" s="33"/>
      <c r="AM800" s="34"/>
      <c r="AN800" s="35"/>
      <c r="AO800" s="36"/>
      <c r="AP800" s="37"/>
      <c r="AQ800" s="33"/>
      <c r="AR800" s="38"/>
      <c r="AS800" s="39"/>
      <c r="AT800" s="40"/>
      <c r="AU800" s="48"/>
      <c r="AV800" s="49"/>
      <c r="AW800" s="41"/>
      <c r="AX800" s="47"/>
      <c r="AY800" s="33"/>
      <c r="AZ800" s="33"/>
      <c r="BA800" s="34"/>
      <c r="BB800" s="33"/>
      <c r="BC800" s="34"/>
      <c r="BD800" s="35"/>
      <c r="BE800" s="36"/>
      <c r="BF800" s="37"/>
      <c r="BG800" s="33"/>
      <c r="BH800" s="38"/>
      <c r="BI800" s="39"/>
      <c r="BJ800" s="40"/>
      <c r="BK800" s="48"/>
      <c r="BL800" s="49"/>
      <c r="BM800" s="41"/>
      <c r="BN800" s="47"/>
      <c r="BO800" s="33"/>
      <c r="BP800" s="33"/>
      <c r="BQ800" s="34"/>
      <c r="BR800" s="33"/>
      <c r="BS800" s="34"/>
      <c r="BT800" s="35"/>
      <c r="BU800" s="36"/>
      <c r="BV800" s="37"/>
      <c r="BW800" s="33"/>
      <c r="BX800" s="38"/>
      <c r="BY800" s="39"/>
      <c r="BZ800" s="40"/>
      <c r="CA800" s="48"/>
      <c r="CB800" s="49"/>
      <c r="CC800" s="41"/>
      <c r="CD800" s="47"/>
    </row>
    <row r="801" spans="1:82" s="32" customFormat="1" ht="90" customHeight="1" x14ac:dyDescent="0.25">
      <c r="A801" s="315">
        <f t="shared" si="35"/>
        <v>793</v>
      </c>
      <c r="B801" s="61" t="s">
        <v>2479</v>
      </c>
      <c r="C801" s="61">
        <v>2025</v>
      </c>
      <c r="D801" s="61" t="s">
        <v>68</v>
      </c>
      <c r="E801" s="61"/>
      <c r="F801" s="104" t="s">
        <v>3221</v>
      </c>
      <c r="G801" s="62" t="s">
        <v>3214</v>
      </c>
      <c r="H801" s="310"/>
      <c r="I801" s="46" t="s">
        <v>3215</v>
      </c>
      <c r="J801" s="64" t="s">
        <v>3215</v>
      </c>
      <c r="K801" s="63" t="s">
        <v>73</v>
      </c>
      <c r="L801" s="90" t="s">
        <v>3222</v>
      </c>
      <c r="M801" s="100" t="s">
        <v>3223</v>
      </c>
      <c r="N801" s="90" t="s">
        <v>3224</v>
      </c>
      <c r="O801" s="90">
        <v>1</v>
      </c>
      <c r="P801" s="101">
        <v>46023</v>
      </c>
      <c r="Q801" s="101">
        <v>46387</v>
      </c>
      <c r="R801" s="102">
        <f t="shared" si="34"/>
        <v>54</v>
      </c>
      <c r="S801" s="90" t="s">
        <v>293</v>
      </c>
      <c r="T801" s="90" t="s">
        <v>1063</v>
      </c>
      <c r="U801" s="105">
        <f>+IFERROR(VLOOKUP($L801,ACTIVIDADES!$B$9:$X$493,10,0),"")</f>
        <v>1</v>
      </c>
      <c r="V801" s="167" t="str">
        <f>+IFERROR(VLOOKUP($L801,ACTIVIDADES!$B$9:$X$493,11,0)," ")</f>
        <v xml:space="preserve">Se deja en evidencia con pantallazo de capacitacion  generada por la Contaduría General de la Nación </v>
      </c>
      <c r="W801" s="227" t="str">
        <f>+IFERROR(VLOOKUP($L801,ACTIVIDADES!$B$9:$X$493,12,0),"")</f>
        <v>https://dnbcgovco-my.sharepoint.com/:f:/g/personal/planeacion_dnbc_gov_co/IgAKPZEalRp3T7O44VwZjBLlARF86VpmllJA36VR9-2qDG8?e=W6XaGX</v>
      </c>
      <c r="X801" s="138">
        <f>+IFERROR(VLOOKUP($L801,ACTIVIDADES!$B$9:$X$493,13,0),"")</f>
        <v>46153</v>
      </c>
      <c r="Y801" s="164" t="str">
        <f>+IFERROR(VLOOKUP($L801,ACTIVIDADES!$B$9:$X$493,14,0),"")</f>
        <v>Se deja evidencia de participación</v>
      </c>
      <c r="Z801" s="105">
        <f>+IFERROR(VLOOKUP($L801,ACTIVIDADES!$B$9:$X$493,15,0),"")</f>
        <v>1</v>
      </c>
      <c r="AA801" s="165" t="str">
        <f>+IFERROR(VLOOKUP($L801,ACTIVIDADES!$B$9:$X$493,16,0),"")</f>
        <v>CUMPLIDO</v>
      </c>
      <c r="AB801" s="138">
        <v>46171</v>
      </c>
      <c r="AC801" s="174">
        <v>1</v>
      </c>
      <c r="AD801" s="181" t="s">
        <v>3225</v>
      </c>
      <c r="AE801" s="105" t="s">
        <v>108</v>
      </c>
      <c r="AF801" s="105" t="s">
        <v>81</v>
      </c>
      <c r="AG801" s="105" t="s">
        <v>85</v>
      </c>
      <c r="AH801" s="105" t="s">
        <v>123</v>
      </c>
      <c r="AI801" s="33"/>
      <c r="AJ801" s="33"/>
      <c r="AK801" s="34"/>
      <c r="AL801" s="33"/>
      <c r="AM801" s="34"/>
      <c r="AN801" s="35"/>
      <c r="AO801" s="36"/>
      <c r="AP801" s="37"/>
      <c r="AQ801" s="33"/>
      <c r="AR801" s="38"/>
      <c r="AS801" s="39"/>
      <c r="AT801" s="40"/>
      <c r="AU801" s="48"/>
      <c r="AV801" s="49"/>
      <c r="AW801" s="41"/>
      <c r="AX801" s="47"/>
      <c r="AY801" s="33"/>
      <c r="AZ801" s="33"/>
      <c r="BA801" s="34"/>
      <c r="BB801" s="33"/>
      <c r="BC801" s="34"/>
      <c r="BD801" s="35"/>
      <c r="BE801" s="36"/>
      <c r="BF801" s="37"/>
      <c r="BG801" s="33"/>
      <c r="BH801" s="38"/>
      <c r="BI801" s="39"/>
      <c r="BJ801" s="40"/>
      <c r="BK801" s="48"/>
      <c r="BL801" s="49"/>
      <c r="BM801" s="41"/>
      <c r="BN801" s="47"/>
      <c r="BO801" s="33"/>
      <c r="BP801" s="33"/>
      <c r="BQ801" s="34"/>
      <c r="BR801" s="33"/>
      <c r="BS801" s="34"/>
      <c r="BT801" s="35"/>
      <c r="BU801" s="36"/>
      <c r="BV801" s="37"/>
      <c r="BW801" s="33"/>
      <c r="BX801" s="38"/>
      <c r="BY801" s="39"/>
      <c r="BZ801" s="40"/>
      <c r="CA801" s="48"/>
      <c r="CB801" s="49"/>
      <c r="CC801" s="41"/>
      <c r="CD801" s="47"/>
    </row>
    <row r="802" spans="1:82" s="32" customFormat="1" ht="90" customHeight="1" x14ac:dyDescent="0.25">
      <c r="A802" s="315">
        <f t="shared" si="35"/>
        <v>794</v>
      </c>
      <c r="B802" s="61" t="s">
        <v>2479</v>
      </c>
      <c r="C802" s="61">
        <v>2025</v>
      </c>
      <c r="D802" s="61" t="s">
        <v>68</v>
      </c>
      <c r="E802" s="61"/>
      <c r="F802" s="104" t="s">
        <v>3226</v>
      </c>
      <c r="G802" s="62" t="s">
        <v>3227</v>
      </c>
      <c r="H802" s="310"/>
      <c r="I802" s="46" t="s">
        <v>3228</v>
      </c>
      <c r="J802" s="64" t="s">
        <v>3228</v>
      </c>
      <c r="K802" s="63" t="s">
        <v>73</v>
      </c>
      <c r="L802" s="90" t="s">
        <v>3216</v>
      </c>
      <c r="M802" s="100" t="s">
        <v>3217</v>
      </c>
      <c r="N802" s="90" t="s">
        <v>3218</v>
      </c>
      <c r="O802" s="90">
        <v>1</v>
      </c>
      <c r="P802" s="101">
        <v>46023</v>
      </c>
      <c r="Q802" s="101">
        <v>46203</v>
      </c>
      <c r="R802" s="102">
        <f t="shared" si="34"/>
        <v>26.85</v>
      </c>
      <c r="S802" s="90" t="s">
        <v>293</v>
      </c>
      <c r="T802" s="90" t="s">
        <v>1063</v>
      </c>
      <c r="U802" s="105">
        <f>+IFERROR(VLOOKUP($L802,ACTIVIDADES!$B$9:$X$493,10,0),"")</f>
        <v>1</v>
      </c>
      <c r="V802" s="167" t="str">
        <f>+IFERROR(VLOOKUP($L802,ACTIVIDADES!$B$9:$X$493,11,0)," ")</f>
        <v>Se deja en evidencia ajuste contable previa autorización de la Contaduría General de la Nación</v>
      </c>
      <c r="W802" s="227" t="str">
        <f>+IFERROR(VLOOKUP($L802,ACTIVIDADES!$B$9:$X$493,12,0),"")</f>
        <v>https://dnbcgovco-my.sharepoint.com/:f:/g/personal/planeacion_dnbc_gov_co/IgAKPZEalRp3T7O44VwZjBLlARF86VpmllJA36VR9-2qDG8?e=W6XaGX</v>
      </c>
      <c r="X802" s="138">
        <f>+IFERROR(VLOOKUP($L802,ACTIVIDADES!$B$9:$X$493,13,0),"")</f>
        <v>46153</v>
      </c>
      <c r="Y802" s="164" t="str">
        <f>+IFERROR(VLOOKUP($L802,ACTIVIDADES!$B$9:$X$493,14,0),"")</f>
        <v>Se remiten reportes de ajustes contables</v>
      </c>
      <c r="Z802" s="105">
        <f>+IFERROR(VLOOKUP($L802,ACTIVIDADES!$B$9:$X$493,15,0),"")</f>
        <v>1</v>
      </c>
      <c r="AA802" s="165" t="str">
        <f>+IFERROR(VLOOKUP($L802,ACTIVIDADES!$B$9:$X$493,16,0),"")</f>
        <v>CUMPLIDO</v>
      </c>
      <c r="AB802" s="138">
        <v>46171</v>
      </c>
      <c r="AC802" s="174">
        <v>1</v>
      </c>
      <c r="AD802" s="181" t="s">
        <v>3219</v>
      </c>
      <c r="AE802" s="105" t="s">
        <v>146</v>
      </c>
      <c r="AF802" s="105" t="s">
        <v>81</v>
      </c>
      <c r="AG802" s="105" t="s">
        <v>85</v>
      </c>
      <c r="AH802" s="105" t="s">
        <v>123</v>
      </c>
      <c r="AI802" s="33"/>
      <c r="AJ802" s="33"/>
      <c r="AK802" s="34"/>
      <c r="AL802" s="33"/>
      <c r="AM802" s="34"/>
      <c r="AN802" s="35"/>
      <c r="AO802" s="36"/>
      <c r="AP802" s="37"/>
      <c r="AQ802" s="33"/>
      <c r="AR802" s="38"/>
      <c r="AS802" s="39"/>
      <c r="AT802" s="40"/>
      <c r="AU802" s="48"/>
      <c r="AV802" s="49"/>
      <c r="AW802" s="41"/>
      <c r="AX802" s="47"/>
      <c r="AY802" s="33"/>
      <c r="AZ802" s="33"/>
      <c r="BA802" s="34"/>
      <c r="BB802" s="33"/>
      <c r="BC802" s="34"/>
      <c r="BD802" s="35"/>
      <c r="BE802" s="36"/>
      <c r="BF802" s="37"/>
      <c r="BG802" s="33"/>
      <c r="BH802" s="38"/>
      <c r="BI802" s="39"/>
      <c r="BJ802" s="40"/>
      <c r="BK802" s="48"/>
      <c r="BL802" s="49"/>
      <c r="BM802" s="41"/>
      <c r="BN802" s="47"/>
      <c r="BO802" s="33"/>
      <c r="BP802" s="33"/>
      <c r="BQ802" s="34"/>
      <c r="BR802" s="33"/>
      <c r="BS802" s="34"/>
      <c r="BT802" s="35"/>
      <c r="BU802" s="36"/>
      <c r="BV802" s="37"/>
      <c r="BW802" s="33"/>
      <c r="BX802" s="38"/>
      <c r="BY802" s="39"/>
      <c r="BZ802" s="40"/>
      <c r="CA802" s="48"/>
      <c r="CB802" s="49"/>
      <c r="CC802" s="41"/>
      <c r="CD802" s="47"/>
    </row>
    <row r="803" spans="1:82" s="32" customFormat="1" ht="90" customHeight="1" x14ac:dyDescent="0.25">
      <c r="A803" s="315">
        <f t="shared" si="35"/>
        <v>795</v>
      </c>
      <c r="B803" s="61" t="s">
        <v>2479</v>
      </c>
      <c r="C803" s="61">
        <v>2025</v>
      </c>
      <c r="D803" s="61" t="s">
        <v>68</v>
      </c>
      <c r="E803" s="61"/>
      <c r="F803" s="104" t="s">
        <v>3229</v>
      </c>
      <c r="G803" s="62" t="s">
        <v>3227</v>
      </c>
      <c r="H803" s="310"/>
      <c r="I803" s="46" t="s">
        <v>3228</v>
      </c>
      <c r="J803" s="64" t="s">
        <v>3228</v>
      </c>
      <c r="K803" s="63" t="s">
        <v>73</v>
      </c>
      <c r="L803" s="90" t="s">
        <v>3230</v>
      </c>
      <c r="M803" s="100" t="s">
        <v>3231</v>
      </c>
      <c r="N803" s="90" t="s">
        <v>3202</v>
      </c>
      <c r="O803" s="90">
        <v>12</v>
      </c>
      <c r="P803" s="101">
        <v>46023</v>
      </c>
      <c r="Q803" s="101">
        <v>46387</v>
      </c>
      <c r="R803" s="102">
        <f t="shared" si="34"/>
        <v>54</v>
      </c>
      <c r="S803" s="90" t="s">
        <v>77</v>
      </c>
      <c r="T803" s="90" t="s">
        <v>1063</v>
      </c>
      <c r="U803" s="105">
        <f>+IFERROR(VLOOKUP($L803,ACTIVIDADES!$B$9:$X$493,10,0),"")</f>
        <v>1</v>
      </c>
      <c r="V803" s="167" t="str">
        <f>+IFERROR(VLOOKUP($L803,ACTIVIDADES!$B$9:$X$493,11,0)," ")</f>
        <v>Ya se tiene una persona designada de Gestión Administrativa para realizar esa concilaición de inventarios con Gestión Financiera</v>
      </c>
      <c r="W803" s="227" t="str">
        <f>+IFERROR(VLOOKUP($L803,ACTIVIDADES!$B$9:$X$493,12,0),"")</f>
        <v>https://dnbcgovco-my.sharepoint.com/:f:/g/personal/planeacion_dnbc_gov_co/IgDZjJwwJRbeTrQFJWZOXmcEAS2toMEcCgnUOb1dSb1hkvg?e=jrkdVB</v>
      </c>
      <c r="X803" s="138">
        <f>+IFERROR(VLOOKUP($L803,ACTIVIDADES!$B$9:$X$493,13,0),"")</f>
        <v>46153</v>
      </c>
      <c r="Y803" s="164" t="str">
        <f>+IFERROR(VLOOKUP($L803,ACTIVIDADES!$B$9:$X$493,14,0),"")</f>
        <v xml:space="preserve">Se incluye clausulado de contratista designado para la conciliación </v>
      </c>
      <c r="Z803" s="105">
        <f>+IFERROR(VLOOKUP($L803,ACTIVIDADES!$B$9:$X$493,15,0),"")</f>
        <v>1</v>
      </c>
      <c r="AA803" s="165" t="str">
        <f>+IFERROR(VLOOKUP($L803,ACTIVIDADES!$B$9:$X$493,16,0),"")</f>
        <v>CUMPLIDO</v>
      </c>
      <c r="AB803" s="138">
        <v>46171</v>
      </c>
      <c r="AC803" s="174">
        <v>1</v>
      </c>
      <c r="AD803" s="181" t="s">
        <v>3232</v>
      </c>
      <c r="AE803" s="105" t="s">
        <v>146</v>
      </c>
      <c r="AF803" s="105" t="s">
        <v>81</v>
      </c>
      <c r="AG803" s="105" t="s">
        <v>85</v>
      </c>
      <c r="AH803" s="105" t="s">
        <v>123</v>
      </c>
      <c r="AI803" s="33"/>
      <c r="AJ803" s="33"/>
      <c r="AK803" s="34"/>
      <c r="AL803" s="33"/>
      <c r="AM803" s="34"/>
      <c r="AN803" s="35"/>
      <c r="AO803" s="36"/>
      <c r="AP803" s="37"/>
      <c r="AQ803" s="33"/>
      <c r="AR803" s="38"/>
      <c r="AS803" s="39"/>
      <c r="AT803" s="40"/>
      <c r="AU803" s="48"/>
      <c r="AV803" s="49"/>
      <c r="AW803" s="41"/>
      <c r="AX803" s="47"/>
      <c r="AY803" s="33"/>
      <c r="AZ803" s="33"/>
      <c r="BA803" s="34"/>
      <c r="BB803" s="33"/>
      <c r="BC803" s="34"/>
      <c r="BD803" s="35"/>
      <c r="BE803" s="36"/>
      <c r="BF803" s="37"/>
      <c r="BG803" s="33"/>
      <c r="BH803" s="38"/>
      <c r="BI803" s="39"/>
      <c r="BJ803" s="40"/>
      <c r="BK803" s="48"/>
      <c r="BL803" s="49"/>
      <c r="BM803" s="41"/>
      <c r="BN803" s="47"/>
      <c r="BO803" s="33"/>
      <c r="BP803" s="33"/>
      <c r="BQ803" s="34"/>
      <c r="BR803" s="33"/>
      <c r="BS803" s="34"/>
      <c r="BT803" s="35"/>
      <c r="BU803" s="36"/>
      <c r="BV803" s="37"/>
      <c r="BW803" s="33"/>
      <c r="BX803" s="38"/>
      <c r="BY803" s="39"/>
      <c r="BZ803" s="40"/>
      <c r="CA803" s="48"/>
      <c r="CB803" s="49"/>
      <c r="CC803" s="41"/>
      <c r="CD803" s="47"/>
    </row>
    <row r="804" spans="1:82" s="32" customFormat="1" ht="90" customHeight="1" x14ac:dyDescent="0.25">
      <c r="A804" s="315">
        <f t="shared" si="35"/>
        <v>796</v>
      </c>
      <c r="B804" s="61" t="s">
        <v>2479</v>
      </c>
      <c r="C804" s="61">
        <v>2025</v>
      </c>
      <c r="D804" s="61" t="s">
        <v>68</v>
      </c>
      <c r="E804" s="61"/>
      <c r="F804" s="104" t="s">
        <v>3233</v>
      </c>
      <c r="G804" s="62" t="s">
        <v>3234</v>
      </c>
      <c r="H804" s="310"/>
      <c r="I804" s="46" t="s">
        <v>3235</v>
      </c>
      <c r="J804" s="64" t="s">
        <v>3235</v>
      </c>
      <c r="K804" s="63" t="s">
        <v>73</v>
      </c>
      <c r="L804" s="90" t="s">
        <v>3216</v>
      </c>
      <c r="M804" s="100" t="s">
        <v>3236</v>
      </c>
      <c r="N804" s="90" t="s">
        <v>3218</v>
      </c>
      <c r="O804" s="90">
        <v>1</v>
      </c>
      <c r="P804" s="101">
        <v>46023</v>
      </c>
      <c r="Q804" s="101">
        <v>46203</v>
      </c>
      <c r="R804" s="102">
        <f t="shared" si="34"/>
        <v>26.85</v>
      </c>
      <c r="S804" s="90" t="s">
        <v>293</v>
      </c>
      <c r="T804" s="90" t="s">
        <v>1063</v>
      </c>
      <c r="U804" s="105">
        <f>+IFERROR(VLOOKUP($L804,ACTIVIDADES!$B$9:$X$493,10,0),"")</f>
        <v>1</v>
      </c>
      <c r="V804" s="167" t="str">
        <f>+IFERROR(VLOOKUP($L804,ACTIVIDADES!$B$9:$X$493,11,0)," ")</f>
        <v>Se deja en evidencia ajuste contable previa autorización de la Contaduría General de la Nación</v>
      </c>
      <c r="W804" s="227" t="str">
        <f>+IFERROR(VLOOKUP($L804,ACTIVIDADES!$B$9:$X$493,12,0),"")</f>
        <v>https://dnbcgovco-my.sharepoint.com/:f:/g/personal/planeacion_dnbc_gov_co/IgAKPZEalRp3T7O44VwZjBLlARF86VpmllJA36VR9-2qDG8?e=W6XaGX</v>
      </c>
      <c r="X804" s="138">
        <f>+IFERROR(VLOOKUP($L804,ACTIVIDADES!$B$9:$X$493,13,0),"")</f>
        <v>46153</v>
      </c>
      <c r="Y804" s="164" t="str">
        <f>+IFERROR(VLOOKUP($L804,ACTIVIDADES!$B$9:$X$493,14,0),"")</f>
        <v>Se remiten reportes de ajustes contables</v>
      </c>
      <c r="Z804" s="105">
        <f>+IFERROR(VLOOKUP($L804,ACTIVIDADES!$B$9:$X$493,15,0),"")</f>
        <v>1</v>
      </c>
      <c r="AA804" s="165" t="str">
        <f>+IFERROR(VLOOKUP($L804,ACTIVIDADES!$B$9:$X$493,16,0),"")</f>
        <v>CUMPLIDO</v>
      </c>
      <c r="AB804" s="138">
        <v>46171</v>
      </c>
      <c r="AC804" s="174">
        <v>1</v>
      </c>
      <c r="AD804" s="181" t="s">
        <v>3219</v>
      </c>
      <c r="AE804" s="105" t="s">
        <v>146</v>
      </c>
      <c r="AF804" s="105" t="s">
        <v>81</v>
      </c>
      <c r="AG804" s="105" t="s">
        <v>85</v>
      </c>
      <c r="AH804" s="105" t="s">
        <v>123</v>
      </c>
      <c r="AI804" s="33"/>
      <c r="AJ804" s="33"/>
      <c r="AK804" s="34"/>
      <c r="AL804" s="33"/>
      <c r="AM804" s="34"/>
      <c r="AN804" s="35"/>
      <c r="AO804" s="36"/>
      <c r="AP804" s="37"/>
      <c r="AQ804" s="33"/>
      <c r="AR804" s="38"/>
      <c r="AS804" s="39"/>
      <c r="AT804" s="40"/>
      <c r="AU804" s="48"/>
      <c r="AV804" s="49"/>
      <c r="AW804" s="41"/>
      <c r="AX804" s="47"/>
      <c r="AY804" s="33"/>
      <c r="AZ804" s="33"/>
      <c r="BA804" s="34"/>
      <c r="BB804" s="33"/>
      <c r="BC804" s="34"/>
      <c r="BD804" s="35"/>
      <c r="BE804" s="36"/>
      <c r="BF804" s="37"/>
      <c r="BG804" s="33"/>
      <c r="BH804" s="38"/>
      <c r="BI804" s="39"/>
      <c r="BJ804" s="40"/>
      <c r="BK804" s="48"/>
      <c r="BL804" s="49"/>
      <c r="BM804" s="41"/>
      <c r="BN804" s="47"/>
      <c r="BO804" s="33"/>
      <c r="BP804" s="33"/>
      <c r="BQ804" s="34"/>
      <c r="BR804" s="33"/>
      <c r="BS804" s="34"/>
      <c r="BT804" s="35"/>
      <c r="BU804" s="36"/>
      <c r="BV804" s="37"/>
      <c r="BW804" s="33"/>
      <c r="BX804" s="38"/>
      <c r="BY804" s="39"/>
      <c r="BZ804" s="40"/>
      <c r="CA804" s="48"/>
      <c r="CB804" s="49"/>
      <c r="CC804" s="41"/>
      <c r="CD804" s="47"/>
    </row>
    <row r="805" spans="1:82" s="32" customFormat="1" ht="90" customHeight="1" x14ac:dyDescent="0.25">
      <c r="A805" s="315">
        <f t="shared" si="35"/>
        <v>797</v>
      </c>
      <c r="B805" s="61" t="s">
        <v>2479</v>
      </c>
      <c r="C805" s="61">
        <v>2025</v>
      </c>
      <c r="D805" s="61" t="s">
        <v>68</v>
      </c>
      <c r="E805" s="61"/>
      <c r="F805" s="104" t="s">
        <v>3237</v>
      </c>
      <c r="G805" s="62" t="s">
        <v>3234</v>
      </c>
      <c r="H805" s="310"/>
      <c r="I805" s="46" t="s">
        <v>3235</v>
      </c>
      <c r="J805" s="64" t="s">
        <v>3235</v>
      </c>
      <c r="K805" s="63" t="s">
        <v>73</v>
      </c>
      <c r="L805" s="90" t="s">
        <v>2331</v>
      </c>
      <c r="M805" s="100" t="s">
        <v>3238</v>
      </c>
      <c r="N805" s="90" t="s">
        <v>3239</v>
      </c>
      <c r="O805" s="90">
        <v>1</v>
      </c>
      <c r="P805" s="101">
        <v>46023</v>
      </c>
      <c r="Q805" s="101">
        <v>46112</v>
      </c>
      <c r="R805" s="102">
        <f t="shared" si="34"/>
        <v>13.5</v>
      </c>
      <c r="S805" s="90" t="s">
        <v>293</v>
      </c>
      <c r="T805" s="90" t="s">
        <v>1063</v>
      </c>
      <c r="U805" s="105">
        <f>+IFERROR(VLOOKUP($L805,ACTIVIDADES!$B$9:$X$493,10,0),"")</f>
        <v>1</v>
      </c>
      <c r="V805" s="167" t="str">
        <f>+IFERROR(VLOOKUP($L805,ACTIVIDADES!$B$9:$X$493,11,0)," ")</f>
        <v>como evidencia queda el proceso de reservas presupuestalees</v>
      </c>
      <c r="W805" s="227" t="str">
        <f>+IFERROR(VLOOKUP($L805,ACTIVIDADES!$B$9:$X$493,12,0),"")</f>
        <v>https://dnbcgovco-my.sharepoint.com/:f:/g/personal/planeacion_dnbc_gov_co/IgAKPZEalRp3T7O44VwZjBLlARF86VpmllJA36VR9-2qDG8?e=W6XaGX</v>
      </c>
      <c r="X805" s="138">
        <f>+IFERROR(VLOOKUP($L805,ACTIVIDADES!$B$9:$X$493,13,0),"")</f>
        <v>46153</v>
      </c>
      <c r="Y805" s="164" t="str">
        <f>+IFERROR(VLOOKUP($L805,ACTIVIDADES!$B$9:$X$493,14,0),"")</f>
        <v>Se cinluye formato FO-GF-03-01 con última actualización en el 2026</v>
      </c>
      <c r="Z805" s="105">
        <f>+IFERROR(VLOOKUP($L805,ACTIVIDADES!$B$9:$X$493,15,0),"")</f>
        <v>1</v>
      </c>
      <c r="AA805" s="165" t="str">
        <f>+IFERROR(VLOOKUP($L805,ACTIVIDADES!$B$9:$X$493,16,0),"")</f>
        <v>CUMPLIDO</v>
      </c>
      <c r="AB805" s="138">
        <v>46171</v>
      </c>
      <c r="AC805" s="170">
        <v>1</v>
      </c>
      <c r="AD805" s="176" t="s">
        <v>2333</v>
      </c>
      <c r="AE805" s="105" t="s">
        <v>146</v>
      </c>
      <c r="AF805" s="105" t="s">
        <v>81</v>
      </c>
      <c r="AG805" s="105" t="s">
        <v>85</v>
      </c>
      <c r="AH805" s="105" t="s">
        <v>123</v>
      </c>
      <c r="AI805" s="33"/>
      <c r="AJ805" s="33"/>
      <c r="AK805" s="34"/>
      <c r="AL805" s="33"/>
      <c r="AM805" s="34"/>
      <c r="AN805" s="35"/>
      <c r="AO805" s="36"/>
      <c r="AP805" s="37"/>
      <c r="AQ805" s="33"/>
      <c r="AR805" s="38"/>
      <c r="AS805" s="39"/>
      <c r="AT805" s="40"/>
      <c r="AU805" s="48"/>
      <c r="AV805" s="49"/>
      <c r="AW805" s="41"/>
      <c r="AX805" s="47"/>
      <c r="AY805" s="33"/>
      <c r="AZ805" s="33"/>
      <c r="BA805" s="34"/>
      <c r="BB805" s="33"/>
      <c r="BC805" s="34"/>
      <c r="BD805" s="35"/>
      <c r="BE805" s="36"/>
      <c r="BF805" s="37"/>
      <c r="BG805" s="33"/>
      <c r="BH805" s="38"/>
      <c r="BI805" s="39"/>
      <c r="BJ805" s="40"/>
      <c r="BK805" s="48"/>
      <c r="BL805" s="49"/>
      <c r="BM805" s="41"/>
      <c r="BN805" s="47"/>
      <c r="BO805" s="33"/>
      <c r="BP805" s="33"/>
      <c r="BQ805" s="34"/>
      <c r="BR805" s="33"/>
      <c r="BS805" s="34"/>
      <c r="BT805" s="35"/>
      <c r="BU805" s="36"/>
      <c r="BV805" s="37"/>
      <c r="BW805" s="33"/>
      <c r="BX805" s="38"/>
      <c r="BY805" s="39"/>
      <c r="BZ805" s="40"/>
      <c r="CA805" s="48"/>
      <c r="CB805" s="49"/>
      <c r="CC805" s="41"/>
      <c r="CD805" s="47"/>
    </row>
    <row r="806" spans="1:82" s="32" customFormat="1" ht="90" customHeight="1" x14ac:dyDescent="0.25">
      <c r="A806" s="315">
        <f t="shared" si="35"/>
        <v>798</v>
      </c>
      <c r="B806" s="61" t="s">
        <v>2479</v>
      </c>
      <c r="C806" s="61">
        <v>2025</v>
      </c>
      <c r="D806" s="61" t="s">
        <v>68</v>
      </c>
      <c r="E806" s="61"/>
      <c r="F806" s="104" t="s">
        <v>3240</v>
      </c>
      <c r="G806" s="62" t="s">
        <v>3241</v>
      </c>
      <c r="H806" s="310"/>
      <c r="I806" s="46" t="s">
        <v>3242</v>
      </c>
      <c r="J806" s="64" t="s">
        <v>3242</v>
      </c>
      <c r="K806" s="63" t="s">
        <v>73</v>
      </c>
      <c r="L806" s="90" t="s">
        <v>3243</v>
      </c>
      <c r="M806" s="100" t="s">
        <v>3236</v>
      </c>
      <c r="N806" s="90" t="s">
        <v>3218</v>
      </c>
      <c r="O806" s="90">
        <v>1</v>
      </c>
      <c r="P806" s="101">
        <v>46023</v>
      </c>
      <c r="Q806" s="101">
        <v>46203</v>
      </c>
      <c r="R806" s="102">
        <f t="shared" ref="R806:R869" si="36">DAYS360(P806,Q806)/360*54</f>
        <v>26.85</v>
      </c>
      <c r="S806" s="90" t="s">
        <v>293</v>
      </c>
      <c r="T806" s="90" t="s">
        <v>1063</v>
      </c>
      <c r="U806" s="105">
        <f>+IFERROR(VLOOKUP($L806,ACTIVIDADES!$B$9:$X$493,10,0),"")</f>
        <v>1</v>
      </c>
      <c r="V806" s="167" t="str">
        <f>+IFERROR(VLOOKUP($L806,ACTIVIDADES!$B$9:$X$493,11,0)," ")</f>
        <v>Se deja comoevidencia  ajustes contables</v>
      </c>
      <c r="W806" s="227" t="str">
        <f>+IFERROR(VLOOKUP($L806,ACTIVIDADES!$B$9:$X$493,12,0),"")</f>
        <v>https://dnbcgovco-my.sharepoint.com/:f:/g/personal/planeacion_dnbc_gov_co/IgAKPZEalRp3T7O44VwZjBLlARF86VpmllJA36VR9-2qDG8?e=W6XaGX</v>
      </c>
      <c r="X806" s="138">
        <f>+IFERROR(VLOOKUP($L806,ACTIVIDADES!$B$9:$X$493,13,0),"")</f>
        <v>46153</v>
      </c>
      <c r="Y806" s="164" t="str">
        <f>+IFERROR(VLOOKUP($L806,ACTIVIDADES!$B$9:$X$493,14,0),"")</f>
        <v>Se remiten reportes de ajustes contables</v>
      </c>
      <c r="Z806" s="105">
        <f>+IFERROR(VLOOKUP($L806,ACTIVIDADES!$B$9:$X$493,15,0),"")</f>
        <v>1</v>
      </c>
      <c r="AA806" s="165" t="str">
        <f>+IFERROR(VLOOKUP($L806,ACTIVIDADES!$B$9:$X$493,16,0),"")</f>
        <v>CUMPLIDO</v>
      </c>
      <c r="AB806" s="138">
        <v>46171</v>
      </c>
      <c r="AC806" s="174">
        <v>1</v>
      </c>
      <c r="AD806" s="181" t="s">
        <v>3244</v>
      </c>
      <c r="AE806" s="105" t="s">
        <v>146</v>
      </c>
      <c r="AF806" s="105" t="s">
        <v>81</v>
      </c>
      <c r="AG806" s="105" t="s">
        <v>85</v>
      </c>
      <c r="AH806" s="105" t="s">
        <v>123</v>
      </c>
      <c r="AI806" s="33"/>
      <c r="AJ806" s="33"/>
      <c r="AK806" s="34"/>
      <c r="AL806" s="33"/>
      <c r="AM806" s="34"/>
      <c r="AN806" s="35"/>
      <c r="AO806" s="36"/>
      <c r="AP806" s="37"/>
      <c r="AQ806" s="33"/>
      <c r="AR806" s="38"/>
      <c r="AS806" s="39"/>
      <c r="AT806" s="40"/>
      <c r="AU806" s="48"/>
      <c r="AV806" s="49"/>
      <c r="AW806" s="41"/>
      <c r="AX806" s="47"/>
      <c r="AY806" s="33"/>
      <c r="AZ806" s="33"/>
      <c r="BA806" s="34"/>
      <c r="BB806" s="33"/>
      <c r="BC806" s="34"/>
      <c r="BD806" s="35"/>
      <c r="BE806" s="36"/>
      <c r="BF806" s="37"/>
      <c r="BG806" s="33"/>
      <c r="BH806" s="38"/>
      <c r="BI806" s="39"/>
      <c r="BJ806" s="40"/>
      <c r="BK806" s="48"/>
      <c r="BL806" s="49"/>
      <c r="BM806" s="41"/>
      <c r="BN806" s="47"/>
      <c r="BO806" s="33"/>
      <c r="BP806" s="33"/>
      <c r="BQ806" s="34"/>
      <c r="BR806" s="33"/>
      <c r="BS806" s="34"/>
      <c r="BT806" s="35"/>
      <c r="BU806" s="36"/>
      <c r="BV806" s="37"/>
      <c r="BW806" s="33"/>
      <c r="BX806" s="38"/>
      <c r="BY806" s="39"/>
      <c r="BZ806" s="40"/>
      <c r="CA806" s="48"/>
      <c r="CB806" s="49"/>
      <c r="CC806" s="41"/>
      <c r="CD806" s="47"/>
    </row>
    <row r="807" spans="1:82" s="32" customFormat="1" ht="90" customHeight="1" x14ac:dyDescent="0.25">
      <c r="A807" s="315">
        <f t="shared" si="35"/>
        <v>799</v>
      </c>
      <c r="B807" s="61" t="s">
        <v>2479</v>
      </c>
      <c r="C807" s="61">
        <v>2025</v>
      </c>
      <c r="D807" s="61" t="s">
        <v>68</v>
      </c>
      <c r="E807" s="61"/>
      <c r="F807" s="104" t="s">
        <v>3245</v>
      </c>
      <c r="G807" s="62" t="s">
        <v>3241</v>
      </c>
      <c r="H807" s="310"/>
      <c r="I807" s="46" t="s">
        <v>3242</v>
      </c>
      <c r="J807" s="64" t="s">
        <v>3242</v>
      </c>
      <c r="K807" s="63" t="s">
        <v>73</v>
      </c>
      <c r="L807" s="90" t="s">
        <v>290</v>
      </c>
      <c r="M807" s="100" t="s">
        <v>3246</v>
      </c>
      <c r="N807" s="90" t="s">
        <v>3247</v>
      </c>
      <c r="O807" s="90">
        <v>1</v>
      </c>
      <c r="P807" s="101">
        <v>46023</v>
      </c>
      <c r="Q807" s="101">
        <v>46112</v>
      </c>
      <c r="R807" s="102">
        <f t="shared" si="36"/>
        <v>13.5</v>
      </c>
      <c r="S807" s="90" t="s">
        <v>293</v>
      </c>
      <c r="T807" s="90" t="s">
        <v>1063</v>
      </c>
      <c r="U807" s="105">
        <f>+IFERROR(VLOOKUP($L807,ACTIVIDADES!$B$9:$X$493,10,0),"")</f>
        <v>1</v>
      </c>
      <c r="V807" s="167" t="str">
        <f>+IFERROR(VLOOKUP($L807,ACTIVIDADES!$B$9:$X$493,11,0)," ")</f>
        <v xml:space="preserve">Como evidencia se cuenta con la Formulación del procedimiento Conciliaciones contables donde se cruza la información de incapacidades </v>
      </c>
      <c r="W807" s="227" t="str">
        <f>+IFERROR(VLOOKUP($L807,ACTIVIDADES!$B$9:$X$493,12,0),"")</f>
        <v>https://dnbcgovco-my.sharepoint.com/:f:/g/personal/planeacion_dnbc_gov_co/IgAKPZEalRp3T7O44VwZjBLlARF86VpmllJA36VR9-2qDG8?e=W6XaGX</v>
      </c>
      <c r="X807" s="138">
        <f>+IFERROR(VLOOKUP($L807,ACTIVIDADES!$B$9:$X$493,13,0),"")</f>
        <v>46153</v>
      </c>
      <c r="Y807" s="164" t="str">
        <f>+IFERROR(VLOOKUP($L807,ACTIVIDADES!$B$9:$X$493,14,0),"")</f>
        <v>Se evidencia procedimiento formulado en la vigencia 2025</v>
      </c>
      <c r="Z807" s="105">
        <f>+IFERROR(VLOOKUP($L807,ACTIVIDADES!$B$9:$X$493,15,0),"")</f>
        <v>1</v>
      </c>
      <c r="AA807" s="165" t="str">
        <f>+IFERROR(VLOOKUP($L807,ACTIVIDADES!$B$9:$X$493,16,0),"")</f>
        <v>CUMPLIDO</v>
      </c>
      <c r="AB807" s="138">
        <v>46171</v>
      </c>
      <c r="AC807" s="174">
        <v>1</v>
      </c>
      <c r="AD807" s="176" t="s">
        <v>294</v>
      </c>
      <c r="AE807" s="105" t="s">
        <v>146</v>
      </c>
      <c r="AF807" s="105" t="s">
        <v>81</v>
      </c>
      <c r="AG807" s="105" t="s">
        <v>85</v>
      </c>
      <c r="AH807" s="105" t="s">
        <v>123</v>
      </c>
      <c r="AI807" s="33"/>
      <c r="AJ807" s="33"/>
      <c r="AK807" s="34"/>
      <c r="AL807" s="33"/>
      <c r="AM807" s="34"/>
      <c r="AN807" s="35"/>
      <c r="AO807" s="36"/>
      <c r="AP807" s="37"/>
      <c r="AQ807" s="33"/>
      <c r="AR807" s="38"/>
      <c r="AS807" s="39"/>
      <c r="AT807" s="40"/>
      <c r="AU807" s="48"/>
      <c r="AV807" s="49"/>
      <c r="AW807" s="41"/>
      <c r="AX807" s="47"/>
      <c r="AY807" s="33"/>
      <c r="AZ807" s="33"/>
      <c r="BA807" s="34"/>
      <c r="BB807" s="33"/>
      <c r="BC807" s="34"/>
      <c r="BD807" s="35"/>
      <c r="BE807" s="36"/>
      <c r="BF807" s="37"/>
      <c r="BG807" s="33"/>
      <c r="BH807" s="38"/>
      <c r="BI807" s="39"/>
      <c r="BJ807" s="40"/>
      <c r="BK807" s="48"/>
      <c r="BL807" s="49"/>
      <c r="BM807" s="41"/>
      <c r="BN807" s="47"/>
      <c r="BO807" s="33"/>
      <c r="BP807" s="33"/>
      <c r="BQ807" s="34"/>
      <c r="BR807" s="33"/>
      <c r="BS807" s="34"/>
      <c r="BT807" s="35"/>
      <c r="BU807" s="36"/>
      <c r="BV807" s="37"/>
      <c r="BW807" s="33"/>
      <c r="BX807" s="38"/>
      <c r="BY807" s="39"/>
      <c r="BZ807" s="40"/>
      <c r="CA807" s="48"/>
      <c r="CB807" s="49"/>
      <c r="CC807" s="41"/>
      <c r="CD807" s="47"/>
    </row>
    <row r="808" spans="1:82" s="32" customFormat="1" ht="90" customHeight="1" x14ac:dyDescent="0.25">
      <c r="A808" s="315">
        <f t="shared" si="35"/>
        <v>800</v>
      </c>
      <c r="B808" s="61" t="s">
        <v>2479</v>
      </c>
      <c r="C808" s="61">
        <v>2025</v>
      </c>
      <c r="D808" s="61" t="s">
        <v>68</v>
      </c>
      <c r="E808" s="61"/>
      <c r="F808" s="104" t="s">
        <v>3248</v>
      </c>
      <c r="G808" s="62" t="s">
        <v>3241</v>
      </c>
      <c r="H808" s="310"/>
      <c r="I808" s="46" t="s">
        <v>3242</v>
      </c>
      <c r="J808" s="64" t="s">
        <v>3242</v>
      </c>
      <c r="K808" s="63" t="s">
        <v>73</v>
      </c>
      <c r="L808" s="90" t="s">
        <v>290</v>
      </c>
      <c r="M808" s="100" t="s">
        <v>3249</v>
      </c>
      <c r="N808" s="90" t="s">
        <v>3202</v>
      </c>
      <c r="O808" s="90">
        <v>12</v>
      </c>
      <c r="P808" s="101">
        <v>46023</v>
      </c>
      <c r="Q808" s="101">
        <v>46387</v>
      </c>
      <c r="R808" s="102">
        <f t="shared" si="36"/>
        <v>54</v>
      </c>
      <c r="S808" s="90" t="s">
        <v>293</v>
      </c>
      <c r="T808" s="90" t="s">
        <v>1063</v>
      </c>
      <c r="U808" s="105">
        <f>+IFERROR(VLOOKUP($L808,ACTIVIDADES!$B$9:$X$493,10,0),"")</f>
        <v>1</v>
      </c>
      <c r="V808" s="167" t="str">
        <f>+IFERROR(VLOOKUP($L808,ACTIVIDADES!$B$9:$X$493,11,0)," ")</f>
        <v xml:space="preserve">Como evidencia se cuenta con la Formulación del procedimiento Conciliaciones contables donde se cruza la información de incapacidades </v>
      </c>
      <c r="W808" s="227" t="str">
        <f>+IFERROR(VLOOKUP($L808,ACTIVIDADES!$B$9:$X$493,12,0),"")</f>
        <v>https://dnbcgovco-my.sharepoint.com/:f:/g/personal/planeacion_dnbc_gov_co/IgAKPZEalRp3T7O44VwZjBLlARF86VpmllJA36VR9-2qDG8?e=W6XaGX</v>
      </c>
      <c r="X808" s="138">
        <f>+IFERROR(VLOOKUP($L808,ACTIVIDADES!$B$9:$X$493,13,0),"")</f>
        <v>46153</v>
      </c>
      <c r="Y808" s="164" t="str">
        <f>+IFERROR(VLOOKUP($L808,ACTIVIDADES!$B$9:$X$493,14,0),"")</f>
        <v>Se evidencia procedimiento formulado en la vigencia 2025</v>
      </c>
      <c r="Z808" s="105">
        <f>+IFERROR(VLOOKUP($L808,ACTIVIDADES!$B$9:$X$493,15,0),"")</f>
        <v>1</v>
      </c>
      <c r="AA808" s="165" t="str">
        <f>+IFERROR(VLOOKUP($L808,ACTIVIDADES!$B$9:$X$493,16,0),"")</f>
        <v>CUMPLIDO</v>
      </c>
      <c r="AB808" s="138">
        <v>46171</v>
      </c>
      <c r="AC808" s="174">
        <v>1</v>
      </c>
      <c r="AD808" s="176" t="s">
        <v>294</v>
      </c>
      <c r="AE808" s="105" t="s">
        <v>146</v>
      </c>
      <c r="AF808" s="105" t="s">
        <v>81</v>
      </c>
      <c r="AG808" s="105" t="s">
        <v>85</v>
      </c>
      <c r="AH808" s="105" t="s">
        <v>123</v>
      </c>
      <c r="AI808" s="33"/>
      <c r="AJ808" s="33"/>
      <c r="AK808" s="34"/>
      <c r="AL808" s="33"/>
      <c r="AM808" s="34"/>
      <c r="AN808" s="35"/>
      <c r="AO808" s="36"/>
      <c r="AP808" s="37"/>
      <c r="AQ808" s="33"/>
      <c r="AR808" s="38"/>
      <c r="AS808" s="39"/>
      <c r="AT808" s="40"/>
      <c r="AU808" s="48"/>
      <c r="AV808" s="49"/>
      <c r="AW808" s="41"/>
      <c r="AX808" s="47"/>
      <c r="AY808" s="33"/>
      <c r="AZ808" s="33"/>
      <c r="BA808" s="34"/>
      <c r="BB808" s="33"/>
      <c r="BC808" s="34"/>
      <c r="BD808" s="35"/>
      <c r="BE808" s="36"/>
      <c r="BF808" s="37"/>
      <c r="BG808" s="33"/>
      <c r="BH808" s="38"/>
      <c r="BI808" s="39"/>
      <c r="BJ808" s="40"/>
      <c r="BK808" s="48"/>
      <c r="BL808" s="49"/>
      <c r="BM808" s="41"/>
      <c r="BN808" s="47"/>
      <c r="BO808" s="33"/>
      <c r="BP808" s="33"/>
      <c r="BQ808" s="34"/>
      <c r="BR808" s="33"/>
      <c r="BS808" s="34"/>
      <c r="BT808" s="35"/>
      <c r="BU808" s="36"/>
      <c r="BV808" s="37"/>
      <c r="BW808" s="33"/>
      <c r="BX808" s="38"/>
      <c r="BY808" s="39"/>
      <c r="BZ808" s="40"/>
      <c r="CA808" s="48"/>
      <c r="CB808" s="49"/>
      <c r="CC808" s="41"/>
      <c r="CD808" s="47"/>
    </row>
    <row r="809" spans="1:82" s="32" customFormat="1" ht="90" customHeight="1" x14ac:dyDescent="0.2">
      <c r="A809" s="315">
        <f t="shared" si="35"/>
        <v>801</v>
      </c>
      <c r="B809" s="61" t="s">
        <v>2479</v>
      </c>
      <c r="C809" s="61">
        <v>2025</v>
      </c>
      <c r="D809" s="61" t="s">
        <v>1248</v>
      </c>
      <c r="E809" s="61"/>
      <c r="F809" s="104" t="s">
        <v>3250</v>
      </c>
      <c r="G809" s="62" t="s">
        <v>3241</v>
      </c>
      <c r="H809" s="310" t="s">
        <v>1251</v>
      </c>
      <c r="I809" s="46" t="s">
        <v>3242</v>
      </c>
      <c r="J809" s="46" t="s">
        <v>3242</v>
      </c>
      <c r="K809" s="63" t="s">
        <v>73</v>
      </c>
      <c r="L809" s="90" t="s">
        <v>3251</v>
      </c>
      <c r="M809" s="100" t="s">
        <v>3252</v>
      </c>
      <c r="N809" s="90" t="s">
        <v>3247</v>
      </c>
      <c r="O809" s="90">
        <v>1</v>
      </c>
      <c r="P809" s="101">
        <v>46023</v>
      </c>
      <c r="Q809" s="101">
        <v>46203</v>
      </c>
      <c r="R809" s="102">
        <f t="shared" si="36"/>
        <v>26.85</v>
      </c>
      <c r="S809" s="90" t="s">
        <v>3253</v>
      </c>
      <c r="T809" s="90" t="s">
        <v>1063</v>
      </c>
      <c r="U809" s="105">
        <f>+IFERROR(VLOOKUP($L809,ACTIVIDADES!$B$9:$X$493,10,0),"")</f>
        <v>0</v>
      </c>
      <c r="V809" s="167" t="str">
        <f>+IFERROR(VLOOKUP($L809,ACTIVIDADES!$B$9:$X$493,11,0)," ")</f>
        <v>Gestión Administrativa (Almacén)</v>
      </c>
      <c r="W809" s="227">
        <f>+IFERROR(VLOOKUP($L809,ACTIVIDADES!$B$9:$X$493,12,0),"")</f>
        <v>0</v>
      </c>
      <c r="X809" s="138">
        <f>+IFERROR(VLOOKUP($L809,ACTIVIDADES!$B$9:$X$493,13,0),"")</f>
        <v>46153</v>
      </c>
      <c r="Y809" s="164" t="str">
        <f>+IFERROR(VLOOKUP($L809,ACTIVIDADES!$B$9:$X$493,14,0),"")</f>
        <v>No se encuentran evidencias de la actividad</v>
      </c>
      <c r="Z809" s="105">
        <f>+IFERROR(VLOOKUP($L809,ACTIVIDADES!$B$9:$X$493,15,0),"")</f>
        <v>0</v>
      </c>
      <c r="AA809" s="165" t="str">
        <f>+IFERROR(VLOOKUP($L809,ACTIVIDADES!$B$9:$X$493,16,0),"")</f>
        <v>EJECUCIÓN</v>
      </c>
      <c r="AB809" s="138">
        <v>46230</v>
      </c>
      <c r="AC809" s="105">
        <v>0</v>
      </c>
      <c r="AD809" s="105" t="s">
        <v>93</v>
      </c>
      <c r="AE809" s="105" t="s">
        <v>118</v>
      </c>
      <c r="AF809" s="105" t="s">
        <v>81</v>
      </c>
      <c r="AG809" s="105" t="s">
        <v>81</v>
      </c>
      <c r="AH809" s="230" t="s">
        <v>3254</v>
      </c>
      <c r="AI809" s="33"/>
      <c r="AJ809" s="33"/>
      <c r="AK809" s="34"/>
      <c r="AL809" s="33"/>
      <c r="AM809" s="34"/>
      <c r="AN809" s="35"/>
      <c r="AO809" s="36"/>
      <c r="AP809" s="37"/>
      <c r="AQ809" s="33"/>
      <c r="AR809" s="38"/>
      <c r="AS809" s="39"/>
      <c r="AT809" s="40"/>
      <c r="AU809" s="48"/>
      <c r="AV809" s="49"/>
      <c r="AW809" s="41"/>
      <c r="AX809" s="47"/>
      <c r="AY809" s="33"/>
      <c r="AZ809" s="33"/>
      <c r="BA809" s="34"/>
      <c r="BB809" s="33"/>
      <c r="BC809" s="34"/>
      <c r="BD809" s="35"/>
      <c r="BE809" s="36"/>
      <c r="BF809" s="37"/>
      <c r="BG809" s="33"/>
      <c r="BH809" s="38"/>
      <c r="BI809" s="39"/>
      <c r="BJ809" s="40"/>
      <c r="BK809" s="48"/>
      <c r="BL809" s="49"/>
      <c r="BM809" s="41"/>
      <c r="BN809" s="47"/>
      <c r="BO809" s="33"/>
      <c r="BP809" s="33"/>
      <c r="BQ809" s="34"/>
      <c r="BR809" s="33"/>
      <c r="BS809" s="34"/>
      <c r="BT809" s="35"/>
      <c r="BU809" s="36"/>
      <c r="BV809" s="37"/>
      <c r="BW809" s="33"/>
      <c r="BX809" s="38"/>
      <c r="BY809" s="39"/>
      <c r="BZ809" s="40"/>
      <c r="CA809" s="48"/>
      <c r="CB809" s="49"/>
      <c r="CC809" s="41"/>
      <c r="CD809" s="47"/>
    </row>
    <row r="810" spans="1:82" s="32" customFormat="1" ht="90" customHeight="1" x14ac:dyDescent="0.25">
      <c r="A810" s="315">
        <f t="shared" si="35"/>
        <v>802</v>
      </c>
      <c r="B810" s="61" t="s">
        <v>2479</v>
      </c>
      <c r="C810" s="61">
        <v>2025</v>
      </c>
      <c r="D810" s="61" t="s">
        <v>68</v>
      </c>
      <c r="E810" s="61"/>
      <c r="F810" s="104" t="s">
        <v>3255</v>
      </c>
      <c r="G810" s="62" t="s">
        <v>3256</v>
      </c>
      <c r="H810" s="310"/>
      <c r="I810" s="46" t="s">
        <v>3257</v>
      </c>
      <c r="J810" s="64" t="s">
        <v>3257</v>
      </c>
      <c r="K810" s="63" t="s">
        <v>73</v>
      </c>
      <c r="L810" s="90" t="s">
        <v>3258</v>
      </c>
      <c r="M810" s="100" t="s">
        <v>3259</v>
      </c>
      <c r="N810" s="90" t="s">
        <v>3260</v>
      </c>
      <c r="O810" s="90">
        <v>1</v>
      </c>
      <c r="P810" s="101">
        <v>46023</v>
      </c>
      <c r="Q810" s="101">
        <v>46081</v>
      </c>
      <c r="R810" s="102">
        <f t="shared" si="36"/>
        <v>8.5499999999999989</v>
      </c>
      <c r="S810" s="90" t="s">
        <v>293</v>
      </c>
      <c r="T810" s="90" t="s">
        <v>1063</v>
      </c>
      <c r="U810" s="105">
        <f>+IFERROR(VLOOKUP($L810,ACTIVIDADES!$B$9:$X$493,10,0),"")</f>
        <v>1</v>
      </c>
      <c r="V810" s="167" t="str">
        <f>+IFERROR(VLOOKUP($L810,ACTIVIDADES!$B$9:$X$493,11,0)," ")</f>
        <v xml:space="preserve">Elaborar e implementar lista de chequeo  que contengan lo establecido en la plantilla para la preparación y presentación uniforme de las notas a los estados financieros conforme a las directrices de la Contaduría General de la Nación, para cada vigencia fiscal. </v>
      </c>
      <c r="W810" s="227" t="str">
        <f>+IFERROR(VLOOKUP($L810,ACTIVIDADES!$B$9:$X$493,12,0),"")</f>
        <v>https://dnbcgovco-my.sharepoint.com/:f:/g/personal/planeacion_dnbc_gov_co/IgAKPZEalRp3T7O44VwZjBLlARF86VpmllJA36VR9-2qDG8?e=W6XaGX</v>
      </c>
      <c r="X810" s="138">
        <f>+IFERROR(VLOOKUP($L810,ACTIVIDADES!$B$9:$X$493,13,0),"")</f>
        <v>46153</v>
      </c>
      <c r="Y810" s="164" t="str">
        <f>+IFERROR(VLOOKUP($L810,ACTIVIDADES!$B$9:$X$493,14,0),"")</f>
        <v>Se incluye lista de chequeo donde participa Coordinador Financiero</v>
      </c>
      <c r="Z810" s="105">
        <f>+IFERROR(VLOOKUP($L810,ACTIVIDADES!$B$9:$X$493,15,0),"")</f>
        <v>1</v>
      </c>
      <c r="AA810" s="165" t="str">
        <f>+IFERROR(VLOOKUP($L810,ACTIVIDADES!$B$9:$X$493,16,0),"")</f>
        <v>CUMPLIDO</v>
      </c>
      <c r="AB810" s="138">
        <v>46171</v>
      </c>
      <c r="AC810" s="174">
        <v>1</v>
      </c>
      <c r="AD810" s="176" t="s">
        <v>2357</v>
      </c>
      <c r="AE810" s="105" t="s">
        <v>146</v>
      </c>
      <c r="AF810" s="105" t="s">
        <v>81</v>
      </c>
      <c r="AG810" s="105" t="s">
        <v>85</v>
      </c>
      <c r="AH810" s="105" t="s">
        <v>123</v>
      </c>
      <c r="AI810" s="33"/>
      <c r="AJ810" s="33"/>
      <c r="AK810" s="34"/>
      <c r="AL810" s="33"/>
      <c r="AM810" s="34"/>
      <c r="AN810" s="35"/>
      <c r="AO810" s="36"/>
      <c r="AP810" s="37"/>
      <c r="AQ810" s="33"/>
      <c r="AR810" s="38"/>
      <c r="AS810" s="39"/>
      <c r="AT810" s="40"/>
      <c r="AU810" s="48"/>
      <c r="AV810" s="49"/>
      <c r="AW810" s="41"/>
      <c r="AX810" s="47"/>
      <c r="AY810" s="33"/>
      <c r="AZ810" s="33"/>
      <c r="BA810" s="34"/>
      <c r="BB810" s="33"/>
      <c r="BC810" s="34"/>
      <c r="BD810" s="35"/>
      <c r="BE810" s="36"/>
      <c r="BF810" s="37"/>
      <c r="BG810" s="33"/>
      <c r="BH810" s="38"/>
      <c r="BI810" s="39"/>
      <c r="BJ810" s="40"/>
      <c r="BK810" s="48"/>
      <c r="BL810" s="49"/>
      <c r="BM810" s="41"/>
      <c r="BN810" s="47"/>
      <c r="BO810" s="33"/>
      <c r="BP810" s="33"/>
      <c r="BQ810" s="34"/>
      <c r="BR810" s="33"/>
      <c r="BS810" s="34"/>
      <c r="BT810" s="35"/>
      <c r="BU810" s="36"/>
      <c r="BV810" s="37"/>
      <c r="BW810" s="33"/>
      <c r="BX810" s="38"/>
      <c r="BY810" s="39"/>
      <c r="BZ810" s="40"/>
      <c r="CA810" s="48"/>
      <c r="CB810" s="49"/>
      <c r="CC810" s="41"/>
      <c r="CD810" s="47"/>
    </row>
    <row r="811" spans="1:82" s="32" customFormat="1" ht="90" customHeight="1" x14ac:dyDescent="0.25">
      <c r="A811" s="315">
        <f t="shared" si="35"/>
        <v>803</v>
      </c>
      <c r="B811" s="61" t="s">
        <v>2479</v>
      </c>
      <c r="C811" s="61">
        <v>2025</v>
      </c>
      <c r="D811" s="61" t="s">
        <v>163</v>
      </c>
      <c r="E811" s="61"/>
      <c r="F811" s="104" t="s">
        <v>3261</v>
      </c>
      <c r="G811" s="62" t="s">
        <v>3262</v>
      </c>
      <c r="H811" s="310"/>
      <c r="I811" s="46" t="s">
        <v>3263</v>
      </c>
      <c r="J811" s="64" t="s">
        <v>3263</v>
      </c>
      <c r="K811" s="63" t="s">
        <v>73</v>
      </c>
      <c r="L811" s="90" t="s">
        <v>3264</v>
      </c>
      <c r="M811" s="100" t="s">
        <v>3265</v>
      </c>
      <c r="N811" s="90" t="s">
        <v>3247</v>
      </c>
      <c r="O811" s="90">
        <v>1</v>
      </c>
      <c r="P811" s="101">
        <v>46053</v>
      </c>
      <c r="Q811" s="101">
        <v>46081</v>
      </c>
      <c r="R811" s="102">
        <f t="shared" si="36"/>
        <v>4.2</v>
      </c>
      <c r="S811" s="90" t="s">
        <v>465</v>
      </c>
      <c r="T811" s="90" t="s">
        <v>1063</v>
      </c>
      <c r="U811" s="105">
        <f>+IFERROR(VLOOKUP($L811,ACTIVIDADES!$B$9:$X$493,10,0),"")</f>
        <v>1</v>
      </c>
      <c r="V811" s="167" t="str">
        <f>+IFERROR(VLOOKUP($L811,ACTIVIDADES!$B$9:$X$493,11,0)," ")</f>
        <v xml:space="preserve"> se deja en evidencia el procedimiento PC-PE-05 Programación y seguimiento presupuestal V1 </v>
      </c>
      <c r="W811" s="227" t="str">
        <f>+IFERROR(VLOOKUP($L811,ACTIVIDADES!$B$9:$X$493,12,0),"")</f>
        <v>https://dnbcgovco-my.sharepoint.com/:f:/g/personal/planeacion_dnbc_gov_co/IgAKPZEalRp3T7O44VwZjBLlARF86VpmllJA36VR9-2qDG8?e=W6XaGX</v>
      </c>
      <c r="X811" s="138">
        <f>+IFERROR(VLOOKUP($L811,ACTIVIDADES!$B$9:$X$493,13,0),"")</f>
        <v>46153</v>
      </c>
      <c r="Y811" s="164" t="str">
        <f>+IFERROR(VLOOKUP($L811,ACTIVIDADES!$B$9:$X$493,14,0),"")</f>
        <v>Se formuló durante el primer trimestre el procedimiento PC-PE-05 Programación y seguimiento presupuestal V1</v>
      </c>
      <c r="Z811" s="105">
        <f>+IFERROR(VLOOKUP($L811,ACTIVIDADES!$B$9:$X$493,15,0),"")</f>
        <v>1</v>
      </c>
      <c r="AA811" s="165" t="str">
        <f>+IFERROR(VLOOKUP($L811,ACTIVIDADES!$B$9:$X$493,16,0),"")</f>
        <v>CUMPLIDO</v>
      </c>
      <c r="AB811" s="138">
        <v>46171</v>
      </c>
      <c r="AC811" s="174">
        <v>1</v>
      </c>
      <c r="AD811" s="176" t="s">
        <v>466</v>
      </c>
      <c r="AE811" s="105" t="s">
        <v>146</v>
      </c>
      <c r="AF811" s="105" t="s">
        <v>81</v>
      </c>
      <c r="AG811" s="105" t="s">
        <v>85</v>
      </c>
      <c r="AH811" s="105" t="s">
        <v>123</v>
      </c>
      <c r="AI811" s="33"/>
      <c r="AJ811" s="33"/>
      <c r="AK811" s="34"/>
      <c r="AL811" s="33"/>
      <c r="AM811" s="34"/>
      <c r="AN811" s="35"/>
      <c r="AO811" s="36"/>
      <c r="AP811" s="37"/>
      <c r="AQ811" s="33"/>
      <c r="AR811" s="38"/>
      <c r="AS811" s="39"/>
      <c r="AT811" s="40"/>
      <c r="AU811" s="48"/>
      <c r="AV811" s="49"/>
      <c r="AW811" s="41"/>
      <c r="AX811" s="47"/>
      <c r="AY811" s="33"/>
      <c r="AZ811" s="33"/>
      <c r="BA811" s="34"/>
      <c r="BB811" s="33"/>
      <c r="BC811" s="34"/>
      <c r="BD811" s="35"/>
      <c r="BE811" s="36"/>
      <c r="BF811" s="37"/>
      <c r="BG811" s="33"/>
      <c r="BH811" s="38"/>
      <c r="BI811" s="39"/>
      <c r="BJ811" s="40"/>
      <c r="BK811" s="48"/>
      <c r="BL811" s="49"/>
      <c r="BM811" s="41"/>
      <c r="BN811" s="47"/>
      <c r="BO811" s="33"/>
      <c r="BP811" s="33"/>
      <c r="BQ811" s="34"/>
      <c r="BR811" s="33"/>
      <c r="BS811" s="34"/>
      <c r="BT811" s="35"/>
      <c r="BU811" s="36"/>
      <c r="BV811" s="37"/>
      <c r="BW811" s="33"/>
      <c r="BX811" s="38"/>
      <c r="BY811" s="39"/>
      <c r="BZ811" s="40"/>
      <c r="CA811" s="48"/>
      <c r="CB811" s="49"/>
      <c r="CC811" s="41"/>
      <c r="CD811" s="47"/>
    </row>
    <row r="812" spans="1:82" s="32" customFormat="1" ht="90" customHeight="1" x14ac:dyDescent="0.25">
      <c r="A812" s="315">
        <f t="shared" si="35"/>
        <v>804</v>
      </c>
      <c r="B812" s="61" t="s">
        <v>2479</v>
      </c>
      <c r="C812" s="61">
        <v>2025</v>
      </c>
      <c r="D812" s="61" t="s">
        <v>163</v>
      </c>
      <c r="E812" s="61"/>
      <c r="F812" s="104" t="s">
        <v>3266</v>
      </c>
      <c r="G812" s="62" t="s">
        <v>3262</v>
      </c>
      <c r="H812" s="310"/>
      <c r="I812" s="46" t="s">
        <v>3263</v>
      </c>
      <c r="J812" s="64" t="s">
        <v>3263</v>
      </c>
      <c r="K812" s="63" t="s">
        <v>73</v>
      </c>
      <c r="L812" s="90" t="s">
        <v>3267</v>
      </c>
      <c r="M812" s="100" t="s">
        <v>3268</v>
      </c>
      <c r="N812" s="90" t="s">
        <v>1061</v>
      </c>
      <c r="O812" s="90">
        <v>1</v>
      </c>
      <c r="P812" s="101">
        <v>46082</v>
      </c>
      <c r="Q812" s="101">
        <v>46106</v>
      </c>
      <c r="R812" s="102">
        <f t="shared" si="36"/>
        <v>3.6</v>
      </c>
      <c r="S812" s="90" t="s">
        <v>441</v>
      </c>
      <c r="T812" s="90" t="s">
        <v>1063</v>
      </c>
      <c r="U812" s="105">
        <f>+IFERROR(VLOOKUP($L812,ACTIVIDADES!$B$9:$X$493,10,0),"")</f>
        <v>1</v>
      </c>
      <c r="V812" s="167" t="str">
        <f>+IFERROR(VLOOKUP($L812,ACTIVIDADES!$B$9:$X$493,11,0)," ")</f>
        <v>En comité del 26 de marzo de 2026, se presentó anteproyecto de presupuesto para validación del comité directivo</v>
      </c>
      <c r="W812" s="227" t="str">
        <f>+IFERROR(VLOOKUP($L812,ACTIVIDADES!$B$9:$X$493,12,0),"")</f>
        <v>https://dnbcgovco-my.sharepoint.com/:f:/g/personal/planeacion_dnbc_gov_co/IgAwRNaujcVWS71Oq-WCF_AGAfs5QChUDiIf3u_UJWQL4d4?e=4XXkdM</v>
      </c>
      <c r="X812" s="138">
        <f>+IFERROR(VLOOKUP($L812,ACTIVIDADES!$B$9:$X$493,13,0),"")</f>
        <v>46153</v>
      </c>
      <c r="Y812" s="164" t="str">
        <f>+IFERROR(VLOOKUP($L812,ACTIVIDADES!$B$9:$X$493,14,0),"")</f>
        <v>Se evidencia acta de comité directivo</v>
      </c>
      <c r="Z812" s="105">
        <f>+IFERROR(VLOOKUP($L812,ACTIVIDADES!$B$9:$X$493,15,0),"")</f>
        <v>1</v>
      </c>
      <c r="AA812" s="165" t="str">
        <f>+IFERROR(VLOOKUP($L812,ACTIVIDADES!$B$9:$X$493,16,0),"")</f>
        <v>CUMPLIDO</v>
      </c>
      <c r="AB812" s="138">
        <v>46178</v>
      </c>
      <c r="AC812" s="105">
        <v>1</v>
      </c>
      <c r="AD812" s="105" t="s">
        <v>3269</v>
      </c>
      <c r="AE812" s="105" t="s">
        <v>146</v>
      </c>
      <c r="AF812" s="105" t="s">
        <v>81</v>
      </c>
      <c r="AG812" s="105" t="s">
        <v>85</v>
      </c>
      <c r="AH812" s="105" t="s">
        <v>123</v>
      </c>
      <c r="AI812" s="33"/>
      <c r="AJ812" s="33"/>
      <c r="AK812" s="34"/>
      <c r="AL812" s="33"/>
      <c r="AM812" s="34"/>
      <c r="AN812" s="35"/>
      <c r="AO812" s="36"/>
      <c r="AP812" s="37"/>
      <c r="AQ812" s="33"/>
      <c r="AR812" s="38"/>
      <c r="AS812" s="39"/>
      <c r="AT812" s="40"/>
      <c r="AU812" s="48"/>
      <c r="AV812" s="49"/>
      <c r="AW812" s="41"/>
      <c r="AX812" s="47"/>
      <c r="AY812" s="33"/>
      <c r="AZ812" s="33"/>
      <c r="BA812" s="34"/>
      <c r="BB812" s="33"/>
      <c r="BC812" s="34"/>
      <c r="BD812" s="35"/>
      <c r="BE812" s="36"/>
      <c r="BF812" s="37"/>
      <c r="BG812" s="33"/>
      <c r="BH812" s="38"/>
      <c r="BI812" s="39"/>
      <c r="BJ812" s="40"/>
      <c r="BK812" s="48"/>
      <c r="BL812" s="49"/>
      <c r="BM812" s="41"/>
      <c r="BN812" s="47"/>
      <c r="BO812" s="33"/>
      <c r="BP812" s="33"/>
      <c r="BQ812" s="34"/>
      <c r="BR812" s="33"/>
      <c r="BS812" s="34"/>
      <c r="BT812" s="35"/>
      <c r="BU812" s="36"/>
      <c r="BV812" s="37"/>
      <c r="BW812" s="33"/>
      <c r="BX812" s="38"/>
      <c r="BY812" s="39"/>
      <c r="BZ812" s="40"/>
      <c r="CA812" s="48"/>
      <c r="CB812" s="49"/>
      <c r="CC812" s="41"/>
      <c r="CD812" s="47"/>
    </row>
    <row r="813" spans="1:82" s="32" customFormat="1" ht="90" customHeight="1" x14ac:dyDescent="0.25">
      <c r="A813" s="315">
        <f t="shared" si="35"/>
        <v>805</v>
      </c>
      <c r="B813" s="61" t="s">
        <v>2479</v>
      </c>
      <c r="C813" s="61">
        <v>2025</v>
      </c>
      <c r="D813" s="61" t="s">
        <v>163</v>
      </c>
      <c r="E813" s="61"/>
      <c r="F813" s="104" t="s">
        <v>3270</v>
      </c>
      <c r="G813" s="62" t="s">
        <v>3271</v>
      </c>
      <c r="H813" s="310"/>
      <c r="I813" s="46" t="s">
        <v>3272</v>
      </c>
      <c r="J813" s="64" t="s">
        <v>3272</v>
      </c>
      <c r="K813" s="63" t="s">
        <v>73</v>
      </c>
      <c r="L813" s="90" t="s">
        <v>3273</v>
      </c>
      <c r="M813" s="100" t="s">
        <v>3274</v>
      </c>
      <c r="N813" s="90" t="s">
        <v>3275</v>
      </c>
      <c r="O813" s="90">
        <v>4</v>
      </c>
      <c r="P813" s="101">
        <v>46023</v>
      </c>
      <c r="Q813" s="101">
        <v>46387</v>
      </c>
      <c r="R813" s="102">
        <f t="shared" si="36"/>
        <v>54</v>
      </c>
      <c r="S813" s="90" t="s">
        <v>441</v>
      </c>
      <c r="T813" s="90" t="s">
        <v>1063</v>
      </c>
      <c r="U813" s="105">
        <f>+IFERROR(VLOOKUP($L813,ACTIVIDADES!$B$9:$X$493,10,0),"")</f>
        <v>0.25</v>
      </c>
      <c r="V813" s="167" t="str">
        <f>+IFERROR(VLOOKUP($L813,ACTIVIDADES!$B$9:$X$493,11,0)," ")</f>
        <v>Se adjunta convocatoria para primer trimestre de la Junta de bomberos</v>
      </c>
      <c r="W813" s="227" t="str">
        <f>+IFERROR(VLOOKUP($L813,ACTIVIDADES!$B$9:$X$493,12,0),"")</f>
        <v>https://dnbcgovco-my.sharepoint.com/:f:/g/personal/planeacion_dnbc_gov_co/IgAwRNaujcVWS71Oq-WCF_AGAfs5QChUDiIf3u_UJWQL4d4?e=4XXkdM</v>
      </c>
      <c r="X813" s="138">
        <f>+IFERROR(VLOOKUP($L813,ACTIVIDADES!$B$9:$X$493,13,0),"")</f>
        <v>46153</v>
      </c>
      <c r="Y813" s="164" t="str">
        <f>+IFERROR(VLOOKUP($L813,ACTIVIDADES!$B$9:$X$493,14,0),"")</f>
        <v>Se evidencia convocatoria de primer trimestre 2026 de la junta de bomberos</v>
      </c>
      <c r="Z813" s="105">
        <f>+IFERROR(VLOOKUP($L813,ACTIVIDADES!$B$9:$X$493,15,0),"")</f>
        <v>0.25</v>
      </c>
      <c r="AA813" s="165" t="str">
        <f>+IFERROR(VLOOKUP($L813,ACTIVIDADES!$B$9:$X$493,16,0),"")</f>
        <v>EJECUCIÓN</v>
      </c>
      <c r="AB813" s="138">
        <v>46178</v>
      </c>
      <c r="AC813" s="105">
        <v>0.25</v>
      </c>
      <c r="AD813" s="105" t="s">
        <v>3276</v>
      </c>
      <c r="AE813" s="105" t="s">
        <v>108</v>
      </c>
      <c r="AF813" s="105" t="s">
        <v>81</v>
      </c>
      <c r="AG813" s="105" t="s">
        <v>81</v>
      </c>
      <c r="AH813" s="105" t="s">
        <v>81</v>
      </c>
      <c r="AI813" s="33"/>
      <c r="AJ813" s="33"/>
      <c r="AK813" s="34"/>
      <c r="AL813" s="33"/>
      <c r="AM813" s="34"/>
      <c r="AN813" s="35"/>
      <c r="AO813" s="36"/>
      <c r="AP813" s="37"/>
      <c r="AQ813" s="33"/>
      <c r="AR813" s="38"/>
      <c r="AS813" s="39"/>
      <c r="AT813" s="40"/>
      <c r="AU813" s="48"/>
      <c r="AV813" s="49"/>
      <c r="AW813" s="41"/>
      <c r="AX813" s="47"/>
      <c r="AY813" s="33"/>
      <c r="AZ813" s="33"/>
      <c r="BA813" s="34"/>
      <c r="BB813" s="33"/>
      <c r="BC813" s="34"/>
      <c r="BD813" s="35"/>
      <c r="BE813" s="36"/>
      <c r="BF813" s="37"/>
      <c r="BG813" s="33"/>
      <c r="BH813" s="38"/>
      <c r="BI813" s="39"/>
      <c r="BJ813" s="40"/>
      <c r="BK813" s="48"/>
      <c r="BL813" s="49"/>
      <c r="BM813" s="41"/>
      <c r="BN813" s="47"/>
      <c r="BO813" s="33"/>
      <c r="BP813" s="33"/>
      <c r="BQ813" s="34"/>
      <c r="BR813" s="33"/>
      <c r="BS813" s="34"/>
      <c r="BT813" s="35"/>
      <c r="BU813" s="36"/>
      <c r="BV813" s="37"/>
      <c r="BW813" s="33"/>
      <c r="BX813" s="38"/>
      <c r="BY813" s="39"/>
      <c r="BZ813" s="40"/>
      <c r="CA813" s="48"/>
      <c r="CB813" s="49"/>
      <c r="CC813" s="41"/>
      <c r="CD813" s="47"/>
    </row>
    <row r="814" spans="1:82" s="32" customFormat="1" ht="90" customHeight="1" x14ac:dyDescent="0.25">
      <c r="A814" s="315">
        <f t="shared" si="35"/>
        <v>806</v>
      </c>
      <c r="B814" s="61" t="s">
        <v>2479</v>
      </c>
      <c r="C814" s="61">
        <v>2025</v>
      </c>
      <c r="D814" s="61" t="s">
        <v>163</v>
      </c>
      <c r="E814" s="61"/>
      <c r="F814" s="104" t="s">
        <v>3277</v>
      </c>
      <c r="G814" s="62" t="s">
        <v>3278</v>
      </c>
      <c r="H814" s="310"/>
      <c r="I814" s="46" t="s">
        <v>3279</v>
      </c>
      <c r="J814" s="64" t="s">
        <v>3279</v>
      </c>
      <c r="K814" s="63" t="s">
        <v>73</v>
      </c>
      <c r="L814" s="90" t="s">
        <v>3264</v>
      </c>
      <c r="M814" s="100" t="s">
        <v>3265</v>
      </c>
      <c r="N814" s="90" t="s">
        <v>3247</v>
      </c>
      <c r="O814" s="90">
        <v>1</v>
      </c>
      <c r="P814" s="101">
        <v>46053</v>
      </c>
      <c r="Q814" s="101">
        <v>46081</v>
      </c>
      <c r="R814" s="102">
        <f t="shared" si="36"/>
        <v>4.2</v>
      </c>
      <c r="S814" s="90" t="s">
        <v>293</v>
      </c>
      <c r="T814" s="90" t="s">
        <v>1063</v>
      </c>
      <c r="U814" s="105">
        <f>+IFERROR(VLOOKUP($L814,ACTIVIDADES!$B$9:$X$493,10,0),"")</f>
        <v>1</v>
      </c>
      <c r="V814" s="167" t="str">
        <f>+IFERROR(VLOOKUP($L814,ACTIVIDADES!$B$9:$X$493,11,0)," ")</f>
        <v xml:space="preserve"> se deja en evidencia el procedimiento PC-PE-05 Programación y seguimiento presupuestal V1 </v>
      </c>
      <c r="W814" s="227" t="str">
        <f>+IFERROR(VLOOKUP($L814,ACTIVIDADES!$B$9:$X$493,12,0),"")</f>
        <v>https://dnbcgovco-my.sharepoint.com/:f:/g/personal/planeacion_dnbc_gov_co/IgAKPZEalRp3T7O44VwZjBLlARF86VpmllJA36VR9-2qDG8?e=W6XaGX</v>
      </c>
      <c r="X814" s="138">
        <f>+IFERROR(VLOOKUP($L814,ACTIVIDADES!$B$9:$X$493,13,0),"")</f>
        <v>46153</v>
      </c>
      <c r="Y814" s="164" t="str">
        <f>+IFERROR(VLOOKUP($L814,ACTIVIDADES!$B$9:$X$493,14,0),"")</f>
        <v>Se formuló durante el primer trimestre el procedimiento PC-PE-05 Programación y seguimiento presupuestal V1</v>
      </c>
      <c r="Z814" s="105">
        <f>+IFERROR(VLOOKUP($L814,ACTIVIDADES!$B$9:$X$493,15,0),"")</f>
        <v>1</v>
      </c>
      <c r="AA814" s="165" t="str">
        <f>+IFERROR(VLOOKUP($L814,ACTIVIDADES!$B$9:$X$493,16,0),"")</f>
        <v>CUMPLIDO</v>
      </c>
      <c r="AB814" s="138">
        <v>46171</v>
      </c>
      <c r="AC814" s="174">
        <v>1</v>
      </c>
      <c r="AD814" s="181" t="s">
        <v>3280</v>
      </c>
      <c r="AE814" s="105" t="s">
        <v>146</v>
      </c>
      <c r="AF814" s="105" t="s">
        <v>81</v>
      </c>
      <c r="AG814" s="105" t="s">
        <v>85</v>
      </c>
      <c r="AH814" s="105" t="s">
        <v>123</v>
      </c>
      <c r="AI814" s="33"/>
      <c r="AJ814" s="33"/>
      <c r="AK814" s="34"/>
      <c r="AL814" s="33"/>
      <c r="AM814" s="34"/>
      <c r="AN814" s="35"/>
      <c r="AO814" s="36"/>
      <c r="AP814" s="37"/>
      <c r="AQ814" s="33"/>
      <c r="AR814" s="38"/>
      <c r="AS814" s="39"/>
      <c r="AT814" s="40"/>
      <c r="AU814" s="48"/>
      <c r="AV814" s="49"/>
      <c r="AW814" s="41"/>
      <c r="AX814" s="47"/>
      <c r="AY814" s="33"/>
      <c r="AZ814" s="33"/>
      <c r="BA814" s="34"/>
      <c r="BB814" s="33"/>
      <c r="BC814" s="34"/>
      <c r="BD814" s="35"/>
      <c r="BE814" s="36"/>
      <c r="BF814" s="37"/>
      <c r="BG814" s="33"/>
      <c r="BH814" s="38"/>
      <c r="BI814" s="39"/>
      <c r="BJ814" s="40"/>
      <c r="BK814" s="48"/>
      <c r="BL814" s="49"/>
      <c r="BM814" s="41"/>
      <c r="BN814" s="47"/>
      <c r="BO814" s="33"/>
      <c r="BP814" s="33"/>
      <c r="BQ814" s="34"/>
      <c r="BR814" s="33"/>
      <c r="BS814" s="34"/>
      <c r="BT814" s="35"/>
      <c r="BU814" s="36"/>
      <c r="BV814" s="37"/>
      <c r="BW814" s="33"/>
      <c r="BX814" s="38"/>
      <c r="BY814" s="39"/>
      <c r="BZ814" s="40"/>
      <c r="CA814" s="48"/>
      <c r="CB814" s="49"/>
      <c r="CC814" s="41"/>
      <c r="CD814" s="47"/>
    </row>
    <row r="815" spans="1:82" s="32" customFormat="1" ht="90" customHeight="1" x14ac:dyDescent="0.25">
      <c r="A815" s="315">
        <f t="shared" si="35"/>
        <v>807</v>
      </c>
      <c r="B815" s="61" t="s">
        <v>2479</v>
      </c>
      <c r="C815" s="61">
        <v>2025</v>
      </c>
      <c r="D815" s="61" t="s">
        <v>163</v>
      </c>
      <c r="E815" s="61"/>
      <c r="F815" s="104" t="s">
        <v>3281</v>
      </c>
      <c r="G815" s="62" t="s">
        <v>3278</v>
      </c>
      <c r="H815" s="310"/>
      <c r="I815" s="46" t="s">
        <v>3279</v>
      </c>
      <c r="J815" s="64" t="s">
        <v>3279</v>
      </c>
      <c r="K815" s="63" t="s">
        <v>73</v>
      </c>
      <c r="L815" s="90" t="s">
        <v>3282</v>
      </c>
      <c r="M815" s="100" t="s">
        <v>3283</v>
      </c>
      <c r="N815" s="90" t="s">
        <v>3284</v>
      </c>
      <c r="O815" s="90">
        <v>1</v>
      </c>
      <c r="P815" s="101">
        <v>46097</v>
      </c>
      <c r="Q815" s="101">
        <v>46108</v>
      </c>
      <c r="R815" s="102">
        <f t="shared" si="36"/>
        <v>1.65</v>
      </c>
      <c r="S815" s="90" t="s">
        <v>441</v>
      </c>
      <c r="T815" s="90" t="s">
        <v>1063</v>
      </c>
      <c r="U815" s="105">
        <f>+IFERROR(VLOOKUP($L815,ACTIVIDADES!$B$9:$X$493,10,0),"")</f>
        <v>1</v>
      </c>
      <c r="V815" s="167" t="str">
        <f>+IFERROR(VLOOKUP($L815,ACTIVIDADES!$B$9:$X$493,11,0)," ")</f>
        <v>Se incluye en procedimiento fechas establecidas para la presentación del anteproyecto de presupuesto</v>
      </c>
      <c r="W815" s="227" t="str">
        <f>+IFERROR(VLOOKUP($L815,ACTIVIDADES!$B$9:$X$493,12,0),"")</f>
        <v>https://dnbcgovco-my.sharepoint.com/:f:/g/personal/planeacion_dnbc_gov_co/IgAwRNaujcVWS71Oq-WCF_AGAfs5QChUDiIf3u_UJWQL4d4?e=4XXkdM</v>
      </c>
      <c r="X815" s="138">
        <f>+IFERROR(VLOOKUP($L815,ACTIVIDADES!$B$9:$X$493,13,0),"")</f>
        <v>46153</v>
      </c>
      <c r="Y815" s="164" t="str">
        <f>+IFERROR(VLOOKUP($L815,ACTIVIDADES!$B$9:$X$493,14,0),"")</f>
        <v>Se evidencia tiempos en el procedimiento de programación presupuestal</v>
      </c>
      <c r="Z815" s="105">
        <f>+IFERROR(VLOOKUP($L815,ACTIVIDADES!$B$9:$X$493,15,0),"")</f>
        <v>1</v>
      </c>
      <c r="AA815" s="165" t="str">
        <f>+IFERROR(VLOOKUP($L815,ACTIVIDADES!$B$9:$X$493,16,0),"")</f>
        <v>CUMPLIDO</v>
      </c>
      <c r="AB815" s="138">
        <v>46178</v>
      </c>
      <c r="AC815" s="105">
        <v>1</v>
      </c>
      <c r="AD815" s="105" t="s">
        <v>3285</v>
      </c>
      <c r="AE815" s="105" t="s">
        <v>146</v>
      </c>
      <c r="AF815" s="105" t="s">
        <v>81</v>
      </c>
      <c r="AG815" s="105" t="s">
        <v>85</v>
      </c>
      <c r="AH815" s="105" t="s">
        <v>123</v>
      </c>
      <c r="AI815" s="33"/>
      <c r="AJ815" s="33"/>
      <c r="AK815" s="34"/>
      <c r="AL815" s="33"/>
      <c r="AM815" s="34"/>
      <c r="AN815" s="35"/>
      <c r="AO815" s="36"/>
      <c r="AP815" s="37"/>
      <c r="AQ815" s="33"/>
      <c r="AR815" s="38"/>
      <c r="AS815" s="39"/>
      <c r="AT815" s="40"/>
      <c r="AU815" s="48"/>
      <c r="AV815" s="49"/>
      <c r="AW815" s="41"/>
      <c r="AX815" s="47"/>
      <c r="AY815" s="33"/>
      <c r="AZ815" s="33"/>
      <c r="BA815" s="34"/>
      <c r="BB815" s="33"/>
      <c r="BC815" s="34"/>
      <c r="BD815" s="35"/>
      <c r="BE815" s="36"/>
      <c r="BF815" s="37"/>
      <c r="BG815" s="33"/>
      <c r="BH815" s="38"/>
      <c r="BI815" s="39"/>
      <c r="BJ815" s="40"/>
      <c r="BK815" s="48"/>
      <c r="BL815" s="49"/>
      <c r="BM815" s="41"/>
      <c r="BN815" s="47"/>
      <c r="BO815" s="33"/>
      <c r="BP815" s="33"/>
      <c r="BQ815" s="34"/>
      <c r="BR815" s="33"/>
      <c r="BS815" s="34"/>
      <c r="BT815" s="35"/>
      <c r="BU815" s="36"/>
      <c r="BV815" s="37"/>
      <c r="BW815" s="33"/>
      <c r="BX815" s="38"/>
      <c r="BY815" s="39"/>
      <c r="BZ815" s="40"/>
      <c r="CA815" s="48"/>
      <c r="CB815" s="49"/>
      <c r="CC815" s="41"/>
      <c r="CD815" s="47"/>
    </row>
    <row r="816" spans="1:82" s="32" customFormat="1" ht="90" customHeight="1" x14ac:dyDescent="0.25">
      <c r="A816" s="315">
        <f t="shared" si="35"/>
        <v>808</v>
      </c>
      <c r="B816" s="61" t="s">
        <v>2479</v>
      </c>
      <c r="C816" s="61">
        <v>2025</v>
      </c>
      <c r="D816" s="61" t="s">
        <v>68</v>
      </c>
      <c r="E816" s="61"/>
      <c r="F816" s="104" t="s">
        <v>3286</v>
      </c>
      <c r="G816" s="62" t="s">
        <v>3287</v>
      </c>
      <c r="H816" s="310" t="s">
        <v>3288</v>
      </c>
      <c r="I816" s="46" t="s">
        <v>3289</v>
      </c>
      <c r="J816" s="64" t="s">
        <v>3289</v>
      </c>
      <c r="K816" s="63" t="s">
        <v>73</v>
      </c>
      <c r="L816" s="90" t="s">
        <v>3290</v>
      </c>
      <c r="M816" s="100" t="s">
        <v>3291</v>
      </c>
      <c r="N816" s="90" t="s">
        <v>3292</v>
      </c>
      <c r="O816" s="90">
        <v>1</v>
      </c>
      <c r="P816" s="101">
        <v>46023</v>
      </c>
      <c r="Q816" s="101">
        <v>46112</v>
      </c>
      <c r="R816" s="102">
        <f t="shared" si="36"/>
        <v>13.5</v>
      </c>
      <c r="S816" s="90" t="s">
        <v>3293</v>
      </c>
      <c r="T816" s="90" t="s">
        <v>1063</v>
      </c>
      <c r="U816" s="105">
        <f>+IFERROR(VLOOKUP($L816,ACTIVIDADES!$B$9:$X$493,10,0),"")</f>
        <v>1</v>
      </c>
      <c r="V816" s="167" t="str">
        <f>+IFERROR(VLOOKUP($L816,ACTIVIDADES!$B$9:$X$493,11,0)," ")</f>
        <v>Se adjunta expediente documental que soporta acciones encaminadas al mejoramiento del Sistema de Información RUE 2.0, evidenciando avances en actualización funcional, parametrización, arquitectura, generación de reportes e implementación de mejoras identificadas.</v>
      </c>
      <c r="W816" s="227" t="str">
        <f>+IFERROR(VLOOKUP($L816,ACTIVIDADES!$B$9:$X$493,12,0),"")</f>
        <v>https://dnbcgovco-my.sharepoint.com/:f:/g/personal/planeacion_dnbc_gov_co/IgBx92YBq26rRIJLL5Vbj3RRAVNouU3GXCuU37nZSwWMFAc?e=1rDc0W</v>
      </c>
      <c r="X816" s="138">
        <f>+IFERROR(VLOOKUP($L816,ACTIVIDADES!$B$9:$X$493,13,0),"")</f>
        <v>46153</v>
      </c>
      <c r="Y816" s="164" t="str">
        <f>+IFERROR(VLOOKUP($L816,ACTIVIDADES!$B$9:$X$493,14,0),"")</f>
        <v>Se adjunta formato de necesidad de RUE 2.0</v>
      </c>
      <c r="Z816" s="105">
        <f>+IFERROR(VLOOKUP($L816,ACTIVIDADES!$B$9:$X$493,15,0),"")</f>
        <v>0.5</v>
      </c>
      <c r="AA816" s="165" t="str">
        <f>+IFERROR(VLOOKUP($L816,ACTIVIDADES!$B$9:$X$493,16,0),"")</f>
        <v>VENCIDO</v>
      </c>
      <c r="AB816" s="138">
        <v>46178</v>
      </c>
      <c r="AC816" s="105">
        <v>0.5</v>
      </c>
      <c r="AD816" s="105" t="s">
        <v>3294</v>
      </c>
      <c r="AE816" s="105" t="s">
        <v>118</v>
      </c>
      <c r="AF816" s="105" t="s">
        <v>81</v>
      </c>
      <c r="AG816" s="105" t="s">
        <v>81</v>
      </c>
      <c r="AH816" s="105" t="s">
        <v>81</v>
      </c>
      <c r="AI816" s="33"/>
      <c r="AJ816" s="33"/>
      <c r="AK816" s="34"/>
      <c r="AL816" s="33"/>
      <c r="AM816" s="34"/>
      <c r="AN816" s="35"/>
      <c r="AO816" s="36"/>
      <c r="AP816" s="37"/>
      <c r="AQ816" s="33"/>
      <c r="AR816" s="38"/>
      <c r="AS816" s="39"/>
      <c r="AT816" s="40"/>
      <c r="AU816" s="48"/>
      <c r="AV816" s="49"/>
      <c r="AW816" s="41"/>
      <c r="AX816" s="47"/>
      <c r="AY816" s="33"/>
      <c r="AZ816" s="33"/>
      <c r="BA816" s="34"/>
      <c r="BB816" s="33"/>
      <c r="BC816" s="34"/>
      <c r="BD816" s="35"/>
      <c r="BE816" s="36"/>
      <c r="BF816" s="37"/>
      <c r="BG816" s="33"/>
      <c r="BH816" s="38"/>
      <c r="BI816" s="39"/>
      <c r="BJ816" s="40"/>
      <c r="BK816" s="48"/>
      <c r="BL816" s="49"/>
      <c r="BM816" s="41"/>
      <c r="BN816" s="47"/>
      <c r="BO816" s="33"/>
      <c r="BP816" s="33"/>
      <c r="BQ816" s="34"/>
      <c r="BR816" s="33"/>
      <c r="BS816" s="34"/>
      <c r="BT816" s="35"/>
      <c r="BU816" s="36"/>
      <c r="BV816" s="37"/>
      <c r="BW816" s="33"/>
      <c r="BX816" s="38"/>
      <c r="BY816" s="39"/>
      <c r="BZ816" s="40"/>
      <c r="CA816" s="48"/>
      <c r="CB816" s="49"/>
      <c r="CC816" s="41"/>
      <c r="CD816" s="47"/>
    </row>
    <row r="817" spans="1:82" s="32" customFormat="1" ht="90" customHeight="1" x14ac:dyDescent="0.25">
      <c r="A817" s="315">
        <f t="shared" si="35"/>
        <v>809</v>
      </c>
      <c r="B817" s="61" t="s">
        <v>2479</v>
      </c>
      <c r="C817" s="61">
        <v>2025</v>
      </c>
      <c r="D817" s="61" t="s">
        <v>1248</v>
      </c>
      <c r="E817" s="61"/>
      <c r="F817" s="104" t="s">
        <v>3295</v>
      </c>
      <c r="G817" s="62" t="s">
        <v>3287</v>
      </c>
      <c r="H817" s="310" t="s">
        <v>1251</v>
      </c>
      <c r="I817" s="46" t="s">
        <v>3289</v>
      </c>
      <c r="J817" s="64" t="s">
        <v>3289</v>
      </c>
      <c r="K817" s="63" t="s">
        <v>73</v>
      </c>
      <c r="L817" s="90" t="s">
        <v>3296</v>
      </c>
      <c r="M817" s="100" t="s">
        <v>3297</v>
      </c>
      <c r="N817" s="90" t="s">
        <v>3298</v>
      </c>
      <c r="O817" s="90">
        <v>4</v>
      </c>
      <c r="P817" s="101">
        <v>46023</v>
      </c>
      <c r="Q817" s="101">
        <v>46387</v>
      </c>
      <c r="R817" s="102">
        <f t="shared" si="36"/>
        <v>54</v>
      </c>
      <c r="S817" s="90" t="s">
        <v>3299</v>
      </c>
      <c r="T817" s="90" t="s">
        <v>1063</v>
      </c>
      <c r="U817" s="105">
        <f>+IFERROR(VLOOKUP($L817,ACTIVIDADES!$B$9:$X$493,10,0),"")</f>
        <v>0</v>
      </c>
      <c r="V817" s="167">
        <f>+IFERROR(VLOOKUP($L817,ACTIVIDADES!$B$9:$X$493,11,0)," ")</f>
        <v>0</v>
      </c>
      <c r="W817" s="227">
        <f>+IFERROR(VLOOKUP($L817,ACTIVIDADES!$B$9:$X$493,12,0),"")</f>
        <v>0</v>
      </c>
      <c r="X817" s="138">
        <f>+IFERROR(VLOOKUP($L817,ACTIVIDADES!$B$9:$X$493,13,0),"")</f>
        <v>46153</v>
      </c>
      <c r="Y817" s="164" t="str">
        <f>+IFERROR(VLOOKUP($L817,ACTIVIDADES!$B$9:$X$493,14,0),"")</f>
        <v>No se registra seguimiento</v>
      </c>
      <c r="Z817" s="105">
        <f>+IFERROR(VLOOKUP($L817,ACTIVIDADES!$B$9:$X$493,15,0),"")</f>
        <v>0</v>
      </c>
      <c r="AA817" s="165" t="str">
        <f>+IFERROR(VLOOKUP($L817,ACTIVIDADES!$B$9:$X$493,16,0),"")</f>
        <v>EJECUCIÓN</v>
      </c>
      <c r="AB817" s="138">
        <v>46178</v>
      </c>
      <c r="AC817" s="105">
        <v>0</v>
      </c>
      <c r="AD817" s="105" t="s">
        <v>93</v>
      </c>
      <c r="AE817" s="105" t="s">
        <v>83</v>
      </c>
      <c r="AF817" s="105" t="s">
        <v>81</v>
      </c>
      <c r="AG817" s="105" t="s">
        <v>81</v>
      </c>
      <c r="AH817" s="105" t="s">
        <v>81</v>
      </c>
      <c r="AI817" s="33"/>
      <c r="AJ817" s="33"/>
      <c r="AK817" s="34"/>
      <c r="AL817" s="33"/>
      <c r="AM817" s="34"/>
      <c r="AN817" s="35"/>
      <c r="AO817" s="36"/>
      <c r="AP817" s="37"/>
      <c r="AQ817" s="33"/>
      <c r="AR817" s="38"/>
      <c r="AS817" s="39"/>
      <c r="AT817" s="40"/>
      <c r="AU817" s="48"/>
      <c r="AV817" s="49"/>
      <c r="AW817" s="41"/>
      <c r="AX817" s="47"/>
      <c r="AY817" s="33"/>
      <c r="AZ817" s="33"/>
      <c r="BA817" s="34"/>
      <c r="BB817" s="33"/>
      <c r="BC817" s="34"/>
      <c r="BD817" s="35"/>
      <c r="BE817" s="36"/>
      <c r="BF817" s="37"/>
      <c r="BG817" s="33"/>
      <c r="BH817" s="38"/>
      <c r="BI817" s="39"/>
      <c r="BJ817" s="40"/>
      <c r="BK817" s="48"/>
      <c r="BL817" s="49"/>
      <c r="BM817" s="41"/>
      <c r="BN817" s="47"/>
      <c r="BO817" s="33"/>
      <c r="BP817" s="33"/>
      <c r="BQ817" s="34"/>
      <c r="BR817" s="33"/>
      <c r="BS817" s="34"/>
      <c r="BT817" s="35"/>
      <c r="BU817" s="36"/>
      <c r="BV817" s="37"/>
      <c r="BW817" s="33"/>
      <c r="BX817" s="38"/>
      <c r="BY817" s="39"/>
      <c r="BZ817" s="40"/>
      <c r="CA817" s="48"/>
      <c r="CB817" s="49"/>
      <c r="CC817" s="41"/>
      <c r="CD817" s="47"/>
    </row>
    <row r="818" spans="1:82" s="32" customFormat="1" ht="90" customHeight="1" x14ac:dyDescent="0.2">
      <c r="A818" s="315">
        <f t="shared" si="35"/>
        <v>810</v>
      </c>
      <c r="B818" s="61" t="s">
        <v>2479</v>
      </c>
      <c r="C818" s="61">
        <v>2025</v>
      </c>
      <c r="D818" s="61" t="s">
        <v>1248</v>
      </c>
      <c r="E818" s="61"/>
      <c r="F818" s="104" t="s">
        <v>3300</v>
      </c>
      <c r="G818" s="62" t="s">
        <v>3287</v>
      </c>
      <c r="H818" s="310"/>
      <c r="I818" s="46" t="s">
        <v>3289</v>
      </c>
      <c r="J818" s="46" t="s">
        <v>3289</v>
      </c>
      <c r="K818" s="63" t="s">
        <v>73</v>
      </c>
      <c r="L818" s="90" t="s">
        <v>3301</v>
      </c>
      <c r="M818" s="100" t="s">
        <v>3302</v>
      </c>
      <c r="N818" s="90" t="s">
        <v>3303</v>
      </c>
      <c r="O818" s="90">
        <v>3</v>
      </c>
      <c r="P818" s="101">
        <v>46113</v>
      </c>
      <c r="Q818" s="101">
        <v>46387</v>
      </c>
      <c r="R818" s="102">
        <f t="shared" si="36"/>
        <v>40.5</v>
      </c>
      <c r="S818" s="90" t="s">
        <v>3304</v>
      </c>
      <c r="T818" s="90" t="s">
        <v>1063</v>
      </c>
      <c r="U818" s="105">
        <f>+IFERROR(VLOOKUP($L818,ACTIVIDADES!$B$9:$X$493,10,0),"")</f>
        <v>0</v>
      </c>
      <c r="V818" s="167">
        <f>+IFERROR(VLOOKUP($L818,ACTIVIDADES!$B$9:$X$493,11,0)," ")</f>
        <v>0</v>
      </c>
      <c r="W818" s="227">
        <f>+IFERROR(VLOOKUP($L818,ACTIVIDADES!$B$9:$X$493,12,0),"")</f>
        <v>0</v>
      </c>
      <c r="X818" s="138">
        <f>+IFERROR(VLOOKUP($L818,ACTIVIDADES!$B$9:$X$493,13,0),"")</f>
        <v>46153</v>
      </c>
      <c r="Y818" s="164" t="str">
        <f>+IFERROR(VLOOKUP($L818,ACTIVIDADES!$B$9:$X$493,14,0),"")</f>
        <v>No se evidencia seguimiento</v>
      </c>
      <c r="Z818" s="105">
        <f>+IFERROR(VLOOKUP($L818,ACTIVIDADES!$B$9:$X$493,15,0),"")</f>
        <v>0</v>
      </c>
      <c r="AA818" s="165" t="str">
        <f>+IFERROR(VLOOKUP($L818,ACTIVIDADES!$B$9:$X$493,16,0),"")</f>
        <v>EJECUCIÓN</v>
      </c>
      <c r="AB818" s="138">
        <v>46230</v>
      </c>
      <c r="AC818" s="105">
        <v>0</v>
      </c>
      <c r="AD818" s="105" t="s">
        <v>93</v>
      </c>
      <c r="AE818" s="105" t="s">
        <v>118</v>
      </c>
      <c r="AF818" s="105" t="s">
        <v>81</v>
      </c>
      <c r="AG818" s="105" t="s">
        <v>85</v>
      </c>
      <c r="AH818" s="230" t="s">
        <v>3212</v>
      </c>
      <c r="AI818" s="33"/>
      <c r="AJ818" s="33"/>
      <c r="AK818" s="34"/>
      <c r="AL818" s="33"/>
      <c r="AM818" s="34"/>
      <c r="AN818" s="35"/>
      <c r="AO818" s="36"/>
      <c r="AP818" s="37"/>
      <c r="AQ818" s="33"/>
      <c r="AR818" s="38"/>
      <c r="AS818" s="39"/>
      <c r="AT818" s="40"/>
      <c r="AU818" s="48"/>
      <c r="AV818" s="49"/>
      <c r="AW818" s="41"/>
      <c r="AX818" s="47"/>
      <c r="AY818" s="33"/>
      <c r="AZ818" s="33"/>
      <c r="BA818" s="34"/>
      <c r="BB818" s="33"/>
      <c r="BC818" s="34"/>
      <c r="BD818" s="35"/>
      <c r="BE818" s="36"/>
      <c r="BF818" s="37"/>
      <c r="BG818" s="33"/>
      <c r="BH818" s="38"/>
      <c r="BI818" s="39"/>
      <c r="BJ818" s="40"/>
      <c r="BK818" s="48"/>
      <c r="BL818" s="49"/>
      <c r="BM818" s="41"/>
      <c r="BN818" s="47"/>
      <c r="BO818" s="33"/>
      <c r="BP818" s="33"/>
      <c r="BQ818" s="34"/>
      <c r="BR818" s="33"/>
      <c r="BS818" s="34"/>
      <c r="BT818" s="35"/>
      <c r="BU818" s="36"/>
      <c r="BV818" s="37"/>
      <c r="BW818" s="33"/>
      <c r="BX818" s="38"/>
      <c r="BY818" s="39"/>
      <c r="BZ818" s="40"/>
      <c r="CA818" s="48"/>
      <c r="CB818" s="49"/>
      <c r="CC818" s="41"/>
      <c r="CD818" s="47"/>
    </row>
    <row r="819" spans="1:82" s="32" customFormat="1" ht="90" customHeight="1" x14ac:dyDescent="0.2">
      <c r="A819" s="315">
        <f t="shared" si="35"/>
        <v>811</v>
      </c>
      <c r="B819" s="61" t="s">
        <v>2479</v>
      </c>
      <c r="C819" s="61">
        <v>2025</v>
      </c>
      <c r="D819" s="61" t="s">
        <v>1248</v>
      </c>
      <c r="E819" s="61"/>
      <c r="F819" s="104" t="s">
        <v>3305</v>
      </c>
      <c r="G819" s="62" t="s">
        <v>3287</v>
      </c>
      <c r="H819" s="310"/>
      <c r="I819" s="46" t="s">
        <v>3289</v>
      </c>
      <c r="J819" s="46" t="s">
        <v>3289</v>
      </c>
      <c r="K819" s="63" t="s">
        <v>73</v>
      </c>
      <c r="L819" s="90" t="s">
        <v>3306</v>
      </c>
      <c r="M819" s="100" t="s">
        <v>3307</v>
      </c>
      <c r="N819" s="90" t="s">
        <v>3308</v>
      </c>
      <c r="O819" s="90">
        <v>40</v>
      </c>
      <c r="P819" s="101">
        <v>46023</v>
      </c>
      <c r="Q819" s="101">
        <v>46387</v>
      </c>
      <c r="R819" s="102">
        <f t="shared" si="36"/>
        <v>54</v>
      </c>
      <c r="S819" s="90" t="s">
        <v>3304</v>
      </c>
      <c r="T819" s="90" t="s">
        <v>1063</v>
      </c>
      <c r="U819" s="105">
        <f>+IFERROR(VLOOKUP($L819,ACTIVIDADES!$B$9:$X$493,10,0),"")</f>
        <v>0</v>
      </c>
      <c r="V819" s="167">
        <f>+IFERROR(VLOOKUP($L819,ACTIVIDADES!$B$9:$X$493,11,0)," ")</f>
        <v>0</v>
      </c>
      <c r="W819" s="227">
        <f>+IFERROR(VLOOKUP($L819,ACTIVIDADES!$B$9:$X$493,12,0),"")</f>
        <v>0</v>
      </c>
      <c r="X819" s="138">
        <f>+IFERROR(VLOOKUP($L819,ACTIVIDADES!$B$9:$X$493,13,0),"")</f>
        <v>46153</v>
      </c>
      <c r="Y819" s="164" t="str">
        <f>+IFERROR(VLOOKUP($L819,ACTIVIDADES!$B$9:$X$493,14,0),"")</f>
        <v>No se evidencia seguimiento</v>
      </c>
      <c r="Z819" s="105">
        <f>+IFERROR(VLOOKUP($L819,ACTIVIDADES!$B$9:$X$493,15,0),"")</f>
        <v>0</v>
      </c>
      <c r="AA819" s="165" t="str">
        <f>+IFERROR(VLOOKUP($L819,ACTIVIDADES!$B$9:$X$493,16,0),"")</f>
        <v>EJECUCIÓN</v>
      </c>
      <c r="AB819" s="138">
        <v>46230</v>
      </c>
      <c r="AC819" s="105">
        <v>0</v>
      </c>
      <c r="AD819" s="105" t="s">
        <v>93</v>
      </c>
      <c r="AE819" s="105" t="s">
        <v>83</v>
      </c>
      <c r="AF819" s="105" t="s">
        <v>81</v>
      </c>
      <c r="AG819" s="105" t="s">
        <v>81</v>
      </c>
      <c r="AH819" s="230" t="s">
        <v>3212</v>
      </c>
      <c r="AI819" s="33"/>
      <c r="AJ819" s="33"/>
      <c r="AK819" s="34"/>
      <c r="AL819" s="33"/>
      <c r="AM819" s="34"/>
      <c r="AN819" s="35"/>
      <c r="AO819" s="36"/>
      <c r="AP819" s="37"/>
      <c r="AQ819" s="33"/>
      <c r="AR819" s="38"/>
      <c r="AS819" s="39"/>
      <c r="AT819" s="40"/>
      <c r="AU819" s="48"/>
      <c r="AV819" s="49"/>
      <c r="AW819" s="41"/>
      <c r="AX819" s="47"/>
      <c r="AY819" s="33"/>
      <c r="AZ819" s="33"/>
      <c r="BA819" s="34"/>
      <c r="BB819" s="33"/>
      <c r="BC819" s="34"/>
      <c r="BD819" s="35"/>
      <c r="BE819" s="36"/>
      <c r="BF819" s="37"/>
      <c r="BG819" s="33"/>
      <c r="BH819" s="38"/>
      <c r="BI819" s="39"/>
      <c r="BJ819" s="40"/>
      <c r="BK819" s="48"/>
      <c r="BL819" s="49"/>
      <c r="BM819" s="41"/>
      <c r="BN819" s="47"/>
      <c r="BO819" s="33"/>
      <c r="BP819" s="33"/>
      <c r="BQ819" s="34"/>
      <c r="BR819" s="33"/>
      <c r="BS819" s="34"/>
      <c r="BT819" s="35"/>
      <c r="BU819" s="36"/>
      <c r="BV819" s="37"/>
      <c r="BW819" s="33"/>
      <c r="BX819" s="38"/>
      <c r="BY819" s="39"/>
      <c r="BZ819" s="40"/>
      <c r="CA819" s="48"/>
      <c r="CB819" s="49"/>
      <c r="CC819" s="41"/>
      <c r="CD819" s="47"/>
    </row>
    <row r="820" spans="1:82" s="32" customFormat="1" ht="90" customHeight="1" x14ac:dyDescent="0.25">
      <c r="A820" s="315">
        <f t="shared" si="35"/>
        <v>812</v>
      </c>
      <c r="B820" s="61" t="s">
        <v>2479</v>
      </c>
      <c r="C820" s="61">
        <v>2025</v>
      </c>
      <c r="D820" s="61" t="s">
        <v>3309</v>
      </c>
      <c r="E820" s="61"/>
      <c r="F820" s="104" t="s">
        <v>3310</v>
      </c>
      <c r="G820" s="62" t="s">
        <v>3287</v>
      </c>
      <c r="H820" s="310"/>
      <c r="I820" s="46" t="s">
        <v>3289</v>
      </c>
      <c r="J820" s="64" t="s">
        <v>3289</v>
      </c>
      <c r="K820" s="63" t="s">
        <v>73</v>
      </c>
      <c r="L820" s="90" t="s">
        <v>3311</v>
      </c>
      <c r="M820" s="100" t="s">
        <v>3312</v>
      </c>
      <c r="N820" s="90" t="s">
        <v>3313</v>
      </c>
      <c r="O820" s="90">
        <v>100</v>
      </c>
      <c r="P820" s="101">
        <v>46023</v>
      </c>
      <c r="Q820" s="101">
        <v>46387</v>
      </c>
      <c r="R820" s="102">
        <f t="shared" si="36"/>
        <v>54</v>
      </c>
      <c r="S820" s="90" t="s">
        <v>3097</v>
      </c>
      <c r="T820" s="90" t="s">
        <v>1063</v>
      </c>
      <c r="U820" s="105">
        <f>+IFERROR(VLOOKUP($L820,ACTIVIDADES!$B$9:$X$493,10,0),"")</f>
        <v>0</v>
      </c>
      <c r="V820" s="167">
        <f>+IFERROR(VLOOKUP($L820,ACTIVIDADES!$B$9:$X$493,11,0)," ")</f>
        <v>0</v>
      </c>
      <c r="W820" s="227">
        <f>+IFERROR(VLOOKUP($L820,ACTIVIDADES!$B$9:$X$493,12,0),"")</f>
        <v>0</v>
      </c>
      <c r="X820" s="138">
        <f>+IFERROR(VLOOKUP($L820,ACTIVIDADES!$B$9:$X$493,13,0),"")</f>
        <v>46153</v>
      </c>
      <c r="Y820" s="164" t="str">
        <f>+IFERROR(VLOOKUP($L820,ACTIVIDADES!$B$9:$X$493,14,0),"")</f>
        <v>No se registra seguimiento</v>
      </c>
      <c r="Z820" s="105">
        <f>+IFERROR(VLOOKUP($L820,ACTIVIDADES!$B$9:$X$493,15,0),"")</f>
        <v>0</v>
      </c>
      <c r="AA820" s="165" t="str">
        <f>+IFERROR(VLOOKUP($L820,ACTIVIDADES!$B$9:$X$493,16,0),"")</f>
        <v>EJECUCIÓN</v>
      </c>
      <c r="AB820" s="138">
        <v>46181</v>
      </c>
      <c r="AC820" s="105">
        <v>0</v>
      </c>
      <c r="AD820" s="105" t="s">
        <v>93</v>
      </c>
      <c r="AE820" s="170" t="s">
        <v>83</v>
      </c>
      <c r="AF820" s="105" t="s">
        <v>81</v>
      </c>
      <c r="AG820" s="105" t="s">
        <v>81</v>
      </c>
      <c r="AH820" s="105" t="s">
        <v>81</v>
      </c>
      <c r="AI820" s="33"/>
      <c r="AJ820" s="33"/>
      <c r="AK820" s="34"/>
      <c r="AL820" s="33"/>
      <c r="AM820" s="34"/>
      <c r="AN820" s="35"/>
      <c r="AO820" s="36"/>
      <c r="AP820" s="37"/>
      <c r="AQ820" s="33"/>
      <c r="AR820" s="38"/>
      <c r="AS820" s="39"/>
      <c r="AT820" s="40"/>
      <c r="AU820" s="48"/>
      <c r="AV820" s="49"/>
      <c r="AW820" s="41"/>
      <c r="AX820" s="47"/>
      <c r="AY820" s="33"/>
      <c r="AZ820" s="33"/>
      <c r="BA820" s="34"/>
      <c r="BB820" s="33"/>
      <c r="BC820" s="34"/>
      <c r="BD820" s="35"/>
      <c r="BE820" s="36"/>
      <c r="BF820" s="37"/>
      <c r="BG820" s="33"/>
      <c r="BH820" s="38"/>
      <c r="BI820" s="39"/>
      <c r="BJ820" s="40"/>
      <c r="BK820" s="48"/>
      <c r="BL820" s="49"/>
      <c r="BM820" s="41"/>
      <c r="BN820" s="47"/>
      <c r="BO820" s="33"/>
      <c r="BP820" s="33"/>
      <c r="BQ820" s="34"/>
      <c r="BR820" s="33"/>
      <c r="BS820" s="34"/>
      <c r="BT820" s="35"/>
      <c r="BU820" s="36"/>
      <c r="BV820" s="37"/>
      <c r="BW820" s="33"/>
      <c r="BX820" s="38"/>
      <c r="BY820" s="39"/>
      <c r="BZ820" s="40"/>
      <c r="CA820" s="48"/>
      <c r="CB820" s="49"/>
      <c r="CC820" s="41"/>
      <c r="CD820" s="47"/>
    </row>
    <row r="821" spans="1:82" s="32" customFormat="1" ht="90" customHeight="1" x14ac:dyDescent="0.25">
      <c r="A821" s="315">
        <f t="shared" si="35"/>
        <v>813</v>
      </c>
      <c r="B821" s="61" t="s">
        <v>2479</v>
      </c>
      <c r="C821" s="61">
        <v>2025</v>
      </c>
      <c r="D821" s="61" t="s">
        <v>1248</v>
      </c>
      <c r="E821" s="61"/>
      <c r="F821" s="104" t="s">
        <v>3314</v>
      </c>
      <c r="G821" s="62" t="s">
        <v>3287</v>
      </c>
      <c r="H821" s="310"/>
      <c r="I821" s="46" t="s">
        <v>3289</v>
      </c>
      <c r="J821" s="46" t="s">
        <v>3289</v>
      </c>
      <c r="K821" s="63" t="s">
        <v>73</v>
      </c>
      <c r="L821" s="90" t="s">
        <v>3315</v>
      </c>
      <c r="M821" s="100" t="s">
        <v>3316</v>
      </c>
      <c r="N821" s="90" t="s">
        <v>3317</v>
      </c>
      <c r="O821" s="90">
        <v>1</v>
      </c>
      <c r="P821" s="101">
        <v>46023</v>
      </c>
      <c r="Q821" s="101">
        <v>46203</v>
      </c>
      <c r="R821" s="102">
        <f t="shared" si="36"/>
        <v>26.85</v>
      </c>
      <c r="S821" s="90" t="s">
        <v>3304</v>
      </c>
      <c r="T821" s="90" t="s">
        <v>1063</v>
      </c>
      <c r="U821" s="105">
        <f>+IFERROR(VLOOKUP($L821,ACTIVIDADES!$B$9:$X$493,10,0),"")</f>
        <v>1</v>
      </c>
      <c r="V821" s="167" t="str">
        <f>+IFERROR(VLOOKUP($L821,ACTIVIDADES!$B$9:$X$493,11,0)," ")</f>
        <v xml:space="preserve">Se realizó un ajuste completo de la caracterización del proceso de Formulación, Actualización, Acompañamiento Normativo y Operativo FANO enfocándose en la incorporación del proceso de IVC en fecha 19 de noviembre de 2025 
</v>
      </c>
      <c r="W821" s="227" t="str">
        <f>+IFERROR(VLOOKUP($L821,ACTIVIDADES!$B$9:$X$493,12,0),"")</f>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v>
      </c>
      <c r="X821" s="138">
        <f>+IFERROR(VLOOKUP($L821,ACTIVIDADES!$B$9:$X$493,13,0),"")</f>
        <v>46153</v>
      </c>
      <c r="Y821" s="164" t="str">
        <f>+IFERROR(VLOOKUP($L821,ACTIVIDADES!$B$9:$X$493,14,0),"")</f>
        <v>Se evidencia la actualización de la caracterización en el mes de noviembre de 2025</v>
      </c>
      <c r="Z821" s="105">
        <f>+IFERROR(VLOOKUP($L821,ACTIVIDADES!$B$9:$X$493,15,0),"")</f>
        <v>1</v>
      </c>
      <c r="AA821" s="165" t="str">
        <f>+IFERROR(VLOOKUP($L821,ACTIVIDADES!$B$9:$X$493,16,0),"")</f>
        <v>CUMPLIDO</v>
      </c>
      <c r="AB821" s="138">
        <v>46180</v>
      </c>
      <c r="AC821" s="105">
        <v>1</v>
      </c>
      <c r="AD821" s="105" t="s">
        <v>3318</v>
      </c>
      <c r="AE821" s="105" t="s">
        <v>146</v>
      </c>
      <c r="AF821" s="105" t="s">
        <v>81</v>
      </c>
      <c r="AG821" s="105" t="s">
        <v>85</v>
      </c>
      <c r="AH821" s="105" t="s">
        <v>123</v>
      </c>
      <c r="AI821" s="33"/>
      <c r="AJ821" s="33"/>
      <c r="AK821" s="34"/>
      <c r="AL821" s="33"/>
      <c r="AM821" s="34"/>
      <c r="AN821" s="35"/>
      <c r="AO821" s="36"/>
      <c r="AP821" s="37"/>
      <c r="AQ821" s="33"/>
      <c r="AR821" s="38"/>
      <c r="AS821" s="39"/>
      <c r="AT821" s="40"/>
      <c r="AU821" s="48"/>
      <c r="AV821" s="49"/>
      <c r="AW821" s="41"/>
      <c r="AX821" s="47"/>
      <c r="AY821" s="33"/>
      <c r="AZ821" s="33"/>
      <c r="BA821" s="34"/>
      <c r="BB821" s="33"/>
      <c r="BC821" s="34"/>
      <c r="BD821" s="35"/>
      <c r="BE821" s="36"/>
      <c r="BF821" s="37"/>
      <c r="BG821" s="33"/>
      <c r="BH821" s="38"/>
      <c r="BI821" s="39"/>
      <c r="BJ821" s="40"/>
      <c r="BK821" s="48"/>
      <c r="BL821" s="49"/>
      <c r="BM821" s="41"/>
      <c r="BN821" s="47"/>
      <c r="BO821" s="33"/>
      <c r="BP821" s="33"/>
      <c r="BQ821" s="34"/>
      <c r="BR821" s="33"/>
      <c r="BS821" s="34"/>
      <c r="BT821" s="35"/>
      <c r="BU821" s="36"/>
      <c r="BV821" s="37"/>
      <c r="BW821" s="33"/>
      <c r="BX821" s="38"/>
      <c r="BY821" s="39"/>
      <c r="BZ821" s="40"/>
      <c r="CA821" s="48"/>
      <c r="CB821" s="49"/>
      <c r="CC821" s="41"/>
      <c r="CD821" s="47"/>
    </row>
    <row r="822" spans="1:82" s="32" customFormat="1" ht="90" customHeight="1" x14ac:dyDescent="0.25">
      <c r="A822" s="315">
        <f t="shared" si="35"/>
        <v>814</v>
      </c>
      <c r="B822" s="61" t="s">
        <v>2479</v>
      </c>
      <c r="C822" s="61">
        <v>2025</v>
      </c>
      <c r="D822" s="61" t="s">
        <v>1248</v>
      </c>
      <c r="E822" s="61"/>
      <c r="F822" s="104" t="s">
        <v>3319</v>
      </c>
      <c r="G822" s="62" t="s">
        <v>3287</v>
      </c>
      <c r="H822" s="310"/>
      <c r="I822" s="46" t="s">
        <v>3289</v>
      </c>
      <c r="J822" s="46" t="s">
        <v>3289</v>
      </c>
      <c r="K822" s="63" t="s">
        <v>73</v>
      </c>
      <c r="L822" s="90" t="s">
        <v>3320</v>
      </c>
      <c r="M822" s="100" t="s">
        <v>3321</v>
      </c>
      <c r="N822" s="90" t="s">
        <v>3322</v>
      </c>
      <c r="O822" s="90">
        <v>1</v>
      </c>
      <c r="P822" s="101">
        <v>46023</v>
      </c>
      <c r="Q822" s="101">
        <v>46112</v>
      </c>
      <c r="R822" s="102">
        <f t="shared" si="36"/>
        <v>13.5</v>
      </c>
      <c r="S822" s="90" t="s">
        <v>3304</v>
      </c>
      <c r="T822" s="90" t="s">
        <v>1063</v>
      </c>
      <c r="U822" s="105">
        <f>+IFERROR(VLOOKUP($L822,ACTIVIDADES!$B$9:$X$493,10,0),"")</f>
        <v>1</v>
      </c>
      <c r="V822" s="167" t="str">
        <f>+IFERROR(VLOOKUP($L822,ACTIVIDADES!$B$9:$X$493,11,0)," ")</f>
        <v>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v>
      </c>
      <c r="W822" s="227" t="str">
        <f>+IFERROR(VLOOKUP($L822,ACTIVIDADES!$B$9:$X$493,12,0),"")</f>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v>
      </c>
      <c r="X822" s="138">
        <f>+IFERROR(VLOOKUP($L822,ACTIVIDADES!$B$9:$X$493,13,0),"")</f>
        <v>46153</v>
      </c>
      <c r="Y822" s="164" t="str">
        <f>+IFERROR(VLOOKUP($L822,ACTIVIDADES!$B$9:$X$493,14,0),"")</f>
        <v>Se evidencia acto administrativo para definición de nuevo proceso de inspección y vigilancia</v>
      </c>
      <c r="Z822" s="105">
        <f>+IFERROR(VLOOKUP($L822,ACTIVIDADES!$B$9:$X$493,15,0),"")</f>
        <v>1</v>
      </c>
      <c r="AA822" s="165" t="str">
        <f>+IFERROR(VLOOKUP($L822,ACTIVIDADES!$B$9:$X$493,16,0),"")</f>
        <v>CUMPLIDO</v>
      </c>
      <c r="AB822" s="138">
        <v>46180</v>
      </c>
      <c r="AC822" s="105">
        <v>1</v>
      </c>
      <c r="AD822" s="105" t="s">
        <v>3323</v>
      </c>
      <c r="AE822" s="105" t="s">
        <v>146</v>
      </c>
      <c r="AF822" s="105" t="s">
        <v>81</v>
      </c>
      <c r="AG822" s="105" t="s">
        <v>85</v>
      </c>
      <c r="AH822" s="105" t="s">
        <v>123</v>
      </c>
      <c r="AI822" s="33"/>
      <c r="AJ822" s="33"/>
      <c r="AK822" s="34"/>
      <c r="AL822" s="33"/>
      <c r="AM822" s="34"/>
      <c r="AN822" s="35"/>
      <c r="AO822" s="36"/>
      <c r="AP822" s="37"/>
      <c r="AQ822" s="33"/>
      <c r="AR822" s="38"/>
      <c r="AS822" s="39"/>
      <c r="AT822" s="40"/>
      <c r="AU822" s="48"/>
      <c r="AV822" s="49"/>
      <c r="AW822" s="41"/>
      <c r="AX822" s="47"/>
      <c r="AY822" s="33"/>
      <c r="AZ822" s="33"/>
      <c r="BA822" s="34"/>
      <c r="BB822" s="33"/>
      <c r="BC822" s="34"/>
      <c r="BD822" s="35"/>
      <c r="BE822" s="36"/>
      <c r="BF822" s="37"/>
      <c r="BG822" s="33"/>
      <c r="BH822" s="38"/>
      <c r="BI822" s="39"/>
      <c r="BJ822" s="40"/>
      <c r="BK822" s="48"/>
      <c r="BL822" s="49"/>
      <c r="BM822" s="41"/>
      <c r="BN822" s="47"/>
      <c r="BO822" s="33"/>
      <c r="BP822" s="33"/>
      <c r="BQ822" s="34"/>
      <c r="BR822" s="33"/>
      <c r="BS822" s="34"/>
      <c r="BT822" s="35"/>
      <c r="BU822" s="36"/>
      <c r="BV822" s="37"/>
      <c r="BW822" s="33"/>
      <c r="BX822" s="38"/>
      <c r="BY822" s="39"/>
      <c r="BZ822" s="40"/>
      <c r="CA822" s="48"/>
      <c r="CB822" s="49"/>
      <c r="CC822" s="41"/>
      <c r="CD822" s="47"/>
    </row>
    <row r="823" spans="1:82" s="32" customFormat="1" ht="90" customHeight="1" x14ac:dyDescent="0.25">
      <c r="A823" s="315">
        <f t="shared" si="35"/>
        <v>815</v>
      </c>
      <c r="B823" s="61" t="s">
        <v>2479</v>
      </c>
      <c r="C823" s="61">
        <v>2025</v>
      </c>
      <c r="D823" s="61" t="s">
        <v>1248</v>
      </c>
      <c r="E823" s="61"/>
      <c r="F823" s="104" t="s">
        <v>3324</v>
      </c>
      <c r="G823" s="62" t="s">
        <v>3287</v>
      </c>
      <c r="H823" s="310" t="s">
        <v>1251</v>
      </c>
      <c r="I823" s="46" t="s">
        <v>3325</v>
      </c>
      <c r="J823" s="46" t="s">
        <v>3325</v>
      </c>
      <c r="K823" s="63" t="s">
        <v>73</v>
      </c>
      <c r="L823" s="90" t="s">
        <v>3326</v>
      </c>
      <c r="M823" s="100" t="s">
        <v>3327</v>
      </c>
      <c r="N823" s="90" t="s">
        <v>3328</v>
      </c>
      <c r="O823" s="90">
        <v>1</v>
      </c>
      <c r="P823" s="101">
        <v>46023</v>
      </c>
      <c r="Q823" s="101">
        <v>46112</v>
      </c>
      <c r="R823" s="102">
        <f t="shared" si="36"/>
        <v>13.5</v>
      </c>
      <c r="S823" s="90" t="s">
        <v>2788</v>
      </c>
      <c r="T823" s="90" t="s">
        <v>1063</v>
      </c>
      <c r="U823" s="105">
        <f>+IFERROR(VLOOKUP($L823,ACTIVIDADES!$B$9:$X$493,10,0),"")</f>
        <v>0</v>
      </c>
      <c r="V823" s="167" t="str">
        <f>+IFERROR(VLOOKUP($L823,ACTIVIDADES!$B$9:$X$493,11,0)," ")</f>
        <v>Matríz Fortalecimiento</v>
      </c>
      <c r="W823" s="227">
        <f>+IFERROR(VLOOKUP($L823,ACTIVIDADES!$B$9:$X$493,12,0),"")</f>
        <v>0</v>
      </c>
      <c r="X823" s="138">
        <f>+IFERROR(VLOOKUP($L823,ACTIVIDADES!$B$9:$X$493,13,0),"")</f>
        <v>46153</v>
      </c>
      <c r="Y823" s="164" t="str">
        <f>+IFERROR(VLOOKUP($L823,ACTIVIDADES!$B$9:$X$493,14,0),"")</f>
        <v>No se encuentran evidencias de la actividad</v>
      </c>
      <c r="Z823" s="105">
        <f>+IFERROR(VLOOKUP($L823,ACTIVIDADES!$B$9:$X$493,15,0),"")</f>
        <v>0</v>
      </c>
      <c r="AA823" s="165" t="str">
        <f>+IFERROR(VLOOKUP($L823,ACTIVIDADES!$B$9:$X$493,16,0),"")</f>
        <v>EJECUCIÓN</v>
      </c>
      <c r="AB823" s="138">
        <v>46181</v>
      </c>
      <c r="AC823" s="105">
        <v>0</v>
      </c>
      <c r="AD823" s="105" t="s">
        <v>3329</v>
      </c>
      <c r="AE823" s="170" t="s">
        <v>83</v>
      </c>
      <c r="AF823" s="105" t="s">
        <v>81</v>
      </c>
      <c r="AG823" s="105" t="s">
        <v>81</v>
      </c>
      <c r="AH823" s="105" t="s">
        <v>81</v>
      </c>
      <c r="AI823" s="33"/>
      <c r="AJ823" s="33"/>
      <c r="AK823" s="34"/>
      <c r="AL823" s="33"/>
      <c r="AM823" s="34"/>
      <c r="AN823" s="35"/>
      <c r="AO823" s="36"/>
      <c r="AP823" s="37"/>
      <c r="AQ823" s="33"/>
      <c r="AR823" s="38"/>
      <c r="AS823" s="39"/>
      <c r="AT823" s="40"/>
      <c r="AU823" s="48"/>
      <c r="AV823" s="49"/>
      <c r="AW823" s="41"/>
      <c r="AX823" s="47"/>
      <c r="AY823" s="33"/>
      <c r="AZ823" s="33"/>
      <c r="BA823" s="34"/>
      <c r="BB823" s="33"/>
      <c r="BC823" s="34"/>
      <c r="BD823" s="35"/>
      <c r="BE823" s="36"/>
      <c r="BF823" s="37"/>
      <c r="BG823" s="33"/>
      <c r="BH823" s="38"/>
      <c r="BI823" s="39"/>
      <c r="BJ823" s="40"/>
      <c r="BK823" s="48"/>
      <c r="BL823" s="49"/>
      <c r="BM823" s="41"/>
      <c r="BN823" s="47"/>
      <c r="BO823" s="33"/>
      <c r="BP823" s="33"/>
      <c r="BQ823" s="34"/>
      <c r="BR823" s="33"/>
      <c r="BS823" s="34"/>
      <c r="BT823" s="35"/>
      <c r="BU823" s="36"/>
      <c r="BV823" s="37"/>
      <c r="BW823" s="33"/>
      <c r="BX823" s="38"/>
      <c r="BY823" s="39"/>
      <c r="BZ823" s="40"/>
      <c r="CA823" s="48"/>
      <c r="CB823" s="49"/>
      <c r="CC823" s="41"/>
      <c r="CD823" s="47"/>
    </row>
    <row r="824" spans="1:82" s="32" customFormat="1" ht="90" customHeight="1" x14ac:dyDescent="0.25">
      <c r="A824" s="315">
        <f t="shared" si="35"/>
        <v>816</v>
      </c>
      <c r="B824" s="61" t="s">
        <v>2479</v>
      </c>
      <c r="C824" s="61">
        <v>2025</v>
      </c>
      <c r="D824" s="61" t="s">
        <v>163</v>
      </c>
      <c r="E824" s="61"/>
      <c r="F824" s="104" t="s">
        <v>3330</v>
      </c>
      <c r="G824" s="62" t="s">
        <v>3287</v>
      </c>
      <c r="H824" s="310"/>
      <c r="I824" s="46" t="s">
        <v>3331</v>
      </c>
      <c r="J824" s="64" t="s">
        <v>3331</v>
      </c>
      <c r="K824" s="63" t="s">
        <v>73</v>
      </c>
      <c r="L824" s="90" t="s">
        <v>3332</v>
      </c>
      <c r="M824" s="100" t="s">
        <v>3333</v>
      </c>
      <c r="N824" s="90" t="s">
        <v>3328</v>
      </c>
      <c r="O824" s="90">
        <v>1</v>
      </c>
      <c r="P824" s="101">
        <v>46023</v>
      </c>
      <c r="Q824" s="101">
        <v>46112</v>
      </c>
      <c r="R824" s="102">
        <f t="shared" si="36"/>
        <v>13.5</v>
      </c>
      <c r="S824" s="90" t="s">
        <v>465</v>
      </c>
      <c r="T824" s="90" t="s">
        <v>1063</v>
      </c>
      <c r="U824" s="105">
        <f>+IFERROR(VLOOKUP($L824,ACTIVIDADES!$B$9:$X$493,10,0),"")</f>
        <v>1</v>
      </c>
      <c r="V824" s="167" t="str">
        <f>+IFERROR(VLOOKUP($L824,ACTIVIDADES!$B$9:$X$493,11,0)," ")</f>
        <v>se deja evidencia de matriz de seguimiento con los registros de la cadena de valor, compromisos, obligaciones y pagos</v>
      </c>
      <c r="W824" s="227" t="str">
        <f>+IFERROR(VLOOKUP($L824,ACTIVIDADES!$B$9:$X$493,12,0),"")</f>
        <v>https://dnbcgovco-my.sharepoint.com/:f:/g/personal/planeacion_dnbc_gov_co/IgAKPZEalRp3T7O44VwZjBLlARF86VpmllJA36VR9-2qDG8?e=W6XaGX</v>
      </c>
      <c r="X824" s="138">
        <f>+IFERROR(VLOOKUP($L824,ACTIVIDADES!$B$9:$X$493,13,0),"")</f>
        <v>46153</v>
      </c>
      <c r="Y824" s="164" t="str">
        <f>+IFERROR(VLOOKUP($L824,ACTIVIDADES!$B$9:$X$493,14,0),"")</f>
        <v xml:space="preserve">No se encuentra evidencias de la actividad </v>
      </c>
      <c r="Z824" s="105">
        <f>+IFERROR(VLOOKUP($L824,ACTIVIDADES!$B$9:$X$493,15,0),"")</f>
        <v>0</v>
      </c>
      <c r="AA824" s="165" t="str">
        <f>+IFERROR(VLOOKUP($L824,ACTIVIDADES!$B$9:$X$493,16,0),"")</f>
        <v>EJECUCIÓN</v>
      </c>
      <c r="AB824" s="138">
        <v>46171</v>
      </c>
      <c r="AC824" s="174">
        <v>1</v>
      </c>
      <c r="AD824" s="181" t="s">
        <v>3334</v>
      </c>
      <c r="AE824" s="105" t="s">
        <v>108</v>
      </c>
      <c r="AF824" s="105" t="s">
        <v>81</v>
      </c>
      <c r="AG824" s="105" t="s">
        <v>85</v>
      </c>
      <c r="AH824" s="105" t="s">
        <v>123</v>
      </c>
      <c r="AI824" s="33"/>
      <c r="AJ824" s="33"/>
      <c r="AK824" s="34"/>
      <c r="AL824" s="33"/>
      <c r="AM824" s="34"/>
      <c r="AN824" s="35"/>
      <c r="AO824" s="36"/>
      <c r="AP824" s="37"/>
      <c r="AQ824" s="33"/>
      <c r="AR824" s="38"/>
      <c r="AS824" s="39"/>
      <c r="AT824" s="40"/>
      <c r="AU824" s="48"/>
      <c r="AV824" s="49"/>
      <c r="AW824" s="41"/>
      <c r="AX824" s="47"/>
      <c r="AY824" s="33"/>
      <c r="AZ824" s="33"/>
      <c r="BA824" s="34"/>
      <c r="BB824" s="33"/>
      <c r="BC824" s="34"/>
      <c r="BD824" s="35"/>
      <c r="BE824" s="36"/>
      <c r="BF824" s="37"/>
      <c r="BG824" s="33"/>
      <c r="BH824" s="38"/>
      <c r="BI824" s="39"/>
      <c r="BJ824" s="40"/>
      <c r="BK824" s="48"/>
      <c r="BL824" s="49"/>
      <c r="BM824" s="41"/>
      <c r="BN824" s="47"/>
      <c r="BO824" s="33"/>
      <c r="BP824" s="33"/>
      <c r="BQ824" s="34"/>
      <c r="BR824" s="33"/>
      <c r="BS824" s="34"/>
      <c r="BT824" s="35"/>
      <c r="BU824" s="36"/>
      <c r="BV824" s="37"/>
      <c r="BW824" s="33"/>
      <c r="BX824" s="38"/>
      <c r="BY824" s="39"/>
      <c r="BZ824" s="40"/>
      <c r="CA824" s="48"/>
      <c r="CB824" s="49"/>
      <c r="CC824" s="41"/>
      <c r="CD824" s="47"/>
    </row>
    <row r="825" spans="1:82" s="32" customFormat="1" ht="90" customHeight="1" x14ac:dyDescent="0.25">
      <c r="A825" s="315">
        <f t="shared" si="35"/>
        <v>817</v>
      </c>
      <c r="B825" s="61" t="s">
        <v>2479</v>
      </c>
      <c r="C825" s="61">
        <v>2025</v>
      </c>
      <c r="D825" s="61" t="s">
        <v>68</v>
      </c>
      <c r="E825" s="61"/>
      <c r="F825" s="104" t="s">
        <v>3335</v>
      </c>
      <c r="G825" s="62" t="s">
        <v>3336</v>
      </c>
      <c r="H825" s="310"/>
      <c r="I825" s="46" t="s">
        <v>3337</v>
      </c>
      <c r="J825" s="64" t="s">
        <v>3337</v>
      </c>
      <c r="K825" s="63" t="s">
        <v>73</v>
      </c>
      <c r="L825" s="90" t="s">
        <v>3338</v>
      </c>
      <c r="M825" s="100" t="s">
        <v>3339</v>
      </c>
      <c r="N825" s="90" t="s">
        <v>3340</v>
      </c>
      <c r="O825" s="90">
        <v>1</v>
      </c>
      <c r="P825" s="101">
        <v>46023</v>
      </c>
      <c r="Q825" s="101">
        <v>46053</v>
      </c>
      <c r="R825" s="102">
        <f t="shared" si="36"/>
        <v>4.5</v>
      </c>
      <c r="S825" s="90" t="s">
        <v>105</v>
      </c>
      <c r="T825" s="90" t="s">
        <v>1063</v>
      </c>
      <c r="U825" s="105">
        <f>+IFERROR(VLOOKUP($L825,ACTIVIDADES!$B$9:$X$493,10,0),"")</f>
        <v>1</v>
      </c>
      <c r="V825" s="167" t="str">
        <f>+IFERROR(VLOOKUP($L825,ACTIVIDADES!$B$9:$X$493,11,0)," ")</f>
        <v xml:space="preserve">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
</v>
      </c>
      <c r="W825" s="227" t="str">
        <f>+IFERROR(VLOOKUP($L825,ACTIVIDADES!$B$9:$X$493,12,0),"")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v>
      </c>
      <c r="X825" s="138">
        <f>+IFERROR(VLOOKUP($L825,ACTIVIDADES!$B$9:$X$493,13,0),"")</f>
        <v>46153</v>
      </c>
      <c r="Y825" s="164" t="str">
        <f>+IFERROR(VLOOKUP($L825,ACTIVIDADES!$B$9:$X$493,14,0),"")</f>
        <v>Se incluye información sobre la revisión con Planeacion y la publicación del plan para la vigencia 2026</v>
      </c>
      <c r="Z825" s="105">
        <f>+IFERROR(VLOOKUP($L825,ACTIVIDADES!$B$9:$X$493,15,0),"")</f>
        <v>1</v>
      </c>
      <c r="AA825" s="165" t="str">
        <f>+IFERROR(VLOOKUP($L825,ACTIVIDADES!$B$9:$X$493,16,0),"")</f>
        <v>CUMPLIDO</v>
      </c>
      <c r="AB825" s="138">
        <v>46157</v>
      </c>
      <c r="AC825" s="174">
        <v>1</v>
      </c>
      <c r="AD825" s="181" t="s">
        <v>3341</v>
      </c>
      <c r="AE825" s="105" t="s">
        <v>80</v>
      </c>
      <c r="AF825" s="105" t="s">
        <v>81</v>
      </c>
      <c r="AG825" s="105" t="s">
        <v>85</v>
      </c>
      <c r="AH825" s="105" t="s">
        <v>123</v>
      </c>
      <c r="AI825" s="33"/>
      <c r="AJ825" s="33"/>
      <c r="AK825" s="34"/>
      <c r="AL825" s="33"/>
      <c r="AM825" s="34"/>
      <c r="AN825" s="35"/>
      <c r="AO825" s="36"/>
      <c r="AP825" s="37"/>
      <c r="AQ825" s="33"/>
      <c r="AR825" s="38"/>
      <c r="AS825" s="39"/>
      <c r="AT825" s="40"/>
      <c r="AU825" s="48"/>
      <c r="AV825" s="49"/>
      <c r="AW825" s="41"/>
      <c r="AX825" s="47"/>
      <c r="AY825" s="33"/>
      <c r="AZ825" s="33"/>
      <c r="BA825" s="34"/>
      <c r="BB825" s="33"/>
      <c r="BC825" s="34"/>
      <c r="BD825" s="35"/>
      <c r="BE825" s="36"/>
      <c r="BF825" s="37"/>
      <c r="BG825" s="33"/>
      <c r="BH825" s="38"/>
      <c r="BI825" s="39"/>
      <c r="BJ825" s="40"/>
      <c r="BK825" s="48"/>
      <c r="BL825" s="49"/>
      <c r="BM825" s="41"/>
      <c r="BN825" s="47"/>
      <c r="BO825" s="33"/>
      <c r="BP825" s="33"/>
      <c r="BQ825" s="34"/>
      <c r="BR825" s="33"/>
      <c r="BS825" s="34"/>
      <c r="BT825" s="35"/>
      <c r="BU825" s="36"/>
      <c r="BV825" s="37"/>
      <c r="BW825" s="33"/>
      <c r="BX825" s="38"/>
      <c r="BY825" s="39"/>
      <c r="BZ825" s="40"/>
      <c r="CA825" s="48"/>
      <c r="CB825" s="49"/>
      <c r="CC825" s="41"/>
      <c r="CD825" s="47"/>
    </row>
    <row r="826" spans="1:82" s="32" customFormat="1" ht="90" customHeight="1" x14ac:dyDescent="0.25">
      <c r="A826" s="315">
        <f t="shared" si="35"/>
        <v>818</v>
      </c>
      <c r="B826" s="61" t="s">
        <v>2479</v>
      </c>
      <c r="C826" s="61">
        <v>2025</v>
      </c>
      <c r="D826" s="61" t="s">
        <v>163</v>
      </c>
      <c r="E826" s="61"/>
      <c r="F826" s="104" t="s">
        <v>3342</v>
      </c>
      <c r="G826" s="62" t="s">
        <v>3336</v>
      </c>
      <c r="H826" s="310"/>
      <c r="I826" s="46" t="s">
        <v>3337</v>
      </c>
      <c r="J826" s="64" t="s">
        <v>3337</v>
      </c>
      <c r="K826" s="63" t="s">
        <v>73</v>
      </c>
      <c r="L826" s="90" t="s">
        <v>3273</v>
      </c>
      <c r="M826" s="100" t="s">
        <v>3343</v>
      </c>
      <c r="N826" s="90" t="s">
        <v>3344</v>
      </c>
      <c r="O826" s="90">
        <v>1</v>
      </c>
      <c r="P826" s="101">
        <v>46023</v>
      </c>
      <c r="Q826" s="101">
        <v>46387</v>
      </c>
      <c r="R826" s="102">
        <f t="shared" si="36"/>
        <v>54</v>
      </c>
      <c r="S826" s="90" t="s">
        <v>441</v>
      </c>
      <c r="T826" s="90" t="s">
        <v>1063</v>
      </c>
      <c r="U826" s="105">
        <f>+IFERROR(VLOOKUP($L826,ACTIVIDADES!$B$9:$X$493,10,0),"")</f>
        <v>0.25</v>
      </c>
      <c r="V826" s="167" t="str">
        <f>+IFERROR(VLOOKUP($L826,ACTIVIDADES!$B$9:$X$493,11,0)," ")</f>
        <v>Se adjunta convocatoria para primer trimestre de la Junta de bomberos</v>
      </c>
      <c r="W826" s="227" t="str">
        <f>+IFERROR(VLOOKUP($L826,ACTIVIDADES!$B$9:$X$493,12,0),"")</f>
        <v>https://dnbcgovco-my.sharepoint.com/:f:/g/personal/planeacion_dnbc_gov_co/IgAwRNaujcVWS71Oq-WCF_AGAfs5QChUDiIf3u_UJWQL4d4?e=4XXkdM</v>
      </c>
      <c r="X826" s="138">
        <f>+IFERROR(VLOOKUP($L826,ACTIVIDADES!$B$9:$X$493,13,0),"")</f>
        <v>46153</v>
      </c>
      <c r="Y826" s="164" t="str">
        <f>+IFERROR(VLOOKUP($L826,ACTIVIDADES!$B$9:$X$493,14,0),"")</f>
        <v>Se evidencia convocatoria de primer trimestre 2026 de la junta de bomberos</v>
      </c>
      <c r="Z826" s="105">
        <f>+IFERROR(VLOOKUP($L826,ACTIVIDADES!$B$9:$X$493,15,0),"")</f>
        <v>0.25</v>
      </c>
      <c r="AA826" s="165" t="str">
        <f>+IFERROR(VLOOKUP($L826,ACTIVIDADES!$B$9:$X$493,16,0),"")</f>
        <v>EJECUCIÓN</v>
      </c>
      <c r="AB826" s="138">
        <v>46178</v>
      </c>
      <c r="AC826" s="105">
        <v>0.25</v>
      </c>
      <c r="AD826" s="105" t="s">
        <v>3345</v>
      </c>
      <c r="AE826" s="105" t="s">
        <v>108</v>
      </c>
      <c r="AF826" s="105" t="s">
        <v>81</v>
      </c>
      <c r="AG826" s="105" t="s">
        <v>81</v>
      </c>
      <c r="AH826" s="105" t="s">
        <v>81</v>
      </c>
      <c r="AI826" s="33"/>
      <c r="AJ826" s="33"/>
      <c r="AK826" s="34"/>
      <c r="AL826" s="33"/>
      <c r="AM826" s="34"/>
      <c r="AN826" s="35"/>
      <c r="AO826" s="36"/>
      <c r="AP826" s="37"/>
      <c r="AQ826" s="33"/>
      <c r="AR826" s="38"/>
      <c r="AS826" s="39"/>
      <c r="AT826" s="40"/>
      <c r="AU826" s="48"/>
      <c r="AV826" s="49"/>
      <c r="AW826" s="41"/>
      <c r="AX826" s="47"/>
      <c r="AY826" s="33"/>
      <c r="AZ826" s="33"/>
      <c r="BA826" s="34"/>
      <c r="BB826" s="33"/>
      <c r="BC826" s="34"/>
      <c r="BD826" s="35"/>
      <c r="BE826" s="36"/>
      <c r="BF826" s="37"/>
      <c r="BG826" s="33"/>
      <c r="BH826" s="38"/>
      <c r="BI826" s="39"/>
      <c r="BJ826" s="40"/>
      <c r="BK826" s="48"/>
      <c r="BL826" s="49"/>
      <c r="BM826" s="41"/>
      <c r="BN826" s="47"/>
      <c r="BO826" s="33"/>
      <c r="BP826" s="33"/>
      <c r="BQ826" s="34"/>
      <c r="BR826" s="33"/>
      <c r="BS826" s="34"/>
      <c r="BT826" s="35"/>
      <c r="BU826" s="36"/>
      <c r="BV826" s="37"/>
      <c r="BW826" s="33"/>
      <c r="BX826" s="38"/>
      <c r="BY826" s="39"/>
      <c r="BZ826" s="40"/>
      <c r="CA826" s="48"/>
      <c r="CB826" s="49"/>
      <c r="CC826" s="41"/>
      <c r="CD826" s="47"/>
    </row>
    <row r="827" spans="1:82" s="32" customFormat="1" ht="90" customHeight="1" x14ac:dyDescent="0.2">
      <c r="A827" s="315">
        <f t="shared" si="35"/>
        <v>819</v>
      </c>
      <c r="B827" s="61" t="s">
        <v>2479</v>
      </c>
      <c r="C827" s="61">
        <v>2025</v>
      </c>
      <c r="D827" s="61" t="s">
        <v>68</v>
      </c>
      <c r="E827" s="61"/>
      <c r="F827" s="104" t="s">
        <v>3346</v>
      </c>
      <c r="G827" s="62" t="s">
        <v>3336</v>
      </c>
      <c r="H827" s="310"/>
      <c r="I827" s="46" t="s">
        <v>3337</v>
      </c>
      <c r="J827" s="64" t="s">
        <v>3337</v>
      </c>
      <c r="K827" s="63" t="s">
        <v>73</v>
      </c>
      <c r="L827" s="90" t="s">
        <v>3347</v>
      </c>
      <c r="M827" s="100" t="s">
        <v>3348</v>
      </c>
      <c r="N827" s="90" t="s">
        <v>3349</v>
      </c>
      <c r="O827" s="90">
        <v>11</v>
      </c>
      <c r="P827" s="101">
        <v>46054</v>
      </c>
      <c r="Q827" s="101">
        <v>46387</v>
      </c>
      <c r="R827" s="102">
        <f t="shared" si="36"/>
        <v>49.5</v>
      </c>
      <c r="S827" s="90" t="s">
        <v>105</v>
      </c>
      <c r="T827" s="90" t="s">
        <v>1063</v>
      </c>
      <c r="U827" s="105">
        <f>+IFERROR(VLOOKUP($L827,ACTIVIDADES!$B$9:$X$493,10,0),"")</f>
        <v>0</v>
      </c>
      <c r="V827" s="167" t="str">
        <f>+IFERROR(VLOOKUP($L827,ACTIVIDADES!$B$9:$X$493,11,0),"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W827" s="227">
        <f>+IFERROR(VLOOKUP($L827,ACTIVIDADES!$B$9:$X$493,12,0),"")</f>
        <v>0</v>
      </c>
      <c r="X827" s="138">
        <f>+IFERROR(VLOOKUP($L827,ACTIVIDADES!$B$9:$X$493,13,0),"")</f>
        <v>46153</v>
      </c>
      <c r="Y827" s="164" t="str">
        <f>+IFERROR(VLOOKUP($L827,ACTIVIDADES!$B$9:$X$493,14,0),"")</f>
        <v>No se evidencian soportes de la actividad</v>
      </c>
      <c r="Z827" s="105">
        <f>+IFERROR(VLOOKUP($L827,ACTIVIDADES!$B$9:$X$493,15,0),"")</f>
        <v>0</v>
      </c>
      <c r="AA827" s="165" t="str">
        <f>+IFERROR(VLOOKUP($L827,ACTIVIDADES!$B$9:$X$493,16,0),"")</f>
        <v>VENCIDO</v>
      </c>
      <c r="AB827" s="138">
        <v>46230</v>
      </c>
      <c r="AC827" s="105">
        <v>0</v>
      </c>
      <c r="AD827" s="105" t="s">
        <v>93</v>
      </c>
      <c r="AE827" s="170" t="s">
        <v>83</v>
      </c>
      <c r="AF827" s="105" t="s">
        <v>81</v>
      </c>
      <c r="AG827" s="105" t="s">
        <v>81</v>
      </c>
      <c r="AH827" s="230" t="s">
        <v>3212</v>
      </c>
      <c r="AI827" s="33"/>
      <c r="AJ827" s="33"/>
      <c r="AK827" s="34"/>
      <c r="AL827" s="33"/>
      <c r="AM827" s="34"/>
      <c r="AN827" s="35"/>
      <c r="AO827" s="36"/>
      <c r="AP827" s="37"/>
      <c r="AQ827" s="33"/>
      <c r="AR827" s="38"/>
      <c r="AS827" s="39"/>
      <c r="AT827" s="40"/>
      <c r="AU827" s="48"/>
      <c r="AV827" s="49"/>
      <c r="AW827" s="41"/>
      <c r="AX827" s="47"/>
      <c r="AY827" s="33"/>
      <c r="AZ827" s="33"/>
      <c r="BA827" s="34"/>
      <c r="BB827" s="33"/>
      <c r="BC827" s="34"/>
      <c r="BD827" s="35"/>
      <c r="BE827" s="36"/>
      <c r="BF827" s="37"/>
      <c r="BG827" s="33"/>
      <c r="BH827" s="38"/>
      <c r="BI827" s="39"/>
      <c r="BJ827" s="40"/>
      <c r="BK827" s="48"/>
      <c r="BL827" s="49"/>
      <c r="BM827" s="41"/>
      <c r="BN827" s="47"/>
      <c r="BO827" s="33"/>
      <c r="BP827" s="33"/>
      <c r="BQ827" s="34"/>
      <c r="BR827" s="33"/>
      <c r="BS827" s="34"/>
      <c r="BT827" s="35"/>
      <c r="BU827" s="36"/>
      <c r="BV827" s="37"/>
      <c r="BW827" s="33"/>
      <c r="BX827" s="38"/>
      <c r="BY827" s="39"/>
      <c r="BZ827" s="40"/>
      <c r="CA827" s="48"/>
      <c r="CB827" s="49"/>
      <c r="CC827" s="41"/>
      <c r="CD827" s="47"/>
    </row>
    <row r="828" spans="1:82" s="32" customFormat="1" ht="90" customHeight="1" x14ac:dyDescent="0.25">
      <c r="A828" s="315">
        <f t="shared" si="35"/>
        <v>820</v>
      </c>
      <c r="B828" s="61" t="s">
        <v>2479</v>
      </c>
      <c r="C828" s="61">
        <v>2025</v>
      </c>
      <c r="D828" s="61" t="s">
        <v>163</v>
      </c>
      <c r="E828" s="61"/>
      <c r="F828" s="104" t="s">
        <v>3350</v>
      </c>
      <c r="G828" s="62" t="s">
        <v>3336</v>
      </c>
      <c r="H828" s="310"/>
      <c r="I828" s="46" t="s">
        <v>3337</v>
      </c>
      <c r="J828" s="64" t="s">
        <v>3337</v>
      </c>
      <c r="K828" s="63" t="s">
        <v>73</v>
      </c>
      <c r="L828" s="90" t="s">
        <v>3351</v>
      </c>
      <c r="M828" s="100" t="s">
        <v>3352</v>
      </c>
      <c r="N828" s="90" t="s">
        <v>3349</v>
      </c>
      <c r="O828" s="90">
        <v>12</v>
      </c>
      <c r="P828" s="101">
        <v>46023</v>
      </c>
      <c r="Q828" s="101">
        <v>46387</v>
      </c>
      <c r="R828" s="102">
        <f t="shared" si="36"/>
        <v>54</v>
      </c>
      <c r="S828" s="90" t="s">
        <v>441</v>
      </c>
      <c r="T828" s="90" t="s">
        <v>1063</v>
      </c>
      <c r="U828" s="105">
        <f>+IFERROR(VLOOKUP($L828,ACTIVIDADES!$B$9:$X$493,10,0),"")</f>
        <v>0.25</v>
      </c>
      <c r="V828" s="167" t="str">
        <f>+IFERROR(VLOOKUP($L828,ACTIVIDADES!$B$9:$X$493,11,0)," ")</f>
        <v>Se presenta seguimiento a la ejecución presupuestal y se presenta en comités directivos. Se adjuntan actas del primer trimestre</v>
      </c>
      <c r="W828" s="227" t="str">
        <f>+IFERROR(VLOOKUP($L828,ACTIVIDADES!$B$9:$X$493,12,0),"")</f>
        <v>https://dnbcgovco-my.sharepoint.com/:f:/g/personal/planeacion_dnbc_gov_co/IgAwRNaujcVWS71Oq-WCF_AGAfs5QChUDiIf3u_UJWQL4d4?e=4XXkdM</v>
      </c>
      <c r="X828" s="138">
        <f>+IFERROR(VLOOKUP($L828,ACTIVIDADES!$B$9:$X$493,13,0),"")</f>
        <v>46153</v>
      </c>
      <c r="Y828" s="164" t="str">
        <f>+IFERROR(VLOOKUP($L828,ACTIVIDADES!$B$9:$X$493,14,0),"")</f>
        <v>Se evidencian actas de seguimiento primer trimestre</v>
      </c>
      <c r="Z828" s="105">
        <f>+IFERROR(VLOOKUP($L828,ACTIVIDADES!$B$9:$X$493,15,0),"")</f>
        <v>0.25</v>
      </c>
      <c r="AA828" s="165" t="str">
        <f>+IFERROR(VLOOKUP($L828,ACTIVIDADES!$B$9:$X$493,16,0),"")</f>
        <v>EJECUCIÓN</v>
      </c>
      <c r="AB828" s="138">
        <v>46178</v>
      </c>
      <c r="AC828" s="105">
        <v>0.25</v>
      </c>
      <c r="AD828" s="105" t="s">
        <v>3353</v>
      </c>
      <c r="AE828" s="105" t="s">
        <v>108</v>
      </c>
      <c r="AF828" s="105" t="s">
        <v>81</v>
      </c>
      <c r="AG828" s="105" t="s">
        <v>81</v>
      </c>
      <c r="AH828" s="105" t="s">
        <v>81</v>
      </c>
      <c r="AI828" s="33"/>
      <c r="AJ828" s="33"/>
      <c r="AK828" s="34"/>
      <c r="AL828" s="33"/>
      <c r="AM828" s="34"/>
      <c r="AN828" s="35"/>
      <c r="AO828" s="36"/>
      <c r="AP828" s="37"/>
      <c r="AQ828" s="33"/>
      <c r="AR828" s="38"/>
      <c r="AS828" s="39"/>
      <c r="AT828" s="40"/>
      <c r="AU828" s="48"/>
      <c r="AV828" s="49"/>
      <c r="AW828" s="41"/>
      <c r="AX828" s="47"/>
      <c r="AY828" s="33"/>
      <c r="AZ828" s="33"/>
      <c r="BA828" s="34"/>
      <c r="BB828" s="33"/>
      <c r="BC828" s="34"/>
      <c r="BD828" s="35"/>
      <c r="BE828" s="36"/>
      <c r="BF828" s="37"/>
      <c r="BG828" s="33"/>
      <c r="BH828" s="38"/>
      <c r="BI828" s="39"/>
      <c r="BJ828" s="40"/>
      <c r="BK828" s="48"/>
      <c r="BL828" s="49"/>
      <c r="BM828" s="41"/>
      <c r="BN828" s="47"/>
      <c r="BO828" s="33"/>
      <c r="BP828" s="33"/>
      <c r="BQ828" s="34"/>
      <c r="BR828" s="33"/>
      <c r="BS828" s="34"/>
      <c r="BT828" s="35"/>
      <c r="BU828" s="36"/>
      <c r="BV828" s="37"/>
      <c r="BW828" s="33"/>
      <c r="BX828" s="38"/>
      <c r="BY828" s="39"/>
      <c r="BZ828" s="40"/>
      <c r="CA828" s="48"/>
      <c r="CB828" s="49"/>
      <c r="CC828" s="41"/>
      <c r="CD828" s="47"/>
    </row>
    <row r="829" spans="1:82" s="32" customFormat="1" ht="90" customHeight="1" x14ac:dyDescent="0.25">
      <c r="A829" s="315">
        <f t="shared" si="35"/>
        <v>821</v>
      </c>
      <c r="B829" s="61" t="s">
        <v>2479</v>
      </c>
      <c r="C829" s="61">
        <v>2025</v>
      </c>
      <c r="D829" s="61" t="s">
        <v>68</v>
      </c>
      <c r="E829" s="61"/>
      <c r="F829" s="104" t="s">
        <v>3354</v>
      </c>
      <c r="G829" s="62" t="s">
        <v>3355</v>
      </c>
      <c r="H829" s="310"/>
      <c r="I829" s="46" t="s">
        <v>3356</v>
      </c>
      <c r="J829" s="64" t="s">
        <v>3356</v>
      </c>
      <c r="K829" s="63" t="s">
        <v>73</v>
      </c>
      <c r="L829" s="90" t="s">
        <v>3357</v>
      </c>
      <c r="M829" s="100" t="s">
        <v>3358</v>
      </c>
      <c r="N829" s="90" t="s">
        <v>3247</v>
      </c>
      <c r="O829" s="90">
        <v>1</v>
      </c>
      <c r="P829" s="101">
        <v>46023</v>
      </c>
      <c r="Q829" s="101">
        <v>46112</v>
      </c>
      <c r="R829" s="102">
        <f t="shared" si="36"/>
        <v>13.5</v>
      </c>
      <c r="S829" s="90" t="s">
        <v>92</v>
      </c>
      <c r="T829" s="90" t="s">
        <v>1063</v>
      </c>
      <c r="U829" s="105">
        <f>+IFERROR(VLOOKUP($L829,ACTIVIDADES!$B$9:$X$493,10,0),"")</f>
        <v>0</v>
      </c>
      <c r="V829" s="167" t="str">
        <f>+IFERROR(VLOOKUP($L829,ACTIVIDADES!$B$9:$X$493,11,0)," ")</f>
        <v xml:space="preserve">En proceso de elaboración </v>
      </c>
      <c r="W829" s="227" t="str">
        <f>+IFERROR(VLOOKUP($L829,ACTIVIDADES!$B$9:$X$493,12,0),"")</f>
        <v>https://dnbcgovco-my.sharepoint.com/:f:/g/personal/planeacion_dnbc_gov_co/IgB_uGt3ib_FQZVKPTLQrFDmAffIr9lKC0pGXAxWZOwR9MQ?e=VniKIr</v>
      </c>
      <c r="X829" s="138">
        <f>+IFERROR(VLOOKUP($L829,ACTIVIDADES!$B$9:$X$493,13,0),"")</f>
        <v>46153</v>
      </c>
      <c r="Y829" s="164" t="str">
        <f>+IFERROR(VLOOKUP($L829,ACTIVIDADES!$B$9:$X$493,14,0),"")</f>
        <v>No se evidencia avance para el periodo</v>
      </c>
      <c r="Z829" s="105">
        <f>+IFERROR(VLOOKUP($L829,ACTIVIDADES!$B$9:$X$493,15,0),"")</f>
        <v>0</v>
      </c>
      <c r="AA829" s="165" t="str">
        <f>+IFERROR(VLOOKUP($L829,ACTIVIDADES!$B$9:$X$493,16,0),"")</f>
        <v>EJECUCIÓN</v>
      </c>
      <c r="AB829" s="138">
        <v>46171</v>
      </c>
      <c r="AC829" s="105">
        <v>0</v>
      </c>
      <c r="AD829" s="105" t="s">
        <v>93</v>
      </c>
      <c r="AE829" s="105" t="s">
        <v>118</v>
      </c>
      <c r="AF829" s="105" t="s">
        <v>81</v>
      </c>
      <c r="AG829" s="105" t="s">
        <v>81</v>
      </c>
      <c r="AH829" s="105" t="s">
        <v>81</v>
      </c>
      <c r="AI829" s="33"/>
      <c r="AJ829" s="33"/>
      <c r="AK829" s="34"/>
      <c r="AL829" s="33"/>
      <c r="AM829" s="34"/>
      <c r="AN829" s="35"/>
      <c r="AO829" s="36"/>
      <c r="AP829" s="37"/>
      <c r="AQ829" s="33"/>
      <c r="AR829" s="38"/>
      <c r="AS829" s="39"/>
      <c r="AT829" s="40"/>
      <c r="AU829" s="48"/>
      <c r="AV829" s="49"/>
      <c r="AW829" s="41"/>
      <c r="AX829" s="47"/>
      <c r="AY829" s="33"/>
      <c r="AZ829" s="33"/>
      <c r="BA829" s="34"/>
      <c r="BB829" s="33"/>
      <c r="BC829" s="34"/>
      <c r="BD829" s="35"/>
      <c r="BE829" s="36"/>
      <c r="BF829" s="37"/>
      <c r="BG829" s="33"/>
      <c r="BH829" s="38"/>
      <c r="BI829" s="39"/>
      <c r="BJ829" s="40"/>
      <c r="BK829" s="48"/>
      <c r="BL829" s="49"/>
      <c r="BM829" s="41"/>
      <c r="BN829" s="47"/>
      <c r="BO829" s="33"/>
      <c r="BP829" s="33"/>
      <c r="BQ829" s="34"/>
      <c r="BR829" s="33"/>
      <c r="BS829" s="34"/>
      <c r="BT829" s="35"/>
      <c r="BU829" s="36"/>
      <c r="BV829" s="37"/>
      <c r="BW829" s="33"/>
      <c r="BX829" s="38"/>
      <c r="BY829" s="39"/>
      <c r="BZ829" s="40"/>
      <c r="CA829" s="48"/>
      <c r="CB829" s="49"/>
      <c r="CC829" s="41"/>
      <c r="CD829" s="47"/>
    </row>
    <row r="830" spans="1:82" s="32" customFormat="1" ht="90" customHeight="1" x14ac:dyDescent="0.25">
      <c r="A830" s="315">
        <f t="shared" si="35"/>
        <v>822</v>
      </c>
      <c r="B830" s="61" t="s">
        <v>2479</v>
      </c>
      <c r="C830" s="61">
        <v>2025</v>
      </c>
      <c r="D830" s="61" t="s">
        <v>68</v>
      </c>
      <c r="E830" s="61"/>
      <c r="F830" s="104" t="s">
        <v>3359</v>
      </c>
      <c r="G830" s="62" t="s">
        <v>3355</v>
      </c>
      <c r="H830" s="310"/>
      <c r="I830" s="46" t="s">
        <v>3356</v>
      </c>
      <c r="J830" s="64" t="s">
        <v>3356</v>
      </c>
      <c r="K830" s="63" t="s">
        <v>73</v>
      </c>
      <c r="L830" s="90" t="s">
        <v>3360</v>
      </c>
      <c r="M830" s="100" t="s">
        <v>3361</v>
      </c>
      <c r="N830" s="90" t="s">
        <v>3362</v>
      </c>
      <c r="O830" s="90">
        <v>1</v>
      </c>
      <c r="P830" s="101">
        <v>46023</v>
      </c>
      <c r="Q830" s="101">
        <v>46053</v>
      </c>
      <c r="R830" s="102">
        <f t="shared" si="36"/>
        <v>4.5</v>
      </c>
      <c r="S830" s="90" t="s">
        <v>92</v>
      </c>
      <c r="T830" s="90" t="s">
        <v>1063</v>
      </c>
      <c r="U830" s="105">
        <f>+IFERROR(VLOOKUP($L830,ACTIVIDADES!$B$9:$X$493,10,0),"")</f>
        <v>1</v>
      </c>
      <c r="V830" s="167" t="str">
        <f>+IFERROR(VLOOKUP($L830,ACTIVIDADES!$B$9:$X$493,11,0)," ")</f>
        <v>Ya se elaboro, publicó y aprobó el plan de Austeridad 2026</v>
      </c>
      <c r="W830" s="227" t="str">
        <f>+IFERROR(VLOOKUP($L830,ACTIVIDADES!$B$9:$X$493,12,0),"")</f>
        <v>https://dnbcgovco-my.sharepoint.com/:f:/g/personal/planeacion_dnbc_gov_co/IgCiAhdR-zQzRJsJdl6LroU6ATySELv_CFv-w8Mo3jfkoSQ?e=g1at8j</v>
      </c>
      <c r="X830" s="138">
        <f>+IFERROR(VLOOKUP($L830,ACTIVIDADES!$B$9:$X$493,13,0),"")</f>
        <v>46153</v>
      </c>
      <c r="Y830" s="164" t="str">
        <f>+IFERROR(VLOOKUP($L830,ACTIVIDADES!$B$9:$X$493,14,0),"")</f>
        <v>No se referencia link de publicación</v>
      </c>
      <c r="Z830" s="105">
        <f>+IFERROR(VLOOKUP($L830,ACTIVIDADES!$B$9:$X$493,15,0),"")</f>
        <v>0</v>
      </c>
      <c r="AA830" s="165" t="str">
        <f>+IFERROR(VLOOKUP($L830,ACTIVIDADES!$B$9:$X$493,16,0),"")</f>
        <v>EJECUCIÓN</v>
      </c>
      <c r="AB830" s="138">
        <v>46171</v>
      </c>
      <c r="AC830" s="174">
        <v>1</v>
      </c>
      <c r="AD830" s="211" t="s">
        <v>3363</v>
      </c>
      <c r="AE830" s="105" t="s">
        <v>80</v>
      </c>
      <c r="AF830" s="105" t="s">
        <v>81</v>
      </c>
      <c r="AG830" s="105" t="s">
        <v>85</v>
      </c>
      <c r="AH830" s="105" t="s">
        <v>123</v>
      </c>
      <c r="AI830" s="33"/>
      <c r="AJ830" s="33"/>
      <c r="AK830" s="34"/>
      <c r="AL830" s="33"/>
      <c r="AM830" s="34"/>
      <c r="AN830" s="35"/>
      <c r="AO830" s="36"/>
      <c r="AP830" s="37"/>
      <c r="AQ830" s="33"/>
      <c r="AR830" s="38"/>
      <c r="AS830" s="39"/>
      <c r="AT830" s="40"/>
      <c r="AU830" s="48"/>
      <c r="AV830" s="49"/>
      <c r="AW830" s="41"/>
      <c r="AX830" s="47"/>
      <c r="AY830" s="33"/>
      <c r="AZ830" s="33"/>
      <c r="BA830" s="34"/>
      <c r="BB830" s="33"/>
      <c r="BC830" s="34"/>
      <c r="BD830" s="35"/>
      <c r="BE830" s="36"/>
      <c r="BF830" s="37"/>
      <c r="BG830" s="33"/>
      <c r="BH830" s="38"/>
      <c r="BI830" s="39"/>
      <c r="BJ830" s="40"/>
      <c r="BK830" s="48"/>
      <c r="BL830" s="49"/>
      <c r="BM830" s="41"/>
      <c r="BN830" s="47"/>
      <c r="BO830" s="33"/>
      <c r="BP830" s="33"/>
      <c r="BQ830" s="34"/>
      <c r="BR830" s="33"/>
      <c r="BS830" s="34"/>
      <c r="BT830" s="35"/>
      <c r="BU830" s="36"/>
      <c r="BV830" s="37"/>
      <c r="BW830" s="33"/>
      <c r="BX830" s="38"/>
      <c r="BY830" s="39"/>
      <c r="BZ830" s="40"/>
      <c r="CA830" s="48"/>
      <c r="CB830" s="49"/>
      <c r="CC830" s="41"/>
      <c r="CD830" s="47"/>
    </row>
    <row r="831" spans="1:82" s="32" customFormat="1" ht="90" customHeight="1" x14ac:dyDescent="0.25">
      <c r="A831" s="315">
        <f t="shared" si="35"/>
        <v>823</v>
      </c>
      <c r="B831" s="61" t="s">
        <v>2479</v>
      </c>
      <c r="C831" s="61">
        <v>2025</v>
      </c>
      <c r="D831" s="61" t="s">
        <v>68</v>
      </c>
      <c r="E831" s="61"/>
      <c r="F831" s="104" t="s">
        <v>3364</v>
      </c>
      <c r="G831" s="62" t="s">
        <v>3355</v>
      </c>
      <c r="H831" s="310"/>
      <c r="I831" s="46" t="s">
        <v>3356</v>
      </c>
      <c r="J831" s="64" t="s">
        <v>3356</v>
      </c>
      <c r="K831" s="63" t="s">
        <v>73</v>
      </c>
      <c r="L831" s="90" t="s">
        <v>3133</v>
      </c>
      <c r="M831" s="100" t="s">
        <v>3134</v>
      </c>
      <c r="N831" s="90" t="s">
        <v>3365</v>
      </c>
      <c r="O831" s="90">
        <v>4</v>
      </c>
      <c r="P831" s="101">
        <v>46023</v>
      </c>
      <c r="Q831" s="101">
        <v>46387</v>
      </c>
      <c r="R831" s="102">
        <f t="shared" si="36"/>
        <v>54</v>
      </c>
      <c r="S831" s="90" t="s">
        <v>92</v>
      </c>
      <c r="T831" s="90" t="s">
        <v>1063</v>
      </c>
      <c r="U831" s="105">
        <f>+IFERROR(VLOOKUP($L831,ACTIVIDADES!$B$9:$X$493,10,0),"")</f>
        <v>1</v>
      </c>
      <c r="V831" s="167" t="str">
        <f>+IFERROR(VLOOKUP($L831,ACTIVIDADES!$B$9:$X$493,11,0)," ")</f>
        <v xml:space="preserve">Se realizo el seguimiento del primer trimestre 2026 al plan de austeridad </v>
      </c>
      <c r="W831" s="227" t="str">
        <f>+IFERROR(VLOOKUP($L831,ACTIVIDADES!$B$9:$X$493,12,0),"")</f>
        <v>https://dnbcgovco-my.sharepoint.com/:f:/g/personal/planeacion_dnbc_gov_co/IgBDaL799PV3SZi0S6ivo4NHARPWm5wh51y_lsQakdqL1Jo?e=Lhpf3R</v>
      </c>
      <c r="X831" s="138">
        <f>+IFERROR(VLOOKUP($L831,ACTIVIDADES!$B$9:$X$493,13,0),"")</f>
        <v>46153</v>
      </c>
      <c r="Y831" s="164" t="str">
        <f>+IFERROR(VLOOKUP($L831,ACTIVIDADES!$B$9:$X$493,14,0),"")</f>
        <v>Se evidencia informe de seguimiento primer trimestre. Se sugiere incluir evidencia de socialización con lider del proceso Sub administrativo vía correo electrónico</v>
      </c>
      <c r="Z831" s="105">
        <f>+IFERROR(VLOOKUP($L831,ACTIVIDADES!$B$9:$X$493,15,0),"")</f>
        <v>1</v>
      </c>
      <c r="AA831" s="165" t="str">
        <f>+IFERROR(VLOOKUP($L831,ACTIVIDADES!$B$9:$X$493,16,0),"")</f>
        <v>CUMPLIDO</v>
      </c>
      <c r="AB831" s="138">
        <v>46171</v>
      </c>
      <c r="AC831" s="174">
        <v>0.25</v>
      </c>
      <c r="AD831" s="181" t="s">
        <v>3366</v>
      </c>
      <c r="AE831" s="105" t="s">
        <v>146</v>
      </c>
      <c r="AF831" s="105" t="s">
        <v>81</v>
      </c>
      <c r="AG831" s="105" t="s">
        <v>85</v>
      </c>
      <c r="AH831" s="105" t="s">
        <v>123</v>
      </c>
      <c r="AI831" s="33"/>
      <c r="AJ831" s="33"/>
      <c r="AK831" s="34"/>
      <c r="AL831" s="33"/>
      <c r="AM831" s="34"/>
      <c r="AN831" s="35"/>
      <c r="AO831" s="36"/>
      <c r="AP831" s="37"/>
      <c r="AQ831" s="33"/>
      <c r="AR831" s="38"/>
      <c r="AS831" s="39"/>
      <c r="AT831" s="40"/>
      <c r="AU831" s="48"/>
      <c r="AV831" s="49"/>
      <c r="AW831" s="41"/>
      <c r="AX831" s="47"/>
      <c r="AY831" s="33"/>
      <c r="AZ831" s="33"/>
      <c r="BA831" s="34"/>
      <c r="BB831" s="33"/>
      <c r="BC831" s="34"/>
      <c r="BD831" s="35"/>
      <c r="BE831" s="36"/>
      <c r="BF831" s="37"/>
      <c r="BG831" s="33"/>
      <c r="BH831" s="38"/>
      <c r="BI831" s="39"/>
      <c r="BJ831" s="40"/>
      <c r="BK831" s="48"/>
      <c r="BL831" s="49"/>
      <c r="BM831" s="41"/>
      <c r="BN831" s="47"/>
      <c r="BO831" s="33"/>
      <c r="BP831" s="33"/>
      <c r="BQ831" s="34"/>
      <c r="BR831" s="33"/>
      <c r="BS831" s="34"/>
      <c r="BT831" s="35"/>
      <c r="BU831" s="36"/>
      <c r="BV831" s="37"/>
      <c r="BW831" s="33"/>
      <c r="BX831" s="38"/>
      <c r="BY831" s="39"/>
      <c r="BZ831" s="40"/>
      <c r="CA831" s="48"/>
      <c r="CB831" s="49"/>
      <c r="CC831" s="41"/>
      <c r="CD831" s="47"/>
    </row>
    <row r="832" spans="1:82" s="32" customFormat="1" ht="90" customHeight="1" x14ac:dyDescent="0.25">
      <c r="A832" s="315">
        <f t="shared" si="35"/>
        <v>824</v>
      </c>
      <c r="B832" s="61" t="s">
        <v>2479</v>
      </c>
      <c r="C832" s="61">
        <v>2025</v>
      </c>
      <c r="D832" s="61" t="s">
        <v>68</v>
      </c>
      <c r="E832" s="61"/>
      <c r="F832" s="104" t="s">
        <v>3367</v>
      </c>
      <c r="G832" s="62" t="s">
        <v>3368</v>
      </c>
      <c r="H832" s="310"/>
      <c r="I832" s="46" t="s">
        <v>3369</v>
      </c>
      <c r="J832" s="64" t="s">
        <v>3369</v>
      </c>
      <c r="K832" s="63" t="s">
        <v>73</v>
      </c>
      <c r="L832" s="90" t="s">
        <v>2331</v>
      </c>
      <c r="M832" s="100" t="s">
        <v>3370</v>
      </c>
      <c r="N832" s="90" t="s">
        <v>3239</v>
      </c>
      <c r="O832" s="90">
        <v>1</v>
      </c>
      <c r="P832" s="101">
        <v>46023</v>
      </c>
      <c r="Q832" s="101">
        <v>46112</v>
      </c>
      <c r="R832" s="102">
        <f t="shared" si="36"/>
        <v>13.5</v>
      </c>
      <c r="S832" s="90" t="s">
        <v>293</v>
      </c>
      <c r="T832" s="90" t="s">
        <v>1063</v>
      </c>
      <c r="U832" s="105">
        <f>+IFERROR(VLOOKUP($L832,ACTIVIDADES!$B$9:$X$493,10,0),"")</f>
        <v>1</v>
      </c>
      <c r="V832" s="167" t="str">
        <f>+IFERROR(VLOOKUP($L832,ACTIVIDADES!$B$9:$X$493,11,0)," ")</f>
        <v>como evidencia queda el proceso de reservas presupuestalees</v>
      </c>
      <c r="W832" s="227" t="str">
        <f>+IFERROR(VLOOKUP($L832,ACTIVIDADES!$B$9:$X$493,12,0),"")</f>
        <v>https://dnbcgovco-my.sharepoint.com/:f:/g/personal/planeacion_dnbc_gov_co/IgAKPZEalRp3T7O44VwZjBLlARF86VpmllJA36VR9-2qDG8?e=W6XaGX</v>
      </c>
      <c r="X832" s="138">
        <f>+IFERROR(VLOOKUP($L832,ACTIVIDADES!$B$9:$X$493,13,0),"")</f>
        <v>46153</v>
      </c>
      <c r="Y832" s="164" t="str">
        <f>+IFERROR(VLOOKUP($L832,ACTIVIDADES!$B$9:$X$493,14,0),"")</f>
        <v>Se cinluye formato FO-GF-03-01 con última actualización en el 2026</v>
      </c>
      <c r="Z832" s="105">
        <f>+IFERROR(VLOOKUP($L832,ACTIVIDADES!$B$9:$X$493,15,0),"")</f>
        <v>1</v>
      </c>
      <c r="AA832" s="165" t="str">
        <f>+IFERROR(VLOOKUP($L832,ACTIVIDADES!$B$9:$X$493,16,0),"")</f>
        <v>CUMPLIDO</v>
      </c>
      <c r="AB832" s="138">
        <v>46171</v>
      </c>
      <c r="AC832" s="170">
        <v>1</v>
      </c>
      <c r="AD832" s="176" t="s">
        <v>2333</v>
      </c>
      <c r="AE832" s="105" t="s">
        <v>146</v>
      </c>
      <c r="AF832" s="105" t="s">
        <v>81</v>
      </c>
      <c r="AG832" s="105" t="s">
        <v>85</v>
      </c>
      <c r="AH832" s="105" t="s">
        <v>123</v>
      </c>
      <c r="AI832" s="33"/>
      <c r="AJ832" s="33"/>
      <c r="AK832" s="34"/>
      <c r="AL832" s="33"/>
      <c r="AM832" s="34"/>
      <c r="AN832" s="35"/>
      <c r="AO832" s="36"/>
      <c r="AP832" s="37"/>
      <c r="AQ832" s="33"/>
      <c r="AR832" s="38"/>
      <c r="AS832" s="39"/>
      <c r="AT832" s="40"/>
      <c r="AU832" s="48"/>
      <c r="AV832" s="49"/>
      <c r="AW832" s="41"/>
      <c r="AX832" s="47"/>
      <c r="AY832" s="33"/>
      <c r="AZ832" s="33"/>
      <c r="BA832" s="34"/>
      <c r="BB832" s="33"/>
      <c r="BC832" s="34"/>
      <c r="BD832" s="35"/>
      <c r="BE832" s="36"/>
      <c r="BF832" s="37"/>
      <c r="BG832" s="33"/>
      <c r="BH832" s="38"/>
      <c r="BI832" s="39"/>
      <c r="BJ832" s="40"/>
      <c r="BK832" s="48"/>
      <c r="BL832" s="49"/>
      <c r="BM832" s="41"/>
      <c r="BN832" s="47"/>
      <c r="BO832" s="33"/>
      <c r="BP832" s="33"/>
      <c r="BQ832" s="34"/>
      <c r="BR832" s="33"/>
      <c r="BS832" s="34"/>
      <c r="BT832" s="35"/>
      <c r="BU832" s="36"/>
      <c r="BV832" s="37"/>
      <c r="BW832" s="33"/>
      <c r="BX832" s="38"/>
      <c r="BY832" s="39"/>
      <c r="BZ832" s="40"/>
      <c r="CA832" s="48"/>
      <c r="CB832" s="49"/>
      <c r="CC832" s="41"/>
      <c r="CD832" s="47"/>
    </row>
    <row r="833" spans="1:82" s="32" customFormat="1" ht="90" customHeight="1" x14ac:dyDescent="0.25">
      <c r="A833" s="315">
        <f t="shared" si="35"/>
        <v>825</v>
      </c>
      <c r="B833" s="61" t="s">
        <v>2479</v>
      </c>
      <c r="C833" s="61">
        <v>2025</v>
      </c>
      <c r="D833" s="61" t="s">
        <v>68</v>
      </c>
      <c r="E833" s="61"/>
      <c r="F833" s="104" t="s">
        <v>3371</v>
      </c>
      <c r="G833" s="62" t="s">
        <v>3368</v>
      </c>
      <c r="H833" s="310"/>
      <c r="I833" s="46" t="s">
        <v>3369</v>
      </c>
      <c r="J833" s="64" t="s">
        <v>3369</v>
      </c>
      <c r="K833" s="63" t="s">
        <v>73</v>
      </c>
      <c r="L833" s="90" t="s">
        <v>3372</v>
      </c>
      <c r="M833" s="100" t="s">
        <v>3373</v>
      </c>
      <c r="N833" s="90" t="s">
        <v>600</v>
      </c>
      <c r="O833" s="90">
        <v>2</v>
      </c>
      <c r="P833" s="101">
        <v>46023</v>
      </c>
      <c r="Q833" s="101">
        <v>46387</v>
      </c>
      <c r="R833" s="102">
        <f t="shared" si="36"/>
        <v>54</v>
      </c>
      <c r="S833" s="90" t="s">
        <v>3374</v>
      </c>
      <c r="T833" s="90" t="s">
        <v>1063</v>
      </c>
      <c r="U833" s="105">
        <f>+IFERROR(VLOOKUP($L833,ACTIVIDADES!$B$9:$X$493,10,0),"")</f>
        <v>1</v>
      </c>
      <c r="V833" s="167" t="str">
        <f>+IFERROR(VLOOKUP($L833,ACTIVIDADES!$B$9:$X$493,11,0)," ")</f>
        <v xml:space="preserve">Se evidencia el proceso de gestion de pagos con la socializacion </v>
      </c>
      <c r="W833" s="227" t="str">
        <f>+IFERROR(VLOOKUP($L833,ACTIVIDADES!$B$9:$X$493,12,0),"")</f>
        <v>https://dnbcgovco-my.sharepoint.com/:f:/g/personal/planeacion_dnbc_gov_co/IgAKPZEalRp3T7O44VwZjBLlARF86VpmllJA36VR9-2qDG8?e=W6XaGX</v>
      </c>
      <c r="X833" s="138">
        <f>+IFERROR(VLOOKUP($L833,ACTIVIDADES!$B$9:$X$493,13,0),"")</f>
        <v>46153</v>
      </c>
      <c r="Y833" s="164" t="str">
        <f>+IFERROR(VLOOKUP($L833,ACTIVIDADES!$B$9:$X$493,14,0),"")</f>
        <v>Se incluye capacitación de procedimiento de gestión de pagos del primer trimestre</v>
      </c>
      <c r="Z833" s="105">
        <f>+IFERROR(VLOOKUP($L833,ACTIVIDADES!$B$9:$X$493,15,0),"")</f>
        <v>0.5</v>
      </c>
      <c r="AA833" s="165" t="str">
        <f>+IFERROR(VLOOKUP($L833,ACTIVIDADES!$B$9:$X$493,16,0),"")</f>
        <v>EJECUCIÓN</v>
      </c>
      <c r="AB833" s="138">
        <v>46157</v>
      </c>
      <c r="AC833" s="170">
        <v>0.5</v>
      </c>
      <c r="AD833" s="176" t="s">
        <v>3375</v>
      </c>
      <c r="AE833" s="105" t="s">
        <v>108</v>
      </c>
      <c r="AF833" s="105" t="s">
        <v>81</v>
      </c>
      <c r="AG833" s="105" t="s">
        <v>81</v>
      </c>
      <c r="AH833" s="105" t="s">
        <v>81</v>
      </c>
      <c r="AI833" s="33"/>
      <c r="AJ833" s="33"/>
      <c r="AK833" s="34"/>
      <c r="AL833" s="33"/>
      <c r="AM833" s="34"/>
      <c r="AN833" s="35"/>
      <c r="AO833" s="36"/>
      <c r="AP833" s="37"/>
      <c r="AQ833" s="33"/>
      <c r="AR833" s="38"/>
      <c r="AS833" s="39"/>
      <c r="AT833" s="40"/>
      <c r="AU833" s="48"/>
      <c r="AV833" s="49"/>
      <c r="AW833" s="41"/>
      <c r="AX833" s="47"/>
      <c r="AY833" s="33"/>
      <c r="AZ833" s="33"/>
      <c r="BA833" s="34"/>
      <c r="BB833" s="33"/>
      <c r="BC833" s="34"/>
      <c r="BD833" s="35"/>
      <c r="BE833" s="36"/>
      <c r="BF833" s="37"/>
      <c r="BG833" s="33"/>
      <c r="BH833" s="38"/>
      <c r="BI833" s="39"/>
      <c r="BJ833" s="40"/>
      <c r="BK833" s="48"/>
      <c r="BL833" s="49"/>
      <c r="BM833" s="41"/>
      <c r="BN833" s="47"/>
      <c r="BO833" s="33"/>
      <c r="BP833" s="33"/>
      <c r="BQ833" s="34"/>
      <c r="BR833" s="33"/>
      <c r="BS833" s="34"/>
      <c r="BT833" s="35"/>
      <c r="BU833" s="36"/>
      <c r="BV833" s="37"/>
      <c r="BW833" s="33"/>
      <c r="BX833" s="38"/>
      <c r="BY833" s="39"/>
      <c r="BZ833" s="40"/>
      <c r="CA833" s="48"/>
      <c r="CB833" s="49"/>
      <c r="CC833" s="41"/>
      <c r="CD833" s="47"/>
    </row>
    <row r="834" spans="1:82" s="32" customFormat="1" ht="90" customHeight="1" x14ac:dyDescent="0.2">
      <c r="A834" s="315">
        <f t="shared" si="35"/>
        <v>826</v>
      </c>
      <c r="B834" s="61" t="s">
        <v>2479</v>
      </c>
      <c r="C834" s="61">
        <v>2025</v>
      </c>
      <c r="D834" s="61" t="s">
        <v>68</v>
      </c>
      <c r="E834" s="61"/>
      <c r="F834" s="104" t="s">
        <v>3376</v>
      </c>
      <c r="G834" s="62" t="s">
        <v>3368</v>
      </c>
      <c r="H834" s="310"/>
      <c r="I834" s="46" t="s">
        <v>3369</v>
      </c>
      <c r="J834" s="64" t="s">
        <v>3369</v>
      </c>
      <c r="K834" s="63" t="s">
        <v>73</v>
      </c>
      <c r="L834" s="90" t="s">
        <v>3377</v>
      </c>
      <c r="M834" s="100" t="s">
        <v>3378</v>
      </c>
      <c r="N834" s="90" t="s">
        <v>3379</v>
      </c>
      <c r="O834" s="90">
        <v>1</v>
      </c>
      <c r="P834" s="101">
        <v>46023</v>
      </c>
      <c r="Q834" s="101">
        <v>46203</v>
      </c>
      <c r="R834" s="102">
        <f t="shared" si="36"/>
        <v>26.85</v>
      </c>
      <c r="S834" s="90" t="s">
        <v>105</v>
      </c>
      <c r="T834" s="90" t="s">
        <v>1063</v>
      </c>
      <c r="U834" s="105">
        <f>+IFERROR(VLOOKUP($L834,ACTIVIDADES!$B$9:$X$493,10,0),"")</f>
        <v>0</v>
      </c>
      <c r="V834" s="167" t="str">
        <f>+IFERROR(VLOOKUP($L834,ACTIVIDADES!$B$9:$X$493,11,0)," ")</f>
        <v>Indicador en desarrollo; se encuentra en elaboración el formato y su articulación con el Procedimiento de Gestión Contractual.</v>
      </c>
      <c r="W834" s="227">
        <f>+IFERROR(VLOOKUP($L834,ACTIVIDADES!$B$9:$X$493,12,0),"")</f>
        <v>0</v>
      </c>
      <c r="X834" s="138">
        <f>+IFERROR(VLOOKUP($L834,ACTIVIDADES!$B$9:$X$493,13,0),"")</f>
        <v>46153</v>
      </c>
      <c r="Y834" s="164" t="str">
        <f>+IFERROR(VLOOKUP($L834,ACTIVIDADES!$B$9:$X$493,14,0),"")</f>
        <v>No se evidencian soportes de la actividad</v>
      </c>
      <c r="Z834" s="105">
        <f>+IFERROR(VLOOKUP($L834,ACTIVIDADES!$B$9:$X$493,15,0),"")</f>
        <v>0</v>
      </c>
      <c r="AA834" s="165" t="str">
        <f>+IFERROR(VLOOKUP($L834,ACTIVIDADES!$B$9:$X$493,16,0),"")</f>
        <v>VENCIDO</v>
      </c>
      <c r="AB834" s="138">
        <v>46157</v>
      </c>
      <c r="AC834" s="105">
        <v>0</v>
      </c>
      <c r="AD834" s="105" t="s">
        <v>230</v>
      </c>
      <c r="AE834" s="170" t="s">
        <v>118</v>
      </c>
      <c r="AF834" s="105" t="s">
        <v>81</v>
      </c>
      <c r="AG834" s="105" t="s">
        <v>81</v>
      </c>
      <c r="AH834" s="230" t="s">
        <v>3212</v>
      </c>
      <c r="AI834" s="33"/>
      <c r="AJ834" s="33"/>
      <c r="AK834" s="34"/>
      <c r="AL834" s="33"/>
      <c r="AM834" s="34"/>
      <c r="AN834" s="35"/>
      <c r="AO834" s="36"/>
      <c r="AP834" s="37"/>
      <c r="AQ834" s="33"/>
      <c r="AR834" s="38"/>
      <c r="AS834" s="39"/>
      <c r="AT834" s="40"/>
      <c r="AU834" s="48"/>
      <c r="AV834" s="49"/>
      <c r="AW834" s="41"/>
      <c r="AX834" s="47"/>
      <c r="AY834" s="33"/>
      <c r="AZ834" s="33"/>
      <c r="BA834" s="34"/>
      <c r="BB834" s="33"/>
      <c r="BC834" s="34"/>
      <c r="BD834" s="35"/>
      <c r="BE834" s="36"/>
      <c r="BF834" s="37"/>
      <c r="BG834" s="33"/>
      <c r="BH834" s="38"/>
      <c r="BI834" s="39"/>
      <c r="BJ834" s="40"/>
      <c r="BK834" s="48"/>
      <c r="BL834" s="49"/>
      <c r="BM834" s="41"/>
      <c r="BN834" s="47"/>
      <c r="BO834" s="33"/>
      <c r="BP834" s="33"/>
      <c r="BQ834" s="34"/>
      <c r="BR834" s="33"/>
      <c r="BS834" s="34"/>
      <c r="BT834" s="35"/>
      <c r="BU834" s="36"/>
      <c r="BV834" s="37"/>
      <c r="BW834" s="33"/>
      <c r="BX834" s="38"/>
      <c r="BY834" s="39"/>
      <c r="BZ834" s="40"/>
      <c r="CA834" s="48"/>
      <c r="CB834" s="49"/>
      <c r="CC834" s="41"/>
      <c r="CD834" s="47"/>
    </row>
    <row r="835" spans="1:82" s="32" customFormat="1" ht="90" customHeight="1" x14ac:dyDescent="0.2">
      <c r="A835" s="315">
        <f t="shared" si="35"/>
        <v>827</v>
      </c>
      <c r="B835" s="61" t="s">
        <v>2479</v>
      </c>
      <c r="C835" s="61">
        <v>2025</v>
      </c>
      <c r="D835" s="61" t="s">
        <v>68</v>
      </c>
      <c r="E835" s="61"/>
      <c r="F835" s="104" t="s">
        <v>3380</v>
      </c>
      <c r="G835" s="62" t="s">
        <v>3368</v>
      </c>
      <c r="H835" s="310"/>
      <c r="I835" s="46" t="s">
        <v>3369</v>
      </c>
      <c r="J835" s="64" t="s">
        <v>3369</v>
      </c>
      <c r="K835" s="63" t="s">
        <v>73</v>
      </c>
      <c r="L835" s="90" t="s">
        <v>3347</v>
      </c>
      <c r="M835" s="100" t="s">
        <v>3348</v>
      </c>
      <c r="N835" s="90" t="s">
        <v>3349</v>
      </c>
      <c r="O835" s="90">
        <v>11</v>
      </c>
      <c r="P835" s="101">
        <v>46054</v>
      </c>
      <c r="Q835" s="101">
        <v>46387</v>
      </c>
      <c r="R835" s="102">
        <f t="shared" si="36"/>
        <v>49.5</v>
      </c>
      <c r="S835" s="90" t="s">
        <v>105</v>
      </c>
      <c r="T835" s="90" t="s">
        <v>1063</v>
      </c>
      <c r="U835" s="105">
        <f>+IFERROR(VLOOKUP($L835,ACTIVIDADES!$B$9:$X$493,10,0),"")</f>
        <v>0</v>
      </c>
      <c r="V835" s="167" t="str">
        <f>+IFERROR(VLOOKUP($L835,ACTIVIDADES!$B$9:$X$493,11,0),"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W835" s="227">
        <f>+IFERROR(VLOOKUP($L835,ACTIVIDADES!$B$9:$X$493,12,0),"")</f>
        <v>0</v>
      </c>
      <c r="X835" s="138">
        <f>+IFERROR(VLOOKUP($L835,ACTIVIDADES!$B$9:$X$493,13,0),"")</f>
        <v>46153</v>
      </c>
      <c r="Y835" s="164" t="str">
        <f>+IFERROR(VLOOKUP($L835,ACTIVIDADES!$B$9:$X$493,14,0),"")</f>
        <v>No se evidencian soportes de la actividad</v>
      </c>
      <c r="Z835" s="105">
        <f>+IFERROR(VLOOKUP($L835,ACTIVIDADES!$B$9:$X$493,15,0),"")</f>
        <v>0</v>
      </c>
      <c r="AA835" s="165" t="str">
        <f>+IFERROR(VLOOKUP($L835,ACTIVIDADES!$B$9:$X$493,16,0),"")</f>
        <v>VENCIDO</v>
      </c>
      <c r="AB835" s="138">
        <v>46157</v>
      </c>
      <c r="AC835" s="105">
        <v>0</v>
      </c>
      <c r="AD835" s="105" t="s">
        <v>230</v>
      </c>
      <c r="AE835" s="170" t="s">
        <v>83</v>
      </c>
      <c r="AF835" s="105" t="s">
        <v>81</v>
      </c>
      <c r="AG835" s="105" t="s">
        <v>81</v>
      </c>
      <c r="AH835" s="230" t="s">
        <v>3212</v>
      </c>
      <c r="AI835" s="33"/>
      <c r="AJ835" s="33"/>
      <c r="AK835" s="34"/>
      <c r="AL835" s="33"/>
      <c r="AM835" s="34"/>
      <c r="AN835" s="35"/>
      <c r="AO835" s="36"/>
      <c r="AP835" s="37"/>
      <c r="AQ835" s="33"/>
      <c r="AR835" s="38"/>
      <c r="AS835" s="39"/>
      <c r="AT835" s="40"/>
      <c r="AU835" s="48"/>
      <c r="AV835" s="49"/>
      <c r="AW835" s="41"/>
      <c r="AX835" s="47"/>
      <c r="AY835" s="33"/>
      <c r="AZ835" s="33"/>
      <c r="BA835" s="34"/>
      <c r="BB835" s="33"/>
      <c r="BC835" s="34"/>
      <c r="BD835" s="35"/>
      <c r="BE835" s="36"/>
      <c r="BF835" s="37"/>
      <c r="BG835" s="33"/>
      <c r="BH835" s="38"/>
      <c r="BI835" s="39"/>
      <c r="BJ835" s="40"/>
      <c r="BK835" s="48"/>
      <c r="BL835" s="49"/>
      <c r="BM835" s="41"/>
      <c r="BN835" s="47"/>
      <c r="BO835" s="33"/>
      <c r="BP835" s="33"/>
      <c r="BQ835" s="34"/>
      <c r="BR835" s="33"/>
      <c r="BS835" s="34"/>
      <c r="BT835" s="35"/>
      <c r="BU835" s="36"/>
      <c r="BV835" s="37"/>
      <c r="BW835" s="33"/>
      <c r="BX835" s="38"/>
      <c r="BY835" s="39"/>
      <c r="BZ835" s="40"/>
      <c r="CA835" s="48"/>
      <c r="CB835" s="49"/>
      <c r="CC835" s="41"/>
      <c r="CD835" s="47"/>
    </row>
    <row r="836" spans="1:82" s="32" customFormat="1" ht="90" customHeight="1" x14ac:dyDescent="0.2">
      <c r="A836" s="315">
        <f t="shared" si="35"/>
        <v>828</v>
      </c>
      <c r="B836" s="61" t="s">
        <v>2479</v>
      </c>
      <c r="C836" s="61">
        <v>2025</v>
      </c>
      <c r="D836" s="61" t="s">
        <v>68</v>
      </c>
      <c r="E836" s="61"/>
      <c r="F836" s="104" t="s">
        <v>3381</v>
      </c>
      <c r="G836" s="62" t="s">
        <v>3368</v>
      </c>
      <c r="H836" s="310"/>
      <c r="I836" s="46" t="s">
        <v>3369</v>
      </c>
      <c r="J836" s="64" t="s">
        <v>3369</v>
      </c>
      <c r="K836" s="63" t="s">
        <v>73</v>
      </c>
      <c r="L836" s="90" t="s">
        <v>3382</v>
      </c>
      <c r="M836" s="100" t="s">
        <v>3383</v>
      </c>
      <c r="N836" s="90" t="s">
        <v>3384</v>
      </c>
      <c r="O836" s="90">
        <v>1</v>
      </c>
      <c r="P836" s="101">
        <v>46023</v>
      </c>
      <c r="Q836" s="101">
        <v>46203</v>
      </c>
      <c r="R836" s="102">
        <f t="shared" si="36"/>
        <v>26.85</v>
      </c>
      <c r="S836" s="90" t="s">
        <v>105</v>
      </c>
      <c r="T836" s="90" t="s">
        <v>1063</v>
      </c>
      <c r="U836" s="105">
        <f>+IFERROR(VLOOKUP($L836,ACTIVIDADES!$B$9:$X$493,10,0),"")</f>
        <v>0</v>
      </c>
      <c r="V836" s="167" t="str">
        <f>+IFERROR(VLOOKUP($L836,ACTIVIDADES!$B$9:$X$493,11,0)," ")</f>
        <v xml:space="preserve">Actividad en desarrollo; se trabaja en el ajuste del Manual de Supervisión para incorporar las etapas pre y poscontractual, garantizando la idoneidad y trazabilidad de la gestión del supervisor.
</v>
      </c>
      <c r="W836" s="227">
        <f>+IFERROR(VLOOKUP($L836,ACTIVIDADES!$B$9:$X$493,12,0),"")</f>
        <v>0</v>
      </c>
      <c r="X836" s="138">
        <f>+IFERROR(VLOOKUP($L836,ACTIVIDADES!$B$9:$X$493,13,0),"")</f>
        <v>46153</v>
      </c>
      <c r="Y836" s="164" t="str">
        <f>+IFERROR(VLOOKUP($L836,ACTIVIDADES!$B$9:$X$493,14,0),"")</f>
        <v>No se evidencian soportes de la actividad</v>
      </c>
      <c r="Z836" s="105">
        <f>+IFERROR(VLOOKUP($L836,ACTIVIDADES!$B$9:$X$493,15,0),"")</f>
        <v>0</v>
      </c>
      <c r="AA836" s="165" t="str">
        <f>+IFERROR(VLOOKUP($L836,ACTIVIDADES!$B$9:$X$493,16,0),"")</f>
        <v>VENCIDO</v>
      </c>
      <c r="AB836" s="138">
        <v>46157</v>
      </c>
      <c r="AC836" s="105">
        <v>0</v>
      </c>
      <c r="AD836" s="105" t="s">
        <v>230</v>
      </c>
      <c r="AE836" s="170" t="s">
        <v>118</v>
      </c>
      <c r="AF836" s="105" t="s">
        <v>81</v>
      </c>
      <c r="AG836" s="105" t="s">
        <v>81</v>
      </c>
      <c r="AH836" s="230" t="s">
        <v>3212</v>
      </c>
      <c r="AI836" s="33"/>
      <c r="AJ836" s="33"/>
      <c r="AK836" s="34"/>
      <c r="AL836" s="33"/>
      <c r="AM836" s="34"/>
      <c r="AN836" s="35"/>
      <c r="AO836" s="36"/>
      <c r="AP836" s="37"/>
      <c r="AQ836" s="33"/>
      <c r="AR836" s="38"/>
      <c r="AS836" s="39"/>
      <c r="AT836" s="40"/>
      <c r="AU836" s="48"/>
      <c r="AV836" s="49"/>
      <c r="AW836" s="41"/>
      <c r="AX836" s="47"/>
      <c r="AY836" s="33"/>
      <c r="AZ836" s="33"/>
      <c r="BA836" s="34"/>
      <c r="BB836" s="33"/>
      <c r="BC836" s="34"/>
      <c r="BD836" s="35"/>
      <c r="BE836" s="36"/>
      <c r="BF836" s="37"/>
      <c r="BG836" s="33"/>
      <c r="BH836" s="38"/>
      <c r="BI836" s="39"/>
      <c r="BJ836" s="40"/>
      <c r="BK836" s="48"/>
      <c r="BL836" s="49"/>
      <c r="BM836" s="41"/>
      <c r="BN836" s="47"/>
      <c r="BO836" s="33"/>
      <c r="BP836" s="33"/>
      <c r="BQ836" s="34"/>
      <c r="BR836" s="33"/>
      <c r="BS836" s="34"/>
      <c r="BT836" s="35"/>
      <c r="BU836" s="36"/>
      <c r="BV836" s="37"/>
      <c r="BW836" s="33"/>
      <c r="BX836" s="38"/>
      <c r="BY836" s="39"/>
      <c r="BZ836" s="40"/>
      <c r="CA836" s="48"/>
      <c r="CB836" s="49"/>
      <c r="CC836" s="41"/>
      <c r="CD836" s="47"/>
    </row>
    <row r="837" spans="1:82" s="32" customFormat="1" ht="90" customHeight="1" x14ac:dyDescent="0.2">
      <c r="A837" s="315">
        <f t="shared" si="35"/>
        <v>829</v>
      </c>
      <c r="B837" s="61" t="s">
        <v>2479</v>
      </c>
      <c r="C837" s="61">
        <v>2025</v>
      </c>
      <c r="D837" s="61" t="s">
        <v>68</v>
      </c>
      <c r="E837" s="61"/>
      <c r="F837" s="104" t="s">
        <v>3385</v>
      </c>
      <c r="G837" s="62" t="s">
        <v>3386</v>
      </c>
      <c r="H837" s="310"/>
      <c r="I837" s="46" t="s">
        <v>3387</v>
      </c>
      <c r="J837" s="64" t="s">
        <v>3387</v>
      </c>
      <c r="K837" s="63" t="s">
        <v>73</v>
      </c>
      <c r="L837" s="90" t="s">
        <v>3347</v>
      </c>
      <c r="M837" s="100" t="s">
        <v>3348</v>
      </c>
      <c r="N837" s="90" t="s">
        <v>3349</v>
      </c>
      <c r="O837" s="90">
        <v>11</v>
      </c>
      <c r="P837" s="101">
        <v>46054</v>
      </c>
      <c r="Q837" s="101">
        <v>46387</v>
      </c>
      <c r="R837" s="102">
        <f t="shared" si="36"/>
        <v>49.5</v>
      </c>
      <c r="S837" s="90" t="s">
        <v>105</v>
      </c>
      <c r="T837" s="90" t="s">
        <v>1063</v>
      </c>
      <c r="U837" s="105">
        <f>+IFERROR(VLOOKUP($L837,ACTIVIDADES!$B$9:$X$493,10,0),"")</f>
        <v>0</v>
      </c>
      <c r="V837" s="167" t="str">
        <f>+IFERROR(VLOOKUP($L837,ACTIVIDADES!$B$9:$X$493,11,0),"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W837" s="227">
        <f>+IFERROR(VLOOKUP($L837,ACTIVIDADES!$B$9:$X$493,12,0),"")</f>
        <v>0</v>
      </c>
      <c r="X837" s="138">
        <f>+IFERROR(VLOOKUP($L837,ACTIVIDADES!$B$9:$X$493,13,0),"")</f>
        <v>46153</v>
      </c>
      <c r="Y837" s="164" t="str">
        <f>+IFERROR(VLOOKUP($L837,ACTIVIDADES!$B$9:$X$493,14,0),"")</f>
        <v>No se evidencian soportes de la actividad</v>
      </c>
      <c r="Z837" s="105">
        <f>+IFERROR(VLOOKUP($L837,ACTIVIDADES!$B$9:$X$493,15,0),"")</f>
        <v>0</v>
      </c>
      <c r="AA837" s="165" t="str">
        <f>+IFERROR(VLOOKUP($L837,ACTIVIDADES!$B$9:$X$493,16,0),"")</f>
        <v>VENCIDO</v>
      </c>
      <c r="AB837" s="138">
        <v>46157</v>
      </c>
      <c r="AC837" s="105">
        <v>0</v>
      </c>
      <c r="AD837" s="105" t="s">
        <v>230</v>
      </c>
      <c r="AE837" s="170" t="s">
        <v>83</v>
      </c>
      <c r="AF837" s="105" t="s">
        <v>81</v>
      </c>
      <c r="AG837" s="105" t="s">
        <v>81</v>
      </c>
      <c r="AH837" s="230" t="s">
        <v>3212</v>
      </c>
      <c r="AI837" s="33"/>
      <c r="AJ837" s="33"/>
      <c r="AK837" s="34"/>
      <c r="AL837" s="33"/>
      <c r="AM837" s="34"/>
      <c r="AN837" s="35"/>
      <c r="AO837" s="36"/>
      <c r="AP837" s="37"/>
      <c r="AQ837" s="33"/>
      <c r="AR837" s="38"/>
      <c r="AS837" s="39"/>
      <c r="AT837" s="40"/>
      <c r="AU837" s="48"/>
      <c r="AV837" s="49"/>
      <c r="AW837" s="41"/>
      <c r="AX837" s="47"/>
      <c r="AY837" s="33"/>
      <c r="AZ837" s="33"/>
      <c r="BA837" s="34"/>
      <c r="BB837" s="33"/>
      <c r="BC837" s="34"/>
      <c r="BD837" s="35"/>
      <c r="BE837" s="36"/>
      <c r="BF837" s="37"/>
      <c r="BG837" s="33"/>
      <c r="BH837" s="38"/>
      <c r="BI837" s="39"/>
      <c r="BJ837" s="40"/>
      <c r="BK837" s="48"/>
      <c r="BL837" s="49"/>
      <c r="BM837" s="41"/>
      <c r="BN837" s="47"/>
      <c r="BO837" s="33"/>
      <c r="BP837" s="33"/>
      <c r="BQ837" s="34"/>
      <c r="BR837" s="33"/>
      <c r="BS837" s="34"/>
      <c r="BT837" s="35"/>
      <c r="BU837" s="36"/>
      <c r="BV837" s="37"/>
      <c r="BW837" s="33"/>
      <c r="BX837" s="38"/>
      <c r="BY837" s="39"/>
      <c r="BZ837" s="40"/>
      <c r="CA837" s="48"/>
      <c r="CB837" s="49"/>
      <c r="CC837" s="41"/>
      <c r="CD837" s="47"/>
    </row>
    <row r="838" spans="1:82" s="32" customFormat="1" ht="90" customHeight="1" x14ac:dyDescent="0.2">
      <c r="A838" s="315">
        <f t="shared" si="35"/>
        <v>830</v>
      </c>
      <c r="B838" s="61" t="s">
        <v>2479</v>
      </c>
      <c r="C838" s="61">
        <v>2025</v>
      </c>
      <c r="D838" s="61" t="s">
        <v>68</v>
      </c>
      <c r="E838" s="61"/>
      <c r="F838" s="104" t="s">
        <v>3388</v>
      </c>
      <c r="G838" s="62" t="s">
        <v>3389</v>
      </c>
      <c r="H838" s="310"/>
      <c r="I838" s="46" t="s">
        <v>3390</v>
      </c>
      <c r="J838" s="64" t="s">
        <v>3390</v>
      </c>
      <c r="K838" s="63" t="s">
        <v>73</v>
      </c>
      <c r="L838" s="90" t="s">
        <v>3347</v>
      </c>
      <c r="M838" s="100" t="s">
        <v>3348</v>
      </c>
      <c r="N838" s="90" t="s">
        <v>3349</v>
      </c>
      <c r="O838" s="90">
        <v>11</v>
      </c>
      <c r="P838" s="101">
        <v>46054</v>
      </c>
      <c r="Q838" s="101">
        <v>46387</v>
      </c>
      <c r="R838" s="102">
        <f t="shared" si="36"/>
        <v>49.5</v>
      </c>
      <c r="S838" s="90" t="s">
        <v>105</v>
      </c>
      <c r="T838" s="90" t="s">
        <v>1063</v>
      </c>
      <c r="U838" s="105">
        <f>+IFERROR(VLOOKUP($L838,ACTIVIDADES!$B$9:$X$493,10,0),"")</f>
        <v>0</v>
      </c>
      <c r="V838" s="167" t="str">
        <f>+IFERROR(VLOOKUP($L838,ACTIVIDADES!$B$9:$X$493,11,0),"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W838" s="227">
        <f>+IFERROR(VLOOKUP($L838,ACTIVIDADES!$B$9:$X$493,12,0),"")</f>
        <v>0</v>
      </c>
      <c r="X838" s="138">
        <f>+IFERROR(VLOOKUP($L838,ACTIVIDADES!$B$9:$X$493,13,0),"")</f>
        <v>46153</v>
      </c>
      <c r="Y838" s="164" t="str">
        <f>+IFERROR(VLOOKUP($L838,ACTIVIDADES!$B$9:$X$493,14,0),"")</f>
        <v>No se evidencian soportes de la actividad</v>
      </c>
      <c r="Z838" s="105">
        <f>+IFERROR(VLOOKUP($L838,ACTIVIDADES!$B$9:$X$493,15,0),"")</f>
        <v>0</v>
      </c>
      <c r="AA838" s="165" t="str">
        <f>+IFERROR(VLOOKUP($L838,ACTIVIDADES!$B$9:$X$493,16,0),"")</f>
        <v>VENCIDO</v>
      </c>
      <c r="AB838" s="138">
        <v>46157</v>
      </c>
      <c r="AC838" s="105">
        <v>0</v>
      </c>
      <c r="AD838" s="105" t="s">
        <v>230</v>
      </c>
      <c r="AE838" s="170" t="s">
        <v>83</v>
      </c>
      <c r="AF838" s="105" t="s">
        <v>81</v>
      </c>
      <c r="AG838" s="105" t="s">
        <v>81</v>
      </c>
      <c r="AH838" s="230" t="s">
        <v>3212</v>
      </c>
      <c r="AI838" s="33"/>
      <c r="AJ838" s="33"/>
      <c r="AK838" s="34"/>
      <c r="AL838" s="33"/>
      <c r="AM838" s="34"/>
      <c r="AN838" s="35"/>
      <c r="AO838" s="36"/>
      <c r="AP838" s="37"/>
      <c r="AQ838" s="33"/>
      <c r="AR838" s="38"/>
      <c r="AS838" s="39"/>
      <c r="AT838" s="40"/>
      <c r="AU838" s="48"/>
      <c r="AV838" s="49"/>
      <c r="AW838" s="41"/>
      <c r="AX838" s="47"/>
      <c r="AY838" s="33"/>
      <c r="AZ838" s="33"/>
      <c r="BA838" s="34"/>
      <c r="BB838" s="33"/>
      <c r="BC838" s="34"/>
      <c r="BD838" s="35"/>
      <c r="BE838" s="36"/>
      <c r="BF838" s="37"/>
      <c r="BG838" s="33"/>
      <c r="BH838" s="38"/>
      <c r="BI838" s="39"/>
      <c r="BJ838" s="40"/>
      <c r="BK838" s="48"/>
      <c r="BL838" s="49"/>
      <c r="BM838" s="41"/>
      <c r="BN838" s="47"/>
      <c r="BO838" s="33"/>
      <c r="BP838" s="33"/>
      <c r="BQ838" s="34"/>
      <c r="BR838" s="33"/>
      <c r="BS838" s="34"/>
      <c r="BT838" s="35"/>
      <c r="BU838" s="36"/>
      <c r="BV838" s="37"/>
      <c r="BW838" s="33"/>
      <c r="BX838" s="38"/>
      <c r="BY838" s="39"/>
      <c r="BZ838" s="40"/>
      <c r="CA838" s="48"/>
      <c r="CB838" s="49"/>
      <c r="CC838" s="41"/>
      <c r="CD838" s="47"/>
    </row>
    <row r="839" spans="1:82" s="32" customFormat="1" ht="90" customHeight="1" x14ac:dyDescent="0.25">
      <c r="A839" s="315">
        <f t="shared" si="35"/>
        <v>831</v>
      </c>
      <c r="B839" s="61" t="s">
        <v>2479</v>
      </c>
      <c r="C839" s="61">
        <v>2025</v>
      </c>
      <c r="D839" s="61" t="s">
        <v>68</v>
      </c>
      <c r="E839" s="61"/>
      <c r="F839" s="104" t="s">
        <v>3391</v>
      </c>
      <c r="G839" s="62" t="s">
        <v>3392</v>
      </c>
      <c r="H839" s="310"/>
      <c r="I839" s="46" t="s">
        <v>3393</v>
      </c>
      <c r="J839" s="64" t="s">
        <v>3393</v>
      </c>
      <c r="K839" s="63" t="s">
        <v>73</v>
      </c>
      <c r="L839" s="90" t="s">
        <v>2638</v>
      </c>
      <c r="M839" s="100" t="s">
        <v>3394</v>
      </c>
      <c r="N839" s="90" t="s">
        <v>3395</v>
      </c>
      <c r="O839" s="90">
        <v>1</v>
      </c>
      <c r="P839" s="101">
        <v>46023</v>
      </c>
      <c r="Q839" s="101">
        <v>46081</v>
      </c>
      <c r="R839" s="102">
        <f t="shared" si="36"/>
        <v>8.5499999999999989</v>
      </c>
      <c r="S839" s="90" t="s">
        <v>293</v>
      </c>
      <c r="T839" s="90" t="s">
        <v>1063</v>
      </c>
      <c r="U839" s="105">
        <f>+IFERROR(VLOOKUP($L839,ACTIVIDADES!$B$9:$X$493,10,0),"")</f>
        <v>1</v>
      </c>
      <c r="V839" s="167" t="str">
        <f>+IFERROR(VLOOKUP($L839,ACTIVIDADES!$B$9:$X$493,11,0)," ")</f>
        <v>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v>
      </c>
      <c r="W839" s="227" t="str">
        <f>+IFERROR(VLOOKUP($L839,ACTIVIDADES!$B$9:$X$493,12,0),"")</f>
        <v>https://dnbcgovco-my.sharepoint.com/:f:/g/personal/planeacion_dnbc_gov_co/IgAKPZEalRp3T7O44VwZjBLlARF86VpmllJA36VR9-2qDG8?e=W6XaGX</v>
      </c>
      <c r="X839" s="138">
        <f>+IFERROR(VLOOKUP($L839,ACTIVIDADES!$B$9:$X$493,13,0),"")</f>
        <v>46153</v>
      </c>
      <c r="Y839" s="164" t="str">
        <f>+IFERROR(VLOOKUP($L839,ACTIVIDADES!$B$9:$X$493,14,0),"")</f>
        <v>Cumplida en seguimiento diciembre 2025</v>
      </c>
      <c r="Z839" s="105">
        <f>+IFERROR(VLOOKUP($L839,ACTIVIDADES!$B$9:$X$493,15,0),"")</f>
        <v>1</v>
      </c>
      <c r="AA839" s="165" t="str">
        <f>+IFERROR(VLOOKUP($L839,ACTIVIDADES!$B$9:$X$493,16,0),"")</f>
        <v>CUMPLIDO</v>
      </c>
      <c r="AB839" s="138">
        <v>46171</v>
      </c>
      <c r="AC839" s="105">
        <v>1</v>
      </c>
      <c r="AD839" s="181" t="s">
        <v>2517</v>
      </c>
      <c r="AE839" s="105" t="s">
        <v>80</v>
      </c>
      <c r="AF839" s="105" t="s">
        <v>81</v>
      </c>
      <c r="AG839" s="105" t="s">
        <v>85</v>
      </c>
      <c r="AH839" s="105" t="s">
        <v>123</v>
      </c>
      <c r="AI839" s="33"/>
      <c r="AJ839" s="33"/>
      <c r="AK839" s="34"/>
      <c r="AL839" s="33"/>
      <c r="AM839" s="34"/>
      <c r="AN839" s="35"/>
      <c r="AO839" s="36"/>
      <c r="AP839" s="37"/>
      <c r="AQ839" s="33"/>
      <c r="AR839" s="38"/>
      <c r="AS839" s="39"/>
      <c r="AT839" s="40"/>
      <c r="AU839" s="48"/>
      <c r="AV839" s="49"/>
      <c r="AW839" s="41"/>
      <c r="AX839" s="47"/>
      <c r="AY839" s="33"/>
      <c r="AZ839" s="33"/>
      <c r="BA839" s="34"/>
      <c r="BB839" s="33"/>
      <c r="BC839" s="34"/>
      <c r="BD839" s="35"/>
      <c r="BE839" s="36"/>
      <c r="BF839" s="37"/>
      <c r="BG839" s="33"/>
      <c r="BH839" s="38"/>
      <c r="BI839" s="39"/>
      <c r="BJ839" s="40"/>
      <c r="BK839" s="48"/>
      <c r="BL839" s="49"/>
      <c r="BM839" s="41"/>
      <c r="BN839" s="47"/>
      <c r="BO839" s="33"/>
      <c r="BP839" s="33"/>
      <c r="BQ839" s="34"/>
      <c r="BR839" s="33"/>
      <c r="BS839" s="34"/>
      <c r="BT839" s="35"/>
      <c r="BU839" s="36"/>
      <c r="BV839" s="37"/>
      <c r="BW839" s="33"/>
      <c r="BX839" s="38"/>
      <c r="BY839" s="39"/>
      <c r="BZ839" s="40"/>
      <c r="CA839" s="48"/>
      <c r="CB839" s="49"/>
      <c r="CC839" s="41"/>
      <c r="CD839" s="47"/>
    </row>
    <row r="840" spans="1:82" s="32" customFormat="1" ht="90" customHeight="1" x14ac:dyDescent="0.25">
      <c r="A840" s="315">
        <f t="shared" si="35"/>
        <v>832</v>
      </c>
      <c r="B840" s="61" t="s">
        <v>2479</v>
      </c>
      <c r="C840" s="61">
        <v>2025</v>
      </c>
      <c r="D840" s="61" t="s">
        <v>68</v>
      </c>
      <c r="E840" s="61"/>
      <c r="F840" s="104" t="s">
        <v>3396</v>
      </c>
      <c r="G840" s="62" t="s">
        <v>3392</v>
      </c>
      <c r="H840" s="310"/>
      <c r="I840" s="46" t="s">
        <v>3393</v>
      </c>
      <c r="J840" s="64" t="s">
        <v>3393</v>
      </c>
      <c r="K840" s="63" t="s">
        <v>73</v>
      </c>
      <c r="L840" s="90" t="s">
        <v>3397</v>
      </c>
      <c r="M840" s="100" t="s">
        <v>3398</v>
      </c>
      <c r="N840" s="90" t="s">
        <v>3399</v>
      </c>
      <c r="O840" s="90">
        <v>100</v>
      </c>
      <c r="P840" s="101">
        <v>46023</v>
      </c>
      <c r="Q840" s="101">
        <v>46387</v>
      </c>
      <c r="R840" s="102">
        <f t="shared" si="36"/>
        <v>54</v>
      </c>
      <c r="S840" s="90" t="s">
        <v>293</v>
      </c>
      <c r="T840" s="90" t="s">
        <v>1063</v>
      </c>
      <c r="U840" s="105">
        <f>+IFERROR(VLOOKUP($L840,ACTIVIDADES!$B$9:$X$493,10,0),"")</f>
        <v>1</v>
      </c>
      <c r="V840" s="167" t="str">
        <f>+IFERROR(VLOOKUP($L840,ACTIVIDADES!$B$9:$X$493,11,0)," ")</f>
        <v xml:space="preserve">Revisa que los soportes requeridos para el pago sean consistentes
para ser registrar en el SIIF. </v>
      </c>
      <c r="W840" s="227" t="str">
        <f>+IFERROR(VLOOKUP($L840,ACTIVIDADES!$B$9:$X$493,12,0),"")</f>
        <v>https://dnbcgovco-my.sharepoint.com/:f:/g/personal/planeacion_dnbc_gov_co/IgAKPZEalRp3T7O44VwZjBLlARF86VpmllJA36VR9-2qDG8?e=W6XaGX</v>
      </c>
      <c r="X840" s="138">
        <f>+IFERROR(VLOOKUP($L840,ACTIVIDADES!$B$9:$X$493,13,0),"")</f>
        <v>46153</v>
      </c>
      <c r="Y840" s="164" t="str">
        <f>+IFERROR(VLOOKUP($L840,ACTIVIDADES!$B$9:$X$493,14,0),"")</f>
        <v xml:space="preserve">No se encuentra evidencias de la actividad </v>
      </c>
      <c r="Z840" s="105">
        <f>+IFERROR(VLOOKUP($L840,ACTIVIDADES!$B$9:$X$493,15,0),"")</f>
        <v>0</v>
      </c>
      <c r="AA840" s="165" t="str">
        <f>+IFERROR(VLOOKUP($L840,ACTIVIDADES!$B$9:$X$493,16,0),"")</f>
        <v>EJECUCIÓN</v>
      </c>
      <c r="AB840" s="138">
        <v>46171</v>
      </c>
      <c r="AC840" s="170">
        <v>1</v>
      </c>
      <c r="AD840" s="176" t="s">
        <v>3400</v>
      </c>
      <c r="AE840" s="105" t="s">
        <v>108</v>
      </c>
      <c r="AF840" s="105" t="s">
        <v>81</v>
      </c>
      <c r="AG840" s="105" t="s">
        <v>85</v>
      </c>
      <c r="AH840" s="105" t="s">
        <v>123</v>
      </c>
      <c r="AI840" s="33"/>
      <c r="AJ840" s="33"/>
      <c r="AK840" s="34"/>
      <c r="AL840" s="33"/>
      <c r="AM840" s="34"/>
      <c r="AN840" s="35"/>
      <c r="AO840" s="36"/>
      <c r="AP840" s="37"/>
      <c r="AQ840" s="33"/>
      <c r="AR840" s="38"/>
      <c r="AS840" s="39"/>
      <c r="AT840" s="40"/>
      <c r="AU840" s="48"/>
      <c r="AV840" s="49"/>
      <c r="AW840" s="41"/>
      <c r="AX840" s="47"/>
      <c r="AY840" s="33"/>
      <c r="AZ840" s="33"/>
      <c r="BA840" s="34"/>
      <c r="BB840" s="33"/>
      <c r="BC840" s="34"/>
      <c r="BD840" s="35"/>
      <c r="BE840" s="36"/>
      <c r="BF840" s="37"/>
      <c r="BG840" s="33"/>
      <c r="BH840" s="38"/>
      <c r="BI840" s="39"/>
      <c r="BJ840" s="40"/>
      <c r="BK840" s="48"/>
      <c r="BL840" s="49"/>
      <c r="BM840" s="41"/>
      <c r="BN840" s="47"/>
      <c r="BO840" s="33"/>
      <c r="BP840" s="33"/>
      <c r="BQ840" s="34"/>
      <c r="BR840" s="33"/>
      <c r="BS840" s="34"/>
      <c r="BT840" s="35"/>
      <c r="BU840" s="36"/>
      <c r="BV840" s="37"/>
      <c r="BW840" s="33"/>
      <c r="BX840" s="38"/>
      <c r="BY840" s="39"/>
      <c r="BZ840" s="40"/>
      <c r="CA840" s="48"/>
      <c r="CB840" s="49"/>
      <c r="CC840" s="41"/>
      <c r="CD840" s="47"/>
    </row>
    <row r="841" spans="1:82" s="32" customFormat="1" ht="90" customHeight="1" x14ac:dyDescent="0.2">
      <c r="A841" s="315">
        <f t="shared" si="35"/>
        <v>833</v>
      </c>
      <c r="B841" s="61" t="s">
        <v>2479</v>
      </c>
      <c r="C841" s="61">
        <v>2025</v>
      </c>
      <c r="D841" s="61" t="s">
        <v>68</v>
      </c>
      <c r="E841" s="61"/>
      <c r="F841" s="104" t="s">
        <v>3401</v>
      </c>
      <c r="G841" s="62" t="s">
        <v>3402</v>
      </c>
      <c r="H841" s="310"/>
      <c r="I841" s="46" t="s">
        <v>3403</v>
      </c>
      <c r="J841" s="64" t="s">
        <v>3403</v>
      </c>
      <c r="K841" s="63" t="s">
        <v>73</v>
      </c>
      <c r="L841" s="90" t="s">
        <v>3404</v>
      </c>
      <c r="M841" s="100" t="s">
        <v>3405</v>
      </c>
      <c r="N841" s="90" t="s">
        <v>3406</v>
      </c>
      <c r="O841" s="90">
        <v>1</v>
      </c>
      <c r="P841" s="101">
        <v>46023</v>
      </c>
      <c r="Q841" s="101">
        <v>46203</v>
      </c>
      <c r="R841" s="102">
        <f t="shared" si="36"/>
        <v>26.85</v>
      </c>
      <c r="S841" s="90" t="s">
        <v>105</v>
      </c>
      <c r="T841" s="90" t="s">
        <v>1063</v>
      </c>
      <c r="U841" s="105">
        <f>+IFERROR(VLOOKUP($L841,ACTIVIDADES!$B$9:$X$493,10,0),"")</f>
        <v>0</v>
      </c>
      <c r="V841" s="167" t="str">
        <f>+IFERROR(VLOOKUP($L841,ACTIVIDADES!$B$9:$X$493,11,0)," ")</f>
        <v xml:space="preserve">Actividad en proceso; el Manual de Supervisión y Contratación se encuentra en revisión para incluir lineamientos claros sobre plazos contractuales, control de ejecuciones prolongadas y cierre dentro de la vigencia fiscal.
</v>
      </c>
      <c r="W841" s="227">
        <f>+IFERROR(VLOOKUP($L841,ACTIVIDADES!$B$9:$X$493,12,0),"")</f>
        <v>0</v>
      </c>
      <c r="X841" s="138">
        <f>+IFERROR(VLOOKUP($L841,ACTIVIDADES!$B$9:$X$493,13,0),"")</f>
        <v>46153</v>
      </c>
      <c r="Y841" s="164" t="str">
        <f>+IFERROR(VLOOKUP($L841,ACTIVIDADES!$B$9:$X$493,14,0),"")</f>
        <v>No se evidencian soportes de la actividad</v>
      </c>
      <c r="Z841" s="105">
        <f>+IFERROR(VLOOKUP($L841,ACTIVIDADES!$B$9:$X$493,15,0),"")</f>
        <v>0</v>
      </c>
      <c r="AA841" s="165" t="str">
        <f>+IFERROR(VLOOKUP($L841,ACTIVIDADES!$B$9:$X$493,16,0),"")</f>
        <v>VENCIDO</v>
      </c>
      <c r="AB841" s="138">
        <v>46157</v>
      </c>
      <c r="AC841" s="105">
        <v>0</v>
      </c>
      <c r="AD841" s="105" t="s">
        <v>93</v>
      </c>
      <c r="AE841" s="170" t="s">
        <v>118</v>
      </c>
      <c r="AF841" s="105" t="s">
        <v>81</v>
      </c>
      <c r="AG841" s="105" t="s">
        <v>81</v>
      </c>
      <c r="AH841" s="230" t="s">
        <v>3212</v>
      </c>
      <c r="AI841" s="33"/>
      <c r="AJ841" s="33"/>
      <c r="AK841" s="34"/>
      <c r="AL841" s="33"/>
      <c r="AM841" s="34"/>
      <c r="AN841" s="35"/>
      <c r="AO841" s="36"/>
      <c r="AP841" s="37"/>
      <c r="AQ841" s="33"/>
      <c r="AR841" s="38"/>
      <c r="AS841" s="39"/>
      <c r="AT841" s="40"/>
      <c r="AU841" s="48"/>
      <c r="AV841" s="49"/>
      <c r="AW841" s="41"/>
      <c r="AX841" s="47"/>
      <c r="AY841" s="33"/>
      <c r="AZ841" s="33"/>
      <c r="BA841" s="34"/>
      <c r="BB841" s="33"/>
      <c r="BC841" s="34"/>
      <c r="BD841" s="35"/>
      <c r="BE841" s="36"/>
      <c r="BF841" s="37"/>
      <c r="BG841" s="33"/>
      <c r="BH841" s="38"/>
      <c r="BI841" s="39"/>
      <c r="BJ841" s="40"/>
      <c r="BK841" s="48"/>
      <c r="BL841" s="49"/>
      <c r="BM841" s="41"/>
      <c r="BN841" s="47"/>
      <c r="BO841" s="33"/>
      <c r="BP841" s="33"/>
      <c r="BQ841" s="34"/>
      <c r="BR841" s="33"/>
      <c r="BS841" s="34"/>
      <c r="BT841" s="35"/>
      <c r="BU841" s="36"/>
      <c r="BV841" s="37"/>
      <c r="BW841" s="33"/>
      <c r="BX841" s="38"/>
      <c r="BY841" s="39"/>
      <c r="BZ841" s="40"/>
      <c r="CA841" s="48"/>
      <c r="CB841" s="49"/>
      <c r="CC841" s="41"/>
      <c r="CD841" s="47"/>
    </row>
    <row r="842" spans="1:82" s="32" customFormat="1" ht="90" customHeight="1" x14ac:dyDescent="0.2">
      <c r="A842" s="315">
        <f t="shared" si="35"/>
        <v>834</v>
      </c>
      <c r="B842" s="61" t="s">
        <v>2479</v>
      </c>
      <c r="C842" s="61">
        <v>2025</v>
      </c>
      <c r="D842" s="61" t="s">
        <v>68</v>
      </c>
      <c r="E842" s="61"/>
      <c r="F842" s="104" t="s">
        <v>3407</v>
      </c>
      <c r="G842" s="62" t="s">
        <v>3402</v>
      </c>
      <c r="H842" s="310"/>
      <c r="I842" s="46" t="s">
        <v>3403</v>
      </c>
      <c r="J842" s="64" t="s">
        <v>3403</v>
      </c>
      <c r="K842" s="63" t="s">
        <v>73</v>
      </c>
      <c r="L842" s="90" t="s">
        <v>3408</v>
      </c>
      <c r="M842" s="100" t="s">
        <v>3409</v>
      </c>
      <c r="N842" s="90" t="s">
        <v>3410</v>
      </c>
      <c r="O842" s="90">
        <v>1</v>
      </c>
      <c r="P842" s="101">
        <v>46023</v>
      </c>
      <c r="Q842" s="101">
        <v>46203</v>
      </c>
      <c r="R842" s="102">
        <f t="shared" si="36"/>
        <v>26.85</v>
      </c>
      <c r="S842" s="90" t="s">
        <v>105</v>
      </c>
      <c r="T842" s="90" t="s">
        <v>1063</v>
      </c>
      <c r="U842" s="105">
        <f>+IFERROR(VLOOKUP($L842,ACTIVIDADES!$B$9:$X$493,10,0),"")</f>
        <v>0</v>
      </c>
      <c r="V842" s="167" t="str">
        <f>+IFERROR(VLOOKUP($L842,ACTIVIDADES!$B$9:$X$493,11,0)," ")</f>
        <v>Indicador no cumplido; se está estructurando su inclusión como requisito dentro del procedimiento contractual.</v>
      </c>
      <c r="W842" s="227">
        <f>+IFERROR(VLOOKUP($L842,ACTIVIDADES!$B$9:$X$493,12,0),"")</f>
        <v>0</v>
      </c>
      <c r="X842" s="138">
        <f>+IFERROR(VLOOKUP($L842,ACTIVIDADES!$B$9:$X$493,13,0),"")</f>
        <v>46153</v>
      </c>
      <c r="Y842" s="164" t="str">
        <f>+IFERROR(VLOOKUP($L842,ACTIVIDADES!$B$9:$X$493,14,0),"")</f>
        <v>No se evidencian soportes de la actividad</v>
      </c>
      <c r="Z842" s="105">
        <f>+IFERROR(VLOOKUP($L842,ACTIVIDADES!$B$9:$X$493,15,0),"")</f>
        <v>0</v>
      </c>
      <c r="AA842" s="165" t="str">
        <f>+IFERROR(VLOOKUP($L842,ACTIVIDADES!$B$9:$X$493,16,0),"")</f>
        <v>VENCIDO</v>
      </c>
      <c r="AB842" s="138">
        <v>46157</v>
      </c>
      <c r="AC842" s="105">
        <v>0</v>
      </c>
      <c r="AD842" s="105" t="s">
        <v>93</v>
      </c>
      <c r="AE842" s="170" t="s">
        <v>118</v>
      </c>
      <c r="AF842" s="105" t="s">
        <v>81</v>
      </c>
      <c r="AG842" s="105" t="s">
        <v>81</v>
      </c>
      <c r="AH842" s="230" t="s">
        <v>3212</v>
      </c>
      <c r="AI842" s="33"/>
      <c r="AJ842" s="33"/>
      <c r="AK842" s="34"/>
      <c r="AL842" s="33"/>
      <c r="AM842" s="34"/>
      <c r="AN842" s="35"/>
      <c r="AO842" s="36"/>
      <c r="AP842" s="37"/>
      <c r="AQ842" s="33"/>
      <c r="AR842" s="38"/>
      <c r="AS842" s="39"/>
      <c r="AT842" s="40"/>
      <c r="AU842" s="48"/>
      <c r="AV842" s="49"/>
      <c r="AW842" s="41"/>
      <c r="AX842" s="47"/>
      <c r="AY842" s="33"/>
      <c r="AZ842" s="33"/>
      <c r="BA842" s="34"/>
      <c r="BB842" s="33"/>
      <c r="BC842" s="34"/>
      <c r="BD842" s="35"/>
      <c r="BE842" s="36"/>
      <c r="BF842" s="37"/>
      <c r="BG842" s="33"/>
      <c r="BH842" s="38"/>
      <c r="BI842" s="39"/>
      <c r="BJ842" s="40"/>
      <c r="BK842" s="48"/>
      <c r="BL842" s="49"/>
      <c r="BM842" s="41"/>
      <c r="BN842" s="47"/>
      <c r="BO842" s="33"/>
      <c r="BP842" s="33"/>
      <c r="BQ842" s="34"/>
      <c r="BR842" s="33"/>
      <c r="BS842" s="34"/>
      <c r="BT842" s="35"/>
      <c r="BU842" s="36"/>
      <c r="BV842" s="37"/>
      <c r="BW842" s="33"/>
      <c r="BX842" s="38"/>
      <c r="BY842" s="39"/>
      <c r="BZ842" s="40"/>
      <c r="CA842" s="48"/>
      <c r="CB842" s="49"/>
      <c r="CC842" s="41"/>
      <c r="CD842" s="47"/>
    </row>
    <row r="843" spans="1:82" s="32" customFormat="1" ht="90" customHeight="1" x14ac:dyDescent="0.2">
      <c r="A843" s="315">
        <f t="shared" ref="A843:A906" si="37">+A842+1</f>
        <v>835</v>
      </c>
      <c r="B843" s="61" t="s">
        <v>2479</v>
      </c>
      <c r="C843" s="61">
        <v>2025</v>
      </c>
      <c r="D843" s="61" t="s">
        <v>1248</v>
      </c>
      <c r="E843" s="61"/>
      <c r="F843" s="104" t="s">
        <v>3411</v>
      </c>
      <c r="G843" s="62" t="s">
        <v>3402</v>
      </c>
      <c r="H843" s="310" t="s">
        <v>1251</v>
      </c>
      <c r="I843" s="46" t="s">
        <v>3403</v>
      </c>
      <c r="J843" s="46" t="s">
        <v>3403</v>
      </c>
      <c r="K843" s="63" t="s">
        <v>73</v>
      </c>
      <c r="L843" s="90" t="s">
        <v>3412</v>
      </c>
      <c r="M843" s="100" t="s">
        <v>3413</v>
      </c>
      <c r="N843" s="90" t="s">
        <v>3414</v>
      </c>
      <c r="O843" s="90">
        <v>100</v>
      </c>
      <c r="P843" s="101">
        <v>46023</v>
      </c>
      <c r="Q843" s="101">
        <v>46203</v>
      </c>
      <c r="R843" s="102">
        <f t="shared" si="36"/>
        <v>26.85</v>
      </c>
      <c r="S843" s="90" t="s">
        <v>3415</v>
      </c>
      <c r="T843" s="90" t="s">
        <v>1063</v>
      </c>
      <c r="U843" s="105">
        <f>+IFERROR(VLOOKUP($L843,ACTIVIDADES!$B$9:$X$493,10,0),"")</f>
        <v>0</v>
      </c>
      <c r="V843" s="167" t="str">
        <f>+IFERROR(VLOOKUP($L843,ACTIVIDADES!$B$9:$X$493,11,0)," ")</f>
        <v xml:space="preserve">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
</v>
      </c>
      <c r="W843" s="227">
        <f>+IFERROR(VLOOKUP($L843,ACTIVIDADES!$B$9:$X$493,12,0),"")</f>
        <v>0</v>
      </c>
      <c r="X843" s="138">
        <f>+IFERROR(VLOOKUP($L843,ACTIVIDADES!$B$9:$X$493,13,0),"")</f>
        <v>46153</v>
      </c>
      <c r="Y843" s="164" t="str">
        <f>+IFERROR(VLOOKUP($L843,ACTIVIDADES!$B$9:$X$493,14,0),"")</f>
        <v>Sin avance en la actividad</v>
      </c>
      <c r="Z843" s="105">
        <f>+IFERROR(VLOOKUP($L843,ACTIVIDADES!$B$9:$X$493,15,0),"")</f>
        <v>0</v>
      </c>
      <c r="AA843" s="165" t="str">
        <f>+IFERROR(VLOOKUP($L843,ACTIVIDADES!$B$9:$X$493,16,0),"")</f>
        <v>VENCIDO</v>
      </c>
      <c r="AB843" s="138">
        <v>46157</v>
      </c>
      <c r="AC843" s="105">
        <v>0</v>
      </c>
      <c r="AD843" s="105" t="s">
        <v>93</v>
      </c>
      <c r="AE843" s="170" t="s">
        <v>118</v>
      </c>
      <c r="AF843" s="105" t="s">
        <v>81</v>
      </c>
      <c r="AG843" s="105" t="s">
        <v>81</v>
      </c>
      <c r="AH843" s="230" t="s">
        <v>3212</v>
      </c>
      <c r="AI843" s="33"/>
      <c r="AJ843" s="33"/>
      <c r="AK843" s="34"/>
      <c r="AL843" s="33"/>
      <c r="AM843" s="34"/>
      <c r="AN843" s="35"/>
      <c r="AO843" s="36"/>
      <c r="AP843" s="37"/>
      <c r="AQ843" s="33"/>
      <c r="AR843" s="38"/>
      <c r="AS843" s="39"/>
      <c r="AT843" s="40"/>
      <c r="AU843" s="48"/>
      <c r="AV843" s="49"/>
      <c r="AW843" s="41"/>
      <c r="AX843" s="47"/>
      <c r="AY843" s="33"/>
      <c r="AZ843" s="33"/>
      <c r="BA843" s="34"/>
      <c r="BB843" s="33"/>
      <c r="BC843" s="34"/>
      <c r="BD843" s="35"/>
      <c r="BE843" s="36"/>
      <c r="BF843" s="37"/>
      <c r="BG843" s="33"/>
      <c r="BH843" s="38"/>
      <c r="BI843" s="39"/>
      <c r="BJ843" s="40"/>
      <c r="BK843" s="48"/>
      <c r="BL843" s="49"/>
      <c r="BM843" s="41"/>
      <c r="BN843" s="47"/>
      <c r="BO843" s="33"/>
      <c r="BP843" s="33"/>
      <c r="BQ843" s="34"/>
      <c r="BR843" s="33"/>
      <c r="BS843" s="34"/>
      <c r="BT843" s="35"/>
      <c r="BU843" s="36"/>
      <c r="BV843" s="37"/>
      <c r="BW843" s="33"/>
      <c r="BX843" s="38"/>
      <c r="BY843" s="39"/>
      <c r="BZ843" s="40"/>
      <c r="CA843" s="48"/>
      <c r="CB843" s="49"/>
      <c r="CC843" s="41"/>
      <c r="CD843" s="47"/>
    </row>
    <row r="844" spans="1:82" s="32" customFormat="1" ht="90" customHeight="1" x14ac:dyDescent="0.2">
      <c r="A844" s="315">
        <f t="shared" si="37"/>
        <v>836</v>
      </c>
      <c r="B844" s="61" t="s">
        <v>2479</v>
      </c>
      <c r="C844" s="61">
        <v>2025</v>
      </c>
      <c r="D844" s="61" t="s">
        <v>68</v>
      </c>
      <c r="E844" s="61"/>
      <c r="F844" s="104" t="s">
        <v>3416</v>
      </c>
      <c r="G844" s="62" t="s">
        <v>3417</v>
      </c>
      <c r="H844" s="310"/>
      <c r="I844" s="46" t="s">
        <v>3418</v>
      </c>
      <c r="J844" s="64" t="s">
        <v>3418</v>
      </c>
      <c r="K844" s="63" t="s">
        <v>73</v>
      </c>
      <c r="L844" s="90" t="s">
        <v>3419</v>
      </c>
      <c r="M844" s="100" t="s">
        <v>3420</v>
      </c>
      <c r="N844" s="90" t="s">
        <v>3421</v>
      </c>
      <c r="O844" s="90">
        <v>1</v>
      </c>
      <c r="P844" s="101">
        <v>46023</v>
      </c>
      <c r="Q844" s="101">
        <v>46081</v>
      </c>
      <c r="R844" s="102">
        <f t="shared" si="36"/>
        <v>8.5499999999999989</v>
      </c>
      <c r="S844" s="90" t="s">
        <v>105</v>
      </c>
      <c r="T844" s="90" t="s">
        <v>1063</v>
      </c>
      <c r="U844" s="105">
        <f>+IFERROR(VLOOKUP($L844,ACTIVIDADES!$B$9:$X$493,10,0),"")</f>
        <v>0</v>
      </c>
      <c r="V844" s="167" t="str">
        <f>+IFERROR(VLOOKUP($L844,ACTIVIDADES!$B$9:$X$493,11,0)," ")</f>
        <v xml:space="preserve">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
</v>
      </c>
      <c r="W844" s="227">
        <f>+IFERROR(VLOOKUP($L844,ACTIVIDADES!$B$9:$X$493,12,0),"")</f>
        <v>0</v>
      </c>
      <c r="X844" s="138">
        <f>+IFERROR(VLOOKUP($L844,ACTIVIDADES!$B$9:$X$493,13,0),"")</f>
        <v>46153</v>
      </c>
      <c r="Y844" s="164" t="str">
        <f>+IFERROR(VLOOKUP($L844,ACTIVIDADES!$B$9:$X$493,14,0),"")</f>
        <v>No se evidencian soportes de la actividad</v>
      </c>
      <c r="Z844" s="105">
        <f>+IFERROR(VLOOKUP($L844,ACTIVIDADES!$B$9:$X$493,15,0),"")</f>
        <v>0</v>
      </c>
      <c r="AA844" s="165" t="str">
        <f>+IFERROR(VLOOKUP($L844,ACTIVIDADES!$B$9:$X$493,16,0),"")</f>
        <v>VENCIDO</v>
      </c>
      <c r="AB844" s="138">
        <v>46157</v>
      </c>
      <c r="AC844" s="105">
        <v>0</v>
      </c>
      <c r="AD844" s="105" t="s">
        <v>93</v>
      </c>
      <c r="AE844" s="105" t="s">
        <v>118</v>
      </c>
      <c r="AF844" s="105" t="s">
        <v>81</v>
      </c>
      <c r="AG844" s="105" t="s">
        <v>81</v>
      </c>
      <c r="AH844" s="230" t="s">
        <v>3212</v>
      </c>
      <c r="AI844" s="33"/>
      <c r="AJ844" s="33"/>
      <c r="AK844" s="34"/>
      <c r="AL844" s="33"/>
      <c r="AM844" s="34"/>
      <c r="AN844" s="35"/>
      <c r="AO844" s="36"/>
      <c r="AP844" s="37"/>
      <c r="AQ844" s="33"/>
      <c r="AR844" s="38"/>
      <c r="AS844" s="39"/>
      <c r="AT844" s="40"/>
      <c r="AU844" s="48"/>
      <c r="AV844" s="49"/>
      <c r="AW844" s="41"/>
      <c r="AX844" s="47"/>
      <c r="AY844" s="33"/>
      <c r="AZ844" s="33"/>
      <c r="BA844" s="34"/>
      <c r="BB844" s="33"/>
      <c r="BC844" s="34"/>
      <c r="BD844" s="35"/>
      <c r="BE844" s="36"/>
      <c r="BF844" s="37"/>
      <c r="BG844" s="33"/>
      <c r="BH844" s="38"/>
      <c r="BI844" s="39"/>
      <c r="BJ844" s="40"/>
      <c r="BK844" s="48"/>
      <c r="BL844" s="49"/>
      <c r="BM844" s="41"/>
      <c r="BN844" s="47"/>
      <c r="BO844" s="33"/>
      <c r="BP844" s="33"/>
      <c r="BQ844" s="34"/>
      <c r="BR844" s="33"/>
      <c r="BS844" s="34"/>
      <c r="BT844" s="35"/>
      <c r="BU844" s="36"/>
      <c r="BV844" s="37"/>
      <c r="BW844" s="33"/>
      <c r="BX844" s="38"/>
      <c r="BY844" s="39"/>
      <c r="BZ844" s="40"/>
      <c r="CA844" s="48"/>
      <c r="CB844" s="49"/>
      <c r="CC844" s="41"/>
      <c r="CD844" s="47"/>
    </row>
    <row r="845" spans="1:82" s="32" customFormat="1" ht="90" customHeight="1" x14ac:dyDescent="0.25">
      <c r="A845" s="315">
        <f t="shared" si="37"/>
        <v>837</v>
      </c>
      <c r="B845" s="61" t="s">
        <v>2479</v>
      </c>
      <c r="C845" s="61">
        <v>2025</v>
      </c>
      <c r="D845" s="61" t="s">
        <v>163</v>
      </c>
      <c r="E845" s="61"/>
      <c r="F845" s="104" t="s">
        <v>3422</v>
      </c>
      <c r="G845" s="62" t="s">
        <v>3417</v>
      </c>
      <c r="H845" s="310" t="s">
        <v>111</v>
      </c>
      <c r="I845" s="46" t="s">
        <v>3418</v>
      </c>
      <c r="J845" s="64" t="s">
        <v>3418</v>
      </c>
      <c r="K845" s="63" t="s">
        <v>73</v>
      </c>
      <c r="L845" s="90" t="s">
        <v>3423</v>
      </c>
      <c r="M845" s="100" t="s">
        <v>3424</v>
      </c>
      <c r="N845" s="90" t="s">
        <v>3425</v>
      </c>
      <c r="O845" s="90">
        <v>1</v>
      </c>
      <c r="P845" s="101">
        <v>46023</v>
      </c>
      <c r="Q845" s="101">
        <v>46387</v>
      </c>
      <c r="R845" s="102">
        <f t="shared" si="36"/>
        <v>54</v>
      </c>
      <c r="S845" s="90" t="s">
        <v>3426</v>
      </c>
      <c r="T845" s="90" t="s">
        <v>1063</v>
      </c>
      <c r="U845" s="105">
        <f>+IFERROR(VLOOKUP($L845,ACTIVIDADES!$B$9:$X$493,10,0),"")</f>
        <v>0</v>
      </c>
      <c r="V845" s="167" t="str">
        <f>+IFERROR(VLOOKUP($L845,ACTIVIDADES!$B$9:$X$493,11,0)," ")</f>
        <v>Actividad pendiente de realización</v>
      </c>
      <c r="W845" s="227">
        <f>+IFERROR(VLOOKUP($L845,ACTIVIDADES!$B$9:$X$493,12,0),"")</f>
        <v>0</v>
      </c>
      <c r="X845" s="138">
        <f>+IFERROR(VLOOKUP($L845,ACTIVIDADES!$B$9:$X$493,13,0),"")</f>
        <v>46153</v>
      </c>
      <c r="Y845" s="164" t="str">
        <f>+IFERROR(VLOOKUP($L845,ACTIVIDADES!$B$9:$X$493,14,0),"")</f>
        <v>Sin avance en la actividad</v>
      </c>
      <c r="Z845" s="105">
        <f>+IFERROR(VLOOKUP($L845,ACTIVIDADES!$B$9:$X$493,15,0),"")</f>
        <v>0</v>
      </c>
      <c r="AA845" s="165" t="str">
        <f>+IFERROR(VLOOKUP($L845,ACTIVIDADES!$B$9:$X$493,16,0),"")</f>
        <v>EJECUCIÓN</v>
      </c>
      <c r="AB845" s="138">
        <v>46171</v>
      </c>
      <c r="AC845" s="105">
        <v>0</v>
      </c>
      <c r="AD845" s="105" t="s">
        <v>93</v>
      </c>
      <c r="AE845" s="105" t="s">
        <v>108</v>
      </c>
      <c r="AF845" s="105" t="s">
        <v>81</v>
      </c>
      <c r="AG845" s="105" t="s">
        <v>81</v>
      </c>
      <c r="AH845" s="105" t="s">
        <v>81</v>
      </c>
      <c r="AI845" s="33"/>
      <c r="AJ845" s="33"/>
      <c r="AK845" s="34"/>
      <c r="AL845" s="33"/>
      <c r="AM845" s="34"/>
      <c r="AN845" s="35"/>
      <c r="AO845" s="36"/>
      <c r="AP845" s="37"/>
      <c r="AQ845" s="33"/>
      <c r="AR845" s="38"/>
      <c r="AS845" s="39"/>
      <c r="AT845" s="40"/>
      <c r="AU845" s="48"/>
      <c r="AV845" s="49"/>
      <c r="AW845" s="41"/>
      <c r="AX845" s="47"/>
      <c r="AY845" s="33"/>
      <c r="AZ845" s="33"/>
      <c r="BA845" s="34"/>
      <c r="BB845" s="33"/>
      <c r="BC845" s="34"/>
      <c r="BD845" s="35"/>
      <c r="BE845" s="36"/>
      <c r="BF845" s="37"/>
      <c r="BG845" s="33"/>
      <c r="BH845" s="38"/>
      <c r="BI845" s="39"/>
      <c r="BJ845" s="40"/>
      <c r="BK845" s="48"/>
      <c r="BL845" s="49"/>
      <c r="BM845" s="41"/>
      <c r="BN845" s="47"/>
      <c r="BO845" s="33"/>
      <c r="BP845" s="33"/>
      <c r="BQ845" s="34"/>
      <c r="BR845" s="33"/>
      <c r="BS845" s="34"/>
      <c r="BT845" s="35"/>
      <c r="BU845" s="36"/>
      <c r="BV845" s="37"/>
      <c r="BW845" s="33"/>
      <c r="BX845" s="38"/>
      <c r="BY845" s="39"/>
      <c r="BZ845" s="40"/>
      <c r="CA845" s="48"/>
      <c r="CB845" s="49"/>
      <c r="CC845" s="41"/>
      <c r="CD845" s="47"/>
    </row>
    <row r="846" spans="1:82" s="32" customFormat="1" ht="90" customHeight="1" x14ac:dyDescent="0.2">
      <c r="A846" s="315">
        <f t="shared" si="37"/>
        <v>838</v>
      </c>
      <c r="B846" s="61" t="s">
        <v>2479</v>
      </c>
      <c r="C846" s="61">
        <v>2025</v>
      </c>
      <c r="D846" s="61" t="s">
        <v>68</v>
      </c>
      <c r="E846" s="61"/>
      <c r="F846" s="104" t="s">
        <v>3427</v>
      </c>
      <c r="G846" s="62" t="s">
        <v>3417</v>
      </c>
      <c r="H846" s="310"/>
      <c r="I846" s="46" t="s">
        <v>3418</v>
      </c>
      <c r="J846" s="64" t="s">
        <v>3418</v>
      </c>
      <c r="K846" s="63" t="s">
        <v>73</v>
      </c>
      <c r="L846" s="90" t="s">
        <v>3428</v>
      </c>
      <c r="M846" s="100" t="s">
        <v>3429</v>
      </c>
      <c r="N846" s="90" t="s">
        <v>3430</v>
      </c>
      <c r="O846" s="90">
        <v>1</v>
      </c>
      <c r="P846" s="101">
        <v>46023</v>
      </c>
      <c r="Q846" s="101">
        <v>46387</v>
      </c>
      <c r="R846" s="102">
        <f t="shared" si="36"/>
        <v>54</v>
      </c>
      <c r="S846" s="90" t="s">
        <v>105</v>
      </c>
      <c r="T846" s="90" t="s">
        <v>1063</v>
      </c>
      <c r="U846" s="105">
        <f>+IFERROR(VLOOKUP($L846,ACTIVIDADES!$B$9:$X$493,10,0),"")</f>
        <v>0</v>
      </c>
      <c r="V846" s="167" t="str">
        <f>+IFERROR(VLOOKUP($L846,ACTIVIDADES!$B$9:$X$493,11,0)," ")</f>
        <v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
</v>
      </c>
      <c r="W846" s="227">
        <f>+IFERROR(VLOOKUP($L846,ACTIVIDADES!$B$9:$X$493,12,0),"")</f>
        <v>0</v>
      </c>
      <c r="X846" s="138">
        <f>+IFERROR(VLOOKUP($L846,ACTIVIDADES!$B$9:$X$493,13,0),"")</f>
        <v>46153</v>
      </c>
      <c r="Y846" s="164" t="str">
        <f>+IFERROR(VLOOKUP($L846,ACTIVIDADES!$B$9:$X$493,14,0),"")</f>
        <v>No se evidencian soportes de la actividad</v>
      </c>
      <c r="Z846" s="105">
        <f>+IFERROR(VLOOKUP($L846,ACTIVIDADES!$B$9:$X$493,15,0),"")</f>
        <v>0</v>
      </c>
      <c r="AA846" s="165" t="str">
        <f>+IFERROR(VLOOKUP($L846,ACTIVIDADES!$B$9:$X$493,16,0),"")</f>
        <v>VENCIDO</v>
      </c>
      <c r="AB846" s="138">
        <v>46157</v>
      </c>
      <c r="AC846" s="105">
        <v>0</v>
      </c>
      <c r="AD846" s="105" t="s">
        <v>93</v>
      </c>
      <c r="AE846" s="170" t="s">
        <v>83</v>
      </c>
      <c r="AF846" s="105" t="s">
        <v>81</v>
      </c>
      <c r="AG846" s="105" t="s">
        <v>81</v>
      </c>
      <c r="AH846" s="230" t="s">
        <v>3212</v>
      </c>
      <c r="AI846" s="33"/>
      <c r="AJ846" s="33"/>
      <c r="AK846" s="34"/>
      <c r="AL846" s="33"/>
      <c r="AM846" s="34"/>
      <c r="AN846" s="35"/>
      <c r="AO846" s="36"/>
      <c r="AP846" s="37"/>
      <c r="AQ846" s="33"/>
      <c r="AR846" s="38"/>
      <c r="AS846" s="39"/>
      <c r="AT846" s="40"/>
      <c r="AU846" s="48"/>
      <c r="AV846" s="49"/>
      <c r="AW846" s="41"/>
      <c r="AX846" s="47"/>
      <c r="AY846" s="33"/>
      <c r="AZ846" s="33"/>
      <c r="BA846" s="34"/>
      <c r="BB846" s="33"/>
      <c r="BC846" s="34"/>
      <c r="BD846" s="35"/>
      <c r="BE846" s="36"/>
      <c r="BF846" s="37"/>
      <c r="BG846" s="33"/>
      <c r="BH846" s="38"/>
      <c r="BI846" s="39"/>
      <c r="BJ846" s="40"/>
      <c r="BK846" s="48"/>
      <c r="BL846" s="49"/>
      <c r="BM846" s="41"/>
      <c r="BN846" s="47"/>
      <c r="BO846" s="33"/>
      <c r="BP846" s="33"/>
      <c r="BQ846" s="34"/>
      <c r="BR846" s="33"/>
      <c r="BS846" s="34"/>
      <c r="BT846" s="35"/>
      <c r="BU846" s="36"/>
      <c r="BV846" s="37"/>
      <c r="BW846" s="33"/>
      <c r="BX846" s="38"/>
      <c r="BY846" s="39"/>
      <c r="BZ846" s="40"/>
      <c r="CA846" s="48"/>
      <c r="CB846" s="49"/>
      <c r="CC846" s="41"/>
      <c r="CD846" s="47"/>
    </row>
    <row r="847" spans="1:82" s="32" customFormat="1" ht="90" customHeight="1" x14ac:dyDescent="0.25">
      <c r="A847" s="315">
        <f t="shared" si="37"/>
        <v>839</v>
      </c>
      <c r="B847" s="61" t="s">
        <v>2479</v>
      </c>
      <c r="C847" s="61">
        <v>2025</v>
      </c>
      <c r="D847" s="61" t="s">
        <v>1248</v>
      </c>
      <c r="E847" s="61"/>
      <c r="F847" s="104" t="s">
        <v>3431</v>
      </c>
      <c r="G847" s="62" t="s">
        <v>3417</v>
      </c>
      <c r="H847" s="310" t="s">
        <v>1251</v>
      </c>
      <c r="I847" s="46" t="s">
        <v>3418</v>
      </c>
      <c r="J847" s="46" t="s">
        <v>3418</v>
      </c>
      <c r="K847" s="63" t="s">
        <v>73</v>
      </c>
      <c r="L847" s="90" t="s">
        <v>3432</v>
      </c>
      <c r="M847" s="100" t="s">
        <v>3433</v>
      </c>
      <c r="N847" s="90" t="s">
        <v>3434</v>
      </c>
      <c r="O847" s="90">
        <v>1</v>
      </c>
      <c r="P847" s="101">
        <v>46023</v>
      </c>
      <c r="Q847" s="101">
        <v>46112</v>
      </c>
      <c r="R847" s="102">
        <f t="shared" si="36"/>
        <v>13.5</v>
      </c>
      <c r="S847" s="90" t="s">
        <v>2788</v>
      </c>
      <c r="T847" s="90" t="s">
        <v>1063</v>
      </c>
      <c r="U847" s="105">
        <f>+IFERROR(VLOOKUP($L847,ACTIVIDADES!$B$9:$X$493,10,0),"")</f>
        <v>0</v>
      </c>
      <c r="V847" s="167" t="str">
        <f>+IFERROR(VLOOKUP($L847,ACTIVIDADES!$B$9:$X$493,11,0)," ")</f>
        <v>Plan Logístico</v>
      </c>
      <c r="W847" s="227">
        <f>+IFERROR(VLOOKUP($L847,ACTIVIDADES!$B$9:$X$493,12,0),"")</f>
        <v>0</v>
      </c>
      <c r="X847" s="138">
        <f>+IFERROR(VLOOKUP($L847,ACTIVIDADES!$B$9:$X$493,13,0),"")</f>
        <v>46153</v>
      </c>
      <c r="Y847" s="164" t="str">
        <f>+IFERROR(VLOOKUP($L847,ACTIVIDADES!$B$9:$X$493,14,0),"")</f>
        <v>Se incluye presentación del plan logstico. No obstante, no se evidencia su socialización con lider de proceso ni su implementación</v>
      </c>
      <c r="Z847" s="105">
        <f>+IFERROR(VLOOKUP($L847,ACTIVIDADES!$B$9:$X$493,15,0),"")</f>
        <v>0.1</v>
      </c>
      <c r="AA847" s="165" t="str">
        <f>+IFERROR(VLOOKUP($L847,ACTIVIDADES!$B$9:$X$493,16,0),"")</f>
        <v>EJECUCIÓN</v>
      </c>
      <c r="AB847" s="138">
        <v>46181</v>
      </c>
      <c r="AC847" s="105">
        <v>0.1</v>
      </c>
      <c r="AD847" s="105" t="s">
        <v>3435</v>
      </c>
      <c r="AE847" s="105" t="s">
        <v>108</v>
      </c>
      <c r="AF847" s="105" t="s">
        <v>81</v>
      </c>
      <c r="AG847" s="105" t="s">
        <v>81</v>
      </c>
      <c r="AH847" s="105" t="s">
        <v>81</v>
      </c>
      <c r="AI847" s="33"/>
      <c r="AJ847" s="33"/>
      <c r="AK847" s="34"/>
      <c r="AL847" s="33"/>
      <c r="AM847" s="34"/>
      <c r="AN847" s="35"/>
      <c r="AO847" s="36"/>
      <c r="AP847" s="37"/>
      <c r="AQ847" s="33"/>
      <c r="AR847" s="38"/>
      <c r="AS847" s="39"/>
      <c r="AT847" s="40"/>
      <c r="AU847" s="48"/>
      <c r="AV847" s="49"/>
      <c r="AW847" s="41"/>
      <c r="AX847" s="47"/>
      <c r="AY847" s="33"/>
      <c r="AZ847" s="33"/>
      <c r="BA847" s="34"/>
      <c r="BB847" s="33"/>
      <c r="BC847" s="34"/>
      <c r="BD847" s="35"/>
      <c r="BE847" s="36"/>
      <c r="BF847" s="37"/>
      <c r="BG847" s="33"/>
      <c r="BH847" s="38"/>
      <c r="BI847" s="39"/>
      <c r="BJ847" s="40"/>
      <c r="BK847" s="48"/>
      <c r="BL847" s="49"/>
      <c r="BM847" s="41"/>
      <c r="BN847" s="47"/>
      <c r="BO847" s="33"/>
      <c r="BP847" s="33"/>
      <c r="BQ847" s="34"/>
      <c r="BR847" s="33"/>
      <c r="BS847" s="34"/>
      <c r="BT847" s="35"/>
      <c r="BU847" s="36"/>
      <c r="BV847" s="37"/>
      <c r="BW847" s="33"/>
      <c r="BX847" s="38"/>
      <c r="BY847" s="39"/>
      <c r="BZ847" s="40"/>
      <c r="CA847" s="48"/>
      <c r="CB847" s="49"/>
      <c r="CC847" s="41"/>
      <c r="CD847" s="47"/>
    </row>
    <row r="848" spans="1:82" s="32" customFormat="1" ht="90" customHeight="1" x14ac:dyDescent="0.25">
      <c r="A848" s="315">
        <f t="shared" si="37"/>
        <v>840</v>
      </c>
      <c r="B848" s="61" t="s">
        <v>2479</v>
      </c>
      <c r="C848" s="61">
        <v>2025</v>
      </c>
      <c r="D848" s="61" t="s">
        <v>68</v>
      </c>
      <c r="E848" s="61"/>
      <c r="F848" s="104" t="s">
        <v>3436</v>
      </c>
      <c r="G848" s="62" t="s">
        <v>3417</v>
      </c>
      <c r="H848" s="310" t="s">
        <v>1251</v>
      </c>
      <c r="I848" s="46" t="s">
        <v>3418</v>
      </c>
      <c r="J848" s="46" t="s">
        <v>3418</v>
      </c>
      <c r="K848" s="63" t="s">
        <v>73</v>
      </c>
      <c r="L848" s="90" t="s">
        <v>3437</v>
      </c>
      <c r="M848" s="100" t="s">
        <v>3438</v>
      </c>
      <c r="N848" s="90" t="s">
        <v>3439</v>
      </c>
      <c r="O848" s="90">
        <v>12</v>
      </c>
      <c r="P848" s="101">
        <v>46023</v>
      </c>
      <c r="Q848" s="101">
        <v>46387</v>
      </c>
      <c r="R848" s="102">
        <f t="shared" si="36"/>
        <v>54</v>
      </c>
      <c r="S848" s="90" t="s">
        <v>2557</v>
      </c>
      <c r="T848" s="90" t="s">
        <v>1063</v>
      </c>
      <c r="U848" s="105">
        <f>+IFERROR(VLOOKUP($L848,ACTIVIDADES!$B$9:$X$493,10,0),"")</f>
        <v>1</v>
      </c>
      <c r="V848" s="167" t="str">
        <f>+IFERROR(VLOOKUP($L848,ACTIVIDADES!$B$9:$X$493,11,0)," ")</f>
        <v xml:space="preserve">Ya se tiene acta de conciliación mes Enero , Febrero y Marzo </v>
      </c>
      <c r="W848" s="227" t="str">
        <f>+IFERROR(VLOOKUP($L848,ACTIVIDADES!$B$9:$X$493,12,0),"")</f>
        <v>https://dnbcgovco-my.sharepoint.com/:f:/g/personal/planeacion_dnbc_gov_co/IgDlbJYL-Va8QKNBLgqDQn7GAb3ZWq8G8cJlJ7r72T-YIzQ?e=ohPP4l</v>
      </c>
      <c r="X848" s="138">
        <f>+IFERROR(VLOOKUP($L848,ACTIVIDADES!$B$9:$X$493,13,0),"")</f>
        <v>46153</v>
      </c>
      <c r="Y848" s="164" t="str">
        <f>+IFERROR(VLOOKUP($L848,ACTIVIDADES!$B$9:$X$493,14,0),"")</f>
        <v>Se encuentran las actas de conciliación de enero, febrero y marzo 2026</v>
      </c>
      <c r="Z848" s="105">
        <f>+IFERROR(VLOOKUP($L848,ACTIVIDADES!$B$9:$X$493,15,0),"")</f>
        <v>0.25</v>
      </c>
      <c r="AA848" s="165" t="str">
        <f>+IFERROR(VLOOKUP($L848,ACTIVIDADES!$B$9:$X$493,16,0),"")</f>
        <v>EJECUCIÓN</v>
      </c>
      <c r="AB848" s="138">
        <v>46171</v>
      </c>
      <c r="AC848" s="170">
        <v>0.1</v>
      </c>
      <c r="AD848" s="205" t="s">
        <v>3440</v>
      </c>
      <c r="AE848" s="105" t="s">
        <v>108</v>
      </c>
      <c r="AF848" s="105" t="s">
        <v>81</v>
      </c>
      <c r="AG848" s="105" t="s">
        <v>81</v>
      </c>
      <c r="AH848" s="105" t="s">
        <v>81</v>
      </c>
      <c r="AI848" s="33"/>
      <c r="AJ848" s="33"/>
      <c r="AK848" s="34"/>
      <c r="AL848" s="33"/>
      <c r="AM848" s="34"/>
      <c r="AN848" s="35"/>
      <c r="AO848" s="36"/>
      <c r="AP848" s="37"/>
      <c r="AQ848" s="33"/>
      <c r="AR848" s="38"/>
      <c r="AS848" s="39"/>
      <c r="AT848" s="40"/>
      <c r="AU848" s="48"/>
      <c r="AV848" s="49"/>
      <c r="AW848" s="41"/>
      <c r="AX848" s="47"/>
      <c r="AY848" s="33"/>
      <c r="AZ848" s="33"/>
      <c r="BA848" s="34"/>
      <c r="BB848" s="33"/>
      <c r="BC848" s="34"/>
      <c r="BD848" s="35"/>
      <c r="BE848" s="36"/>
      <c r="BF848" s="37"/>
      <c r="BG848" s="33"/>
      <c r="BH848" s="38"/>
      <c r="BI848" s="39"/>
      <c r="BJ848" s="40"/>
      <c r="BK848" s="48"/>
      <c r="BL848" s="49"/>
      <c r="BM848" s="41"/>
      <c r="BN848" s="47"/>
      <c r="BO848" s="33"/>
      <c r="BP848" s="33"/>
      <c r="BQ848" s="34"/>
      <c r="BR848" s="33"/>
      <c r="BS848" s="34"/>
      <c r="BT848" s="35"/>
      <c r="BU848" s="36"/>
      <c r="BV848" s="37"/>
      <c r="BW848" s="33"/>
      <c r="BX848" s="38"/>
      <c r="BY848" s="39"/>
      <c r="BZ848" s="40"/>
      <c r="CA848" s="48"/>
      <c r="CB848" s="49"/>
      <c r="CC848" s="41"/>
      <c r="CD848" s="47"/>
    </row>
    <row r="849" spans="1:82" s="32" customFormat="1" ht="90" customHeight="1" x14ac:dyDescent="0.25">
      <c r="A849" s="315">
        <f t="shared" si="37"/>
        <v>841</v>
      </c>
      <c r="B849" s="61" t="s">
        <v>2479</v>
      </c>
      <c r="C849" s="61">
        <v>2025</v>
      </c>
      <c r="D849" s="61" t="s">
        <v>68</v>
      </c>
      <c r="E849" s="61"/>
      <c r="F849" s="104" t="s">
        <v>3441</v>
      </c>
      <c r="G849" s="62" t="s">
        <v>3417</v>
      </c>
      <c r="H849" s="310"/>
      <c r="I849" s="46" t="s">
        <v>3418</v>
      </c>
      <c r="J849" s="64" t="s">
        <v>3418</v>
      </c>
      <c r="K849" s="63" t="s">
        <v>73</v>
      </c>
      <c r="L849" s="90" t="s">
        <v>3442</v>
      </c>
      <c r="M849" s="100" t="s">
        <v>3443</v>
      </c>
      <c r="N849" s="90" t="s">
        <v>3444</v>
      </c>
      <c r="O849" s="90">
        <v>1</v>
      </c>
      <c r="P849" s="101">
        <v>46023</v>
      </c>
      <c r="Q849" s="101">
        <v>46387</v>
      </c>
      <c r="R849" s="102">
        <f t="shared" si="36"/>
        <v>54</v>
      </c>
      <c r="S849" s="90" t="s">
        <v>92</v>
      </c>
      <c r="T849" s="90" t="s">
        <v>1063</v>
      </c>
      <c r="U849" s="105">
        <f>+IFERROR(VLOOKUP($L849,ACTIVIDADES!$B$9:$X$493,10,0),"")</f>
        <v>1</v>
      </c>
      <c r="V849" s="167" t="str">
        <f>+IFERROR(VLOOKUP($L849,ACTIVIDADES!$B$9:$X$493,11,0)," ")</f>
        <v>Se esta manejando una prueba piloto SIIF NACIÓN</v>
      </c>
      <c r="W849" s="227" t="str">
        <f>+IFERROR(VLOOKUP($L849,ACTIVIDADES!$B$9:$X$493,12,0),"")</f>
        <v>https://dnbcgovco-my.sharepoint.com/:f:/g/personal/planeacion_dnbc_gov_co/IgBvTGIVB1beR6Hq2ZYZUnYkAaNAMO-Qq75CdeDQQvSAf7Y?e=VtmbSq</v>
      </c>
      <c r="X849" s="138">
        <f>+IFERROR(VLOOKUP($L849,ACTIVIDADES!$B$9:$X$493,13,0),"")</f>
        <v>46153</v>
      </c>
      <c r="Y849" s="164" t="str">
        <f>+IFERROR(VLOOKUP($L849,ACTIVIDADES!$B$9:$X$493,14,0),"")</f>
        <v>Se evidencia respuesta de MinHacienda para uso piloto de sistema Siif Nación - Modulo Recursos Fisicos</v>
      </c>
      <c r="Z849" s="105">
        <f>+IFERROR(VLOOKUP($L849,ACTIVIDADES!$B$9:$X$493,15,0),"")</f>
        <v>0.1</v>
      </c>
      <c r="AA849" s="165" t="str">
        <f>+IFERROR(VLOOKUP($L849,ACTIVIDADES!$B$9:$X$493,16,0),"")</f>
        <v>EJECUCIÓN</v>
      </c>
      <c r="AB849" s="138">
        <v>46171</v>
      </c>
      <c r="AC849" s="105">
        <v>0.1</v>
      </c>
      <c r="AD849" s="105" t="s">
        <v>1786</v>
      </c>
      <c r="AE849" s="105" t="s">
        <v>108</v>
      </c>
      <c r="AF849" s="105" t="s">
        <v>81</v>
      </c>
      <c r="AG849" s="105" t="s">
        <v>81</v>
      </c>
      <c r="AH849" s="105" t="s">
        <v>81</v>
      </c>
      <c r="AI849" s="33"/>
      <c r="AJ849" s="33"/>
      <c r="AK849" s="34"/>
      <c r="AL849" s="33"/>
      <c r="AM849" s="34"/>
      <c r="AN849" s="35"/>
      <c r="AO849" s="36"/>
      <c r="AP849" s="37"/>
      <c r="AQ849" s="33"/>
      <c r="AR849" s="38"/>
      <c r="AS849" s="39"/>
      <c r="AT849" s="40"/>
      <c r="AU849" s="48"/>
      <c r="AV849" s="49"/>
      <c r="AW849" s="41"/>
      <c r="AX849" s="47"/>
      <c r="AY849" s="33"/>
      <c r="AZ849" s="33"/>
      <c r="BA849" s="34"/>
      <c r="BB849" s="33"/>
      <c r="BC849" s="34"/>
      <c r="BD849" s="35"/>
      <c r="BE849" s="36"/>
      <c r="BF849" s="37"/>
      <c r="BG849" s="33"/>
      <c r="BH849" s="38"/>
      <c r="BI849" s="39"/>
      <c r="BJ849" s="40"/>
      <c r="BK849" s="48"/>
      <c r="BL849" s="49"/>
      <c r="BM849" s="41"/>
      <c r="BN849" s="47"/>
      <c r="BO849" s="33"/>
      <c r="BP849" s="33"/>
      <c r="BQ849" s="34"/>
      <c r="BR849" s="33"/>
      <c r="BS849" s="34"/>
      <c r="BT849" s="35"/>
      <c r="BU849" s="36"/>
      <c r="BV849" s="37"/>
      <c r="BW849" s="33"/>
      <c r="BX849" s="38"/>
      <c r="BY849" s="39"/>
      <c r="BZ849" s="40"/>
      <c r="CA849" s="48"/>
      <c r="CB849" s="49"/>
      <c r="CC849" s="41"/>
      <c r="CD849" s="47"/>
    </row>
    <row r="850" spans="1:82" s="32" customFormat="1" ht="90" customHeight="1" x14ac:dyDescent="0.2">
      <c r="A850" s="315">
        <f t="shared" si="37"/>
        <v>842</v>
      </c>
      <c r="B850" s="61" t="s">
        <v>2479</v>
      </c>
      <c r="C850" s="61">
        <v>2025</v>
      </c>
      <c r="D850" s="61" t="s">
        <v>68</v>
      </c>
      <c r="E850" s="61"/>
      <c r="F850" s="104" t="s">
        <v>3445</v>
      </c>
      <c r="G850" s="62" t="s">
        <v>3446</v>
      </c>
      <c r="H850" s="310"/>
      <c r="I850" s="46" t="s">
        <v>3447</v>
      </c>
      <c r="J850" s="64" t="s">
        <v>3447</v>
      </c>
      <c r="K850" s="63" t="s">
        <v>73</v>
      </c>
      <c r="L850" s="90" t="s">
        <v>3448</v>
      </c>
      <c r="M850" s="100" t="s">
        <v>3449</v>
      </c>
      <c r="N850" s="90" t="s">
        <v>3450</v>
      </c>
      <c r="O850" s="90">
        <v>1</v>
      </c>
      <c r="P850" s="101">
        <v>46023</v>
      </c>
      <c r="Q850" s="101">
        <v>46081</v>
      </c>
      <c r="R850" s="102">
        <f t="shared" si="36"/>
        <v>8.5499999999999989</v>
      </c>
      <c r="S850" s="90" t="s">
        <v>105</v>
      </c>
      <c r="T850" s="90" t="s">
        <v>1063</v>
      </c>
      <c r="U850" s="105">
        <f>+IFERROR(VLOOKUP($L850,ACTIVIDADES!$B$9:$X$493,10,0),"")</f>
        <v>0</v>
      </c>
      <c r="V850" s="167" t="str">
        <f>+IFERROR(VLOOKUP($L850,ACTIVIDADES!$B$9:$X$493,11,0)," ")</f>
        <v xml:space="preserve">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
</v>
      </c>
      <c r="W850" s="227">
        <f>+IFERROR(VLOOKUP($L850,ACTIVIDADES!$B$9:$X$493,12,0),"")</f>
        <v>0</v>
      </c>
      <c r="X850" s="138">
        <f>+IFERROR(VLOOKUP($L850,ACTIVIDADES!$B$9:$X$493,13,0),"")</f>
        <v>46153</v>
      </c>
      <c r="Y850" s="164" t="str">
        <f>+IFERROR(VLOOKUP($L850,ACTIVIDADES!$B$9:$X$493,14,0),"")</f>
        <v>No se evidencian soportes de la actividad</v>
      </c>
      <c r="Z850" s="105">
        <f>+IFERROR(VLOOKUP($L850,ACTIVIDADES!$B$9:$X$493,15,0),"")</f>
        <v>0</v>
      </c>
      <c r="AA850" s="165" t="str">
        <f>+IFERROR(VLOOKUP($L850,ACTIVIDADES!$B$9:$X$493,16,0),"")</f>
        <v>VENCIDO</v>
      </c>
      <c r="AB850" s="138">
        <v>46157</v>
      </c>
      <c r="AC850" s="105">
        <v>0</v>
      </c>
      <c r="AD850" s="105" t="s">
        <v>93</v>
      </c>
      <c r="AE850" s="105" t="s">
        <v>118</v>
      </c>
      <c r="AF850" s="105" t="s">
        <v>81</v>
      </c>
      <c r="AG850" s="105" t="s">
        <v>81</v>
      </c>
      <c r="AH850" s="230" t="s">
        <v>3212</v>
      </c>
      <c r="AI850" s="33"/>
      <c r="AJ850" s="33"/>
      <c r="AK850" s="34"/>
      <c r="AL850" s="33"/>
      <c r="AM850" s="34"/>
      <c r="AN850" s="35"/>
      <c r="AO850" s="36"/>
      <c r="AP850" s="37"/>
      <c r="AQ850" s="33"/>
      <c r="AR850" s="38"/>
      <c r="AS850" s="39"/>
      <c r="AT850" s="40"/>
      <c r="AU850" s="48"/>
      <c r="AV850" s="49"/>
      <c r="AW850" s="41"/>
      <c r="AX850" s="47"/>
      <c r="AY850" s="33"/>
      <c r="AZ850" s="33"/>
      <c r="BA850" s="34"/>
      <c r="BB850" s="33"/>
      <c r="BC850" s="34"/>
      <c r="BD850" s="35"/>
      <c r="BE850" s="36"/>
      <c r="BF850" s="37"/>
      <c r="BG850" s="33"/>
      <c r="BH850" s="38"/>
      <c r="BI850" s="39"/>
      <c r="BJ850" s="40"/>
      <c r="BK850" s="48"/>
      <c r="BL850" s="49"/>
      <c r="BM850" s="41"/>
      <c r="BN850" s="47"/>
      <c r="BO850" s="33"/>
      <c r="BP850" s="33"/>
      <c r="BQ850" s="34"/>
      <c r="BR850" s="33"/>
      <c r="BS850" s="34"/>
      <c r="BT850" s="35"/>
      <c r="BU850" s="36"/>
      <c r="BV850" s="37"/>
      <c r="BW850" s="33"/>
      <c r="BX850" s="38"/>
      <c r="BY850" s="39"/>
      <c r="BZ850" s="40"/>
      <c r="CA850" s="48"/>
      <c r="CB850" s="49"/>
      <c r="CC850" s="41"/>
      <c r="CD850" s="47"/>
    </row>
    <row r="851" spans="1:82" s="32" customFormat="1" ht="90" customHeight="1" x14ac:dyDescent="0.25">
      <c r="A851" s="315">
        <f t="shared" si="37"/>
        <v>843</v>
      </c>
      <c r="B851" s="61" t="s">
        <v>2479</v>
      </c>
      <c r="C851" s="61">
        <v>2025</v>
      </c>
      <c r="D851" s="61" t="s">
        <v>163</v>
      </c>
      <c r="E851" s="61"/>
      <c r="F851" s="104" t="s">
        <v>3451</v>
      </c>
      <c r="G851" s="62" t="s">
        <v>3446</v>
      </c>
      <c r="H851" s="310" t="s">
        <v>111</v>
      </c>
      <c r="I851" s="46" t="s">
        <v>3447</v>
      </c>
      <c r="J851" s="64" t="s">
        <v>3447</v>
      </c>
      <c r="K851" s="63" t="s">
        <v>73</v>
      </c>
      <c r="L851" s="90" t="s">
        <v>3423</v>
      </c>
      <c r="M851" s="100" t="s">
        <v>3452</v>
      </c>
      <c r="N851" s="90" t="s">
        <v>3453</v>
      </c>
      <c r="O851" s="90">
        <v>1</v>
      </c>
      <c r="P851" s="101">
        <v>46023</v>
      </c>
      <c r="Q851" s="101">
        <v>46387</v>
      </c>
      <c r="R851" s="102">
        <f t="shared" si="36"/>
        <v>54</v>
      </c>
      <c r="S851" s="90" t="s">
        <v>3426</v>
      </c>
      <c r="T851" s="90" t="s">
        <v>1063</v>
      </c>
      <c r="U851" s="105">
        <f>+IFERROR(VLOOKUP($L851,ACTIVIDADES!$B$9:$X$493,10,0),"")</f>
        <v>0</v>
      </c>
      <c r="V851" s="167" t="str">
        <f>+IFERROR(VLOOKUP($L851,ACTIVIDADES!$B$9:$X$493,11,0)," ")</f>
        <v>Actividad pendiente de realización</v>
      </c>
      <c r="W851" s="227">
        <f>+IFERROR(VLOOKUP($L851,ACTIVIDADES!$B$9:$X$493,12,0),"")</f>
        <v>0</v>
      </c>
      <c r="X851" s="138">
        <f>+IFERROR(VLOOKUP($L851,ACTIVIDADES!$B$9:$X$493,13,0),"")</f>
        <v>46153</v>
      </c>
      <c r="Y851" s="164" t="str">
        <f>+IFERROR(VLOOKUP($L851,ACTIVIDADES!$B$9:$X$493,14,0),"")</f>
        <v>Sin avance en la actividad</v>
      </c>
      <c r="Z851" s="105">
        <f>+IFERROR(VLOOKUP($L851,ACTIVIDADES!$B$9:$X$493,15,0),"")</f>
        <v>0</v>
      </c>
      <c r="AA851" s="165" t="str">
        <f>+IFERROR(VLOOKUP($L851,ACTIVIDADES!$B$9:$X$493,16,0),"")</f>
        <v>EJECUCIÓN</v>
      </c>
      <c r="AB851" s="138">
        <v>46171</v>
      </c>
      <c r="AC851" s="105">
        <v>0</v>
      </c>
      <c r="AD851" s="105" t="s">
        <v>93</v>
      </c>
      <c r="AE851" s="105" t="s">
        <v>108</v>
      </c>
      <c r="AF851" s="105" t="s">
        <v>81</v>
      </c>
      <c r="AG851" s="105" t="s">
        <v>81</v>
      </c>
      <c r="AH851" s="105" t="s">
        <v>81</v>
      </c>
      <c r="AI851" s="33"/>
      <c r="AJ851" s="33"/>
      <c r="AK851" s="34"/>
      <c r="AL851" s="33"/>
      <c r="AM851" s="34"/>
      <c r="AN851" s="35"/>
      <c r="AO851" s="36"/>
      <c r="AP851" s="37"/>
      <c r="AQ851" s="33"/>
      <c r="AR851" s="38"/>
      <c r="AS851" s="39"/>
      <c r="AT851" s="40"/>
      <c r="AU851" s="48"/>
      <c r="AV851" s="49"/>
      <c r="AW851" s="41"/>
      <c r="AX851" s="47"/>
      <c r="AY851" s="33"/>
      <c r="AZ851" s="33"/>
      <c r="BA851" s="34"/>
      <c r="BB851" s="33"/>
      <c r="BC851" s="34"/>
      <c r="BD851" s="35"/>
      <c r="BE851" s="36"/>
      <c r="BF851" s="37"/>
      <c r="BG851" s="33"/>
      <c r="BH851" s="38"/>
      <c r="BI851" s="39"/>
      <c r="BJ851" s="40"/>
      <c r="BK851" s="48"/>
      <c r="BL851" s="49"/>
      <c r="BM851" s="41"/>
      <c r="BN851" s="47"/>
      <c r="BO851" s="33"/>
      <c r="BP851" s="33"/>
      <c r="BQ851" s="34"/>
      <c r="BR851" s="33"/>
      <c r="BS851" s="34"/>
      <c r="BT851" s="35"/>
      <c r="BU851" s="36"/>
      <c r="BV851" s="37"/>
      <c r="BW851" s="33"/>
      <c r="BX851" s="38"/>
      <c r="BY851" s="39"/>
      <c r="BZ851" s="40"/>
      <c r="CA851" s="48"/>
      <c r="CB851" s="49"/>
      <c r="CC851" s="41"/>
      <c r="CD851" s="47"/>
    </row>
    <row r="852" spans="1:82" s="32" customFormat="1" ht="90" customHeight="1" x14ac:dyDescent="0.2">
      <c r="A852" s="315">
        <f t="shared" si="37"/>
        <v>844</v>
      </c>
      <c r="B852" s="61" t="s">
        <v>2479</v>
      </c>
      <c r="C852" s="61">
        <v>2025</v>
      </c>
      <c r="D852" s="61" t="s">
        <v>68</v>
      </c>
      <c r="E852" s="61"/>
      <c r="F852" s="104" t="s">
        <v>3454</v>
      </c>
      <c r="G852" s="62" t="s">
        <v>3446</v>
      </c>
      <c r="H852" s="310"/>
      <c r="I852" s="46" t="s">
        <v>3447</v>
      </c>
      <c r="J852" s="64" t="s">
        <v>3447</v>
      </c>
      <c r="K852" s="63" t="s">
        <v>73</v>
      </c>
      <c r="L852" s="90" t="s">
        <v>3455</v>
      </c>
      <c r="M852" s="100" t="s">
        <v>3429</v>
      </c>
      <c r="N852" s="90" t="s">
        <v>3456</v>
      </c>
      <c r="O852" s="90">
        <v>1</v>
      </c>
      <c r="P852" s="101">
        <v>46023</v>
      </c>
      <c r="Q852" s="101">
        <v>46387</v>
      </c>
      <c r="R852" s="102">
        <f t="shared" si="36"/>
        <v>54</v>
      </c>
      <c r="S852" s="90" t="s">
        <v>105</v>
      </c>
      <c r="T852" s="90" t="s">
        <v>1063</v>
      </c>
      <c r="U852" s="105">
        <f>+IFERROR(VLOOKUP($L852,ACTIVIDADES!$B$9:$X$493,10,0),"")</f>
        <v>0</v>
      </c>
      <c r="V852" s="167" t="str">
        <f>+IFERROR(VLOOKUP($L852,ACTIVIDADES!$B$9:$X$493,11,0)," ")</f>
        <v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
</v>
      </c>
      <c r="W852" s="227">
        <f>+IFERROR(VLOOKUP($L852,ACTIVIDADES!$B$9:$X$493,12,0),"")</f>
        <v>0</v>
      </c>
      <c r="X852" s="138">
        <f>+IFERROR(VLOOKUP($L852,ACTIVIDADES!$B$9:$X$493,13,0),"")</f>
        <v>46153</v>
      </c>
      <c r="Y852" s="164" t="str">
        <f>+IFERROR(VLOOKUP($L852,ACTIVIDADES!$B$9:$X$493,14,0),"")</f>
        <v>No se evidencian soportes de la actividad</v>
      </c>
      <c r="Z852" s="105">
        <f>+IFERROR(VLOOKUP($L852,ACTIVIDADES!$B$9:$X$493,15,0),"")</f>
        <v>0</v>
      </c>
      <c r="AA852" s="165" t="str">
        <f>+IFERROR(VLOOKUP($L852,ACTIVIDADES!$B$9:$X$493,16,0),"")</f>
        <v>VENCIDO</v>
      </c>
      <c r="AB852" s="138">
        <v>46157</v>
      </c>
      <c r="AC852" s="105">
        <v>0</v>
      </c>
      <c r="AD852" s="105" t="s">
        <v>93</v>
      </c>
      <c r="AE852" s="170" t="s">
        <v>83</v>
      </c>
      <c r="AF852" s="105" t="s">
        <v>81</v>
      </c>
      <c r="AG852" s="105" t="s">
        <v>81</v>
      </c>
      <c r="AH852" s="230" t="s">
        <v>3212</v>
      </c>
      <c r="AI852" s="33"/>
      <c r="AJ852" s="33"/>
      <c r="AK852" s="34"/>
      <c r="AL852" s="33"/>
      <c r="AM852" s="34"/>
      <c r="AN852" s="35"/>
      <c r="AO852" s="36"/>
      <c r="AP852" s="37"/>
      <c r="AQ852" s="33"/>
      <c r="AR852" s="38"/>
      <c r="AS852" s="39"/>
      <c r="AT852" s="40"/>
      <c r="AU852" s="48"/>
      <c r="AV852" s="49"/>
      <c r="AW852" s="41"/>
      <c r="AX852" s="47"/>
      <c r="AY852" s="33"/>
      <c r="AZ852" s="33"/>
      <c r="BA852" s="34"/>
      <c r="BB852" s="33"/>
      <c r="BC852" s="34"/>
      <c r="BD852" s="35"/>
      <c r="BE852" s="36"/>
      <c r="BF852" s="37"/>
      <c r="BG852" s="33"/>
      <c r="BH852" s="38"/>
      <c r="BI852" s="39"/>
      <c r="BJ852" s="40"/>
      <c r="BK852" s="48"/>
      <c r="BL852" s="49"/>
      <c r="BM852" s="41"/>
      <c r="BN852" s="47"/>
      <c r="BO852" s="33"/>
      <c r="BP852" s="33"/>
      <c r="BQ852" s="34"/>
      <c r="BR852" s="33"/>
      <c r="BS852" s="34"/>
      <c r="BT852" s="35"/>
      <c r="BU852" s="36"/>
      <c r="BV852" s="37"/>
      <c r="BW852" s="33"/>
      <c r="BX852" s="38"/>
      <c r="BY852" s="39"/>
      <c r="BZ852" s="40"/>
      <c r="CA852" s="48"/>
      <c r="CB852" s="49"/>
      <c r="CC852" s="41"/>
      <c r="CD852" s="47"/>
    </row>
    <row r="853" spans="1:82" s="32" customFormat="1" ht="90" customHeight="1" x14ac:dyDescent="0.25">
      <c r="A853" s="315">
        <f t="shared" si="37"/>
        <v>845</v>
      </c>
      <c r="B853" s="61" t="s">
        <v>2479</v>
      </c>
      <c r="C853" s="61">
        <v>2025</v>
      </c>
      <c r="D853" s="61" t="s">
        <v>1248</v>
      </c>
      <c r="E853" s="61"/>
      <c r="F853" s="104" t="s">
        <v>3457</v>
      </c>
      <c r="G853" s="62" t="s">
        <v>3446</v>
      </c>
      <c r="H853" s="310" t="s">
        <v>1251</v>
      </c>
      <c r="I853" s="46" t="s">
        <v>3447</v>
      </c>
      <c r="J853" s="46" t="s">
        <v>3447</v>
      </c>
      <c r="K853" s="63" t="s">
        <v>73</v>
      </c>
      <c r="L853" s="90" t="s">
        <v>3432</v>
      </c>
      <c r="M853" s="100" t="s">
        <v>3433</v>
      </c>
      <c r="N853" s="90" t="s">
        <v>3434</v>
      </c>
      <c r="O853" s="90">
        <v>1</v>
      </c>
      <c r="P853" s="101">
        <v>46023</v>
      </c>
      <c r="Q853" s="101">
        <v>46112</v>
      </c>
      <c r="R853" s="102">
        <f t="shared" si="36"/>
        <v>13.5</v>
      </c>
      <c r="S853" s="90" t="s">
        <v>2788</v>
      </c>
      <c r="T853" s="90" t="s">
        <v>1063</v>
      </c>
      <c r="U853" s="105">
        <f>+IFERROR(VLOOKUP($L853,ACTIVIDADES!$B$9:$X$493,10,0),"")</f>
        <v>0</v>
      </c>
      <c r="V853" s="167" t="str">
        <f>+IFERROR(VLOOKUP($L853,ACTIVIDADES!$B$9:$X$493,11,0)," ")</f>
        <v>Plan Logístico</v>
      </c>
      <c r="W853" s="227">
        <f>+IFERROR(VLOOKUP($L853,ACTIVIDADES!$B$9:$X$493,12,0),"")</f>
        <v>0</v>
      </c>
      <c r="X853" s="138">
        <f>+IFERROR(VLOOKUP($L853,ACTIVIDADES!$B$9:$X$493,13,0),"")</f>
        <v>46153</v>
      </c>
      <c r="Y853" s="164" t="str">
        <f>+IFERROR(VLOOKUP($L853,ACTIVIDADES!$B$9:$X$493,14,0),"")</f>
        <v>Se incluye presentación del plan logstico. No obstante, no se evidencia su socialización con lider de proceso ni su implementación</v>
      </c>
      <c r="Z853" s="105">
        <f>+IFERROR(VLOOKUP($L853,ACTIVIDADES!$B$9:$X$493,15,0),"")</f>
        <v>0.1</v>
      </c>
      <c r="AA853" s="165" t="str">
        <f>+IFERROR(VLOOKUP($L853,ACTIVIDADES!$B$9:$X$493,16,0),"")</f>
        <v>EJECUCIÓN</v>
      </c>
      <c r="AB853" s="138">
        <v>46181</v>
      </c>
      <c r="AC853" s="105">
        <v>0.1</v>
      </c>
      <c r="AD853" s="105" t="s">
        <v>3458</v>
      </c>
      <c r="AE853" s="105" t="s">
        <v>108</v>
      </c>
      <c r="AF853" s="105" t="s">
        <v>81</v>
      </c>
      <c r="AG853" s="105" t="s">
        <v>81</v>
      </c>
      <c r="AH853" s="105" t="s">
        <v>81</v>
      </c>
      <c r="AI853" s="33"/>
      <c r="AJ853" s="33"/>
      <c r="AK853" s="34"/>
      <c r="AL853" s="33"/>
      <c r="AM853" s="34"/>
      <c r="AN853" s="35"/>
      <c r="AO853" s="36"/>
      <c r="AP853" s="37"/>
      <c r="AQ853" s="33"/>
      <c r="AR853" s="38"/>
      <c r="AS853" s="39"/>
      <c r="AT853" s="40"/>
      <c r="AU853" s="48"/>
      <c r="AV853" s="49"/>
      <c r="AW853" s="41"/>
      <c r="AX853" s="47"/>
      <c r="AY853" s="33"/>
      <c r="AZ853" s="33"/>
      <c r="BA853" s="34"/>
      <c r="BB853" s="33"/>
      <c r="BC853" s="34"/>
      <c r="BD853" s="35"/>
      <c r="BE853" s="36"/>
      <c r="BF853" s="37"/>
      <c r="BG853" s="33"/>
      <c r="BH853" s="38"/>
      <c r="BI853" s="39"/>
      <c r="BJ853" s="40"/>
      <c r="BK853" s="48"/>
      <c r="BL853" s="49"/>
      <c r="BM853" s="41"/>
      <c r="BN853" s="47"/>
      <c r="BO853" s="33"/>
      <c r="BP853" s="33"/>
      <c r="BQ853" s="34"/>
      <c r="BR853" s="33"/>
      <c r="BS853" s="34"/>
      <c r="BT853" s="35"/>
      <c r="BU853" s="36"/>
      <c r="BV853" s="37"/>
      <c r="BW853" s="33"/>
      <c r="BX853" s="38"/>
      <c r="BY853" s="39"/>
      <c r="BZ853" s="40"/>
      <c r="CA853" s="48"/>
      <c r="CB853" s="49"/>
      <c r="CC853" s="41"/>
      <c r="CD853" s="47"/>
    </row>
    <row r="854" spans="1:82" s="32" customFormat="1" ht="90" customHeight="1" x14ac:dyDescent="0.25">
      <c r="A854" s="315">
        <f t="shared" si="37"/>
        <v>846</v>
      </c>
      <c r="B854" s="61" t="s">
        <v>2479</v>
      </c>
      <c r="C854" s="61">
        <v>2025</v>
      </c>
      <c r="D854" s="61" t="s">
        <v>68</v>
      </c>
      <c r="E854" s="61"/>
      <c r="F854" s="104" t="s">
        <v>3459</v>
      </c>
      <c r="G854" s="62" t="s">
        <v>3446</v>
      </c>
      <c r="H854" s="310" t="s">
        <v>1251</v>
      </c>
      <c r="I854" s="46" t="s">
        <v>3447</v>
      </c>
      <c r="J854" s="46" t="s">
        <v>3447</v>
      </c>
      <c r="K854" s="63" t="s">
        <v>73</v>
      </c>
      <c r="L854" s="90" t="s">
        <v>3437</v>
      </c>
      <c r="M854" s="100" t="s">
        <v>3438</v>
      </c>
      <c r="N854" s="90" t="s">
        <v>3439</v>
      </c>
      <c r="O854" s="90">
        <v>12</v>
      </c>
      <c r="P854" s="101">
        <v>46023</v>
      </c>
      <c r="Q854" s="101">
        <v>46387</v>
      </c>
      <c r="R854" s="102">
        <f t="shared" si="36"/>
        <v>54</v>
      </c>
      <c r="S854" s="90" t="s">
        <v>2557</v>
      </c>
      <c r="T854" s="90" t="s">
        <v>1063</v>
      </c>
      <c r="U854" s="105">
        <f>+IFERROR(VLOOKUP($L854,ACTIVIDADES!$B$9:$X$493,10,0),"")</f>
        <v>1</v>
      </c>
      <c r="V854" s="167" t="str">
        <f>+IFERROR(VLOOKUP($L854,ACTIVIDADES!$B$9:$X$493,11,0)," ")</f>
        <v xml:space="preserve">Ya se tiene acta de conciliación mes Enero , Febrero y Marzo </v>
      </c>
      <c r="W854" s="227" t="str">
        <f>+IFERROR(VLOOKUP($L854,ACTIVIDADES!$B$9:$X$493,12,0),"")</f>
        <v>https://dnbcgovco-my.sharepoint.com/:f:/g/personal/planeacion_dnbc_gov_co/IgDlbJYL-Va8QKNBLgqDQn7GAb3ZWq8G8cJlJ7r72T-YIzQ?e=ohPP4l</v>
      </c>
      <c r="X854" s="138">
        <f>+IFERROR(VLOOKUP($L854,ACTIVIDADES!$B$9:$X$493,13,0),"")</f>
        <v>46153</v>
      </c>
      <c r="Y854" s="164" t="str">
        <f>+IFERROR(VLOOKUP($L854,ACTIVIDADES!$B$9:$X$493,14,0),"")</f>
        <v>Se encuentran las actas de conciliación de enero, febrero y marzo 2026</v>
      </c>
      <c r="Z854" s="105">
        <f>+IFERROR(VLOOKUP($L854,ACTIVIDADES!$B$9:$X$493,15,0),"")</f>
        <v>0.25</v>
      </c>
      <c r="AA854" s="165" t="str">
        <f>+IFERROR(VLOOKUP($L854,ACTIVIDADES!$B$9:$X$493,16,0),"")</f>
        <v>EJECUCIÓN</v>
      </c>
      <c r="AB854" s="138">
        <v>46171</v>
      </c>
      <c r="AC854" s="170">
        <v>0.1</v>
      </c>
      <c r="AD854" s="205" t="s">
        <v>3440</v>
      </c>
      <c r="AE854" s="105" t="s">
        <v>108</v>
      </c>
      <c r="AF854" s="105" t="s">
        <v>81</v>
      </c>
      <c r="AG854" s="105" t="s">
        <v>81</v>
      </c>
      <c r="AH854" s="105" t="s">
        <v>81</v>
      </c>
      <c r="AI854" s="33"/>
      <c r="AJ854" s="33"/>
      <c r="AK854" s="34"/>
      <c r="AL854" s="33"/>
      <c r="AM854" s="34"/>
      <c r="AN854" s="35"/>
      <c r="AO854" s="36"/>
      <c r="AP854" s="37"/>
      <c r="AQ854" s="33"/>
      <c r="AR854" s="38"/>
      <c r="AS854" s="39"/>
      <c r="AT854" s="40"/>
      <c r="AU854" s="48"/>
      <c r="AV854" s="49"/>
      <c r="AW854" s="41"/>
      <c r="AX854" s="47"/>
      <c r="AY854" s="33"/>
      <c r="AZ854" s="33"/>
      <c r="BA854" s="34"/>
      <c r="BB854" s="33"/>
      <c r="BC854" s="34"/>
      <c r="BD854" s="35"/>
      <c r="BE854" s="36"/>
      <c r="BF854" s="37"/>
      <c r="BG854" s="33"/>
      <c r="BH854" s="38"/>
      <c r="BI854" s="39"/>
      <c r="BJ854" s="40"/>
      <c r="BK854" s="48"/>
      <c r="BL854" s="49"/>
      <c r="BM854" s="41"/>
      <c r="BN854" s="47"/>
      <c r="BO854" s="33"/>
      <c r="BP854" s="33"/>
      <c r="BQ854" s="34"/>
      <c r="BR854" s="33"/>
      <c r="BS854" s="34"/>
      <c r="BT854" s="35"/>
      <c r="BU854" s="36"/>
      <c r="BV854" s="37"/>
      <c r="BW854" s="33"/>
      <c r="BX854" s="38"/>
      <c r="BY854" s="39"/>
      <c r="BZ854" s="40"/>
      <c r="CA854" s="48"/>
      <c r="CB854" s="49"/>
      <c r="CC854" s="41"/>
      <c r="CD854" s="47"/>
    </row>
    <row r="855" spans="1:82" s="32" customFormat="1" ht="90" customHeight="1" x14ac:dyDescent="0.25">
      <c r="A855" s="315">
        <f t="shared" si="37"/>
        <v>847</v>
      </c>
      <c r="B855" s="61" t="s">
        <v>2479</v>
      </c>
      <c r="C855" s="61">
        <v>2025</v>
      </c>
      <c r="D855" s="61" t="s">
        <v>68</v>
      </c>
      <c r="E855" s="61"/>
      <c r="F855" s="104" t="s">
        <v>3460</v>
      </c>
      <c r="G855" s="62" t="s">
        <v>3446</v>
      </c>
      <c r="H855" s="310"/>
      <c r="I855" s="46" t="s">
        <v>3447</v>
      </c>
      <c r="J855" s="64" t="s">
        <v>3447</v>
      </c>
      <c r="K855" s="63" t="s">
        <v>73</v>
      </c>
      <c r="L855" s="90" t="s">
        <v>3461</v>
      </c>
      <c r="M855" s="100" t="s">
        <v>3462</v>
      </c>
      <c r="N855" s="90" t="s">
        <v>3463</v>
      </c>
      <c r="O855" s="90">
        <v>1</v>
      </c>
      <c r="P855" s="101">
        <v>46023</v>
      </c>
      <c r="Q855" s="101">
        <v>46387</v>
      </c>
      <c r="R855" s="102">
        <f t="shared" si="36"/>
        <v>54</v>
      </c>
      <c r="S855" s="90" t="s">
        <v>105</v>
      </c>
      <c r="T855" s="90" t="s">
        <v>1063</v>
      </c>
      <c r="U855" s="105">
        <f>+IFERROR(VLOOKUP($L855,ACTIVIDADES!$B$9:$X$493,10,0),"")</f>
        <v>1</v>
      </c>
      <c r="V855" s="167" t="str">
        <f>+IFERROR(VLOOKUP($L855,ACTIVIDADES!$B$9:$X$493,11,0)," ")</f>
        <v xml:space="preserve">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
</v>
      </c>
      <c r="W855" s="227" t="str">
        <f>+IFERROR(VLOOKUP($L855,ACTIVIDADES!$B$9:$X$493,12,0),"")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v>
      </c>
      <c r="X855" s="138">
        <f>+IFERROR(VLOOKUP($L855,ACTIVIDADES!$B$9:$X$493,13,0),"")</f>
        <v>46153</v>
      </c>
      <c r="Y855" s="164" t="str">
        <f>+IFERROR(VLOOKUP($L855,ACTIVIDADES!$B$9:$X$493,14,0),"")</f>
        <v>Se adjunta información de lista de chequeo para contrataciones de la entidad</v>
      </c>
      <c r="Z855" s="105">
        <f>+IFERROR(VLOOKUP($L855,ACTIVIDADES!$B$9:$X$493,15,0),"")</f>
        <v>1</v>
      </c>
      <c r="AA855" s="165" t="str">
        <f>+IFERROR(VLOOKUP($L855,ACTIVIDADES!$B$9:$X$493,16,0),"")</f>
        <v>CUMPLIDO</v>
      </c>
      <c r="AB855" s="138">
        <v>46157</v>
      </c>
      <c r="AC855" s="174">
        <v>1</v>
      </c>
      <c r="AD855" s="181" t="s">
        <v>3464</v>
      </c>
      <c r="AE855" s="105" t="s">
        <v>80</v>
      </c>
      <c r="AF855" s="105" t="s">
        <v>81</v>
      </c>
      <c r="AG855" s="105" t="s">
        <v>85</v>
      </c>
      <c r="AH855" s="105" t="s">
        <v>123</v>
      </c>
      <c r="AI855" s="33"/>
      <c r="AJ855" s="33"/>
      <c r="AK855" s="34"/>
      <c r="AL855" s="33"/>
      <c r="AM855" s="34"/>
      <c r="AN855" s="35"/>
      <c r="AO855" s="36"/>
      <c r="AP855" s="37"/>
      <c r="AQ855" s="33"/>
      <c r="AR855" s="38"/>
      <c r="AS855" s="39"/>
      <c r="AT855" s="40"/>
      <c r="AU855" s="48"/>
      <c r="AV855" s="49"/>
      <c r="AW855" s="41"/>
      <c r="AX855" s="47"/>
      <c r="AY855" s="33"/>
      <c r="AZ855" s="33"/>
      <c r="BA855" s="34"/>
      <c r="BB855" s="33"/>
      <c r="BC855" s="34"/>
      <c r="BD855" s="35"/>
      <c r="BE855" s="36"/>
      <c r="BF855" s="37"/>
      <c r="BG855" s="33"/>
      <c r="BH855" s="38"/>
      <c r="BI855" s="39"/>
      <c r="BJ855" s="40"/>
      <c r="BK855" s="48"/>
      <c r="BL855" s="49"/>
      <c r="BM855" s="41"/>
      <c r="BN855" s="47"/>
      <c r="BO855" s="33"/>
      <c r="BP855" s="33"/>
      <c r="BQ855" s="34"/>
      <c r="BR855" s="33"/>
      <c r="BS855" s="34"/>
      <c r="BT855" s="35"/>
      <c r="BU855" s="36"/>
      <c r="BV855" s="37"/>
      <c r="BW855" s="33"/>
      <c r="BX855" s="38"/>
      <c r="BY855" s="39"/>
      <c r="BZ855" s="40"/>
      <c r="CA855" s="48"/>
      <c r="CB855" s="49"/>
      <c r="CC855" s="41"/>
      <c r="CD855" s="47"/>
    </row>
    <row r="856" spans="1:82" s="32" customFormat="1" ht="90" customHeight="1" x14ac:dyDescent="0.25">
      <c r="A856" s="315">
        <f t="shared" si="37"/>
        <v>848</v>
      </c>
      <c r="B856" s="61" t="s">
        <v>2479</v>
      </c>
      <c r="C856" s="61">
        <v>2025</v>
      </c>
      <c r="D856" s="61" t="s">
        <v>68</v>
      </c>
      <c r="E856" s="61"/>
      <c r="F856" s="104" t="s">
        <v>3465</v>
      </c>
      <c r="G856" s="62" t="s">
        <v>3446</v>
      </c>
      <c r="H856" s="310"/>
      <c r="I856" s="46" t="s">
        <v>3447</v>
      </c>
      <c r="J856" s="64" t="s">
        <v>3447</v>
      </c>
      <c r="K856" s="63" t="s">
        <v>73</v>
      </c>
      <c r="L856" s="90" t="s">
        <v>3466</v>
      </c>
      <c r="M856" s="100" t="s">
        <v>3443</v>
      </c>
      <c r="N856" s="90" t="s">
        <v>3444</v>
      </c>
      <c r="O856" s="90">
        <v>1</v>
      </c>
      <c r="P856" s="101">
        <v>46023</v>
      </c>
      <c r="Q856" s="101">
        <v>46387</v>
      </c>
      <c r="R856" s="102">
        <f t="shared" si="36"/>
        <v>54</v>
      </c>
      <c r="S856" s="90" t="s">
        <v>77</v>
      </c>
      <c r="T856" s="90" t="s">
        <v>1063</v>
      </c>
      <c r="U856" s="105">
        <f>+IFERROR(VLOOKUP($L856,ACTIVIDADES!$B$9:$X$493,10,0),"")</f>
        <v>1</v>
      </c>
      <c r="V856" s="167" t="str">
        <f>+IFERROR(VLOOKUP($L856,ACTIVIDADES!$B$9:$X$493,11,0)," ")</f>
        <v>Se esta manejando una prueba piloto SIIF NACIÓN</v>
      </c>
      <c r="W856" s="227" t="str">
        <f>+IFERROR(VLOOKUP($L856,ACTIVIDADES!$B$9:$X$493,12,0),"")</f>
        <v>https://dnbcgovco-my.sharepoint.com/:f:/g/personal/planeacion_dnbc_gov_co/IgCd9hpWp6cMRprbun4ALRzAAdsqs8m2RB2oG8ldoXS9T3Q?e=Oy1mUO</v>
      </c>
      <c r="X856" s="138">
        <f>+IFERROR(VLOOKUP($L856,ACTIVIDADES!$B$9:$X$493,13,0),"")</f>
        <v>46153</v>
      </c>
      <c r="Y856" s="164" t="str">
        <f>+IFERROR(VLOOKUP($L856,ACTIVIDADES!$B$9:$X$493,14,0),"")</f>
        <v>Se evidencia respuesta de MinHacienda para uso piloto de sistema Siif Nación - Modulo Recursos Fisicos</v>
      </c>
      <c r="Z856" s="105">
        <f>+IFERROR(VLOOKUP($L856,ACTIVIDADES!$B$9:$X$493,15,0),"")</f>
        <v>0.1</v>
      </c>
      <c r="AA856" s="165" t="str">
        <f>+IFERROR(VLOOKUP($L856,ACTIVIDADES!$B$9:$X$493,16,0),"")</f>
        <v>EJECUCIÓN</v>
      </c>
      <c r="AB856" s="138">
        <v>46171</v>
      </c>
      <c r="AC856" s="105">
        <v>0.1</v>
      </c>
      <c r="AD856" s="105" t="s">
        <v>1786</v>
      </c>
      <c r="AE856" s="105" t="s">
        <v>108</v>
      </c>
      <c r="AF856" s="105" t="s">
        <v>81</v>
      </c>
      <c r="AG856" s="105" t="s">
        <v>81</v>
      </c>
      <c r="AH856" s="105" t="s">
        <v>81</v>
      </c>
      <c r="AI856" s="33"/>
      <c r="AJ856" s="33"/>
      <c r="AK856" s="34"/>
      <c r="AL856" s="33"/>
      <c r="AM856" s="34"/>
      <c r="AN856" s="35"/>
      <c r="AO856" s="36"/>
      <c r="AP856" s="37"/>
      <c r="AQ856" s="33"/>
      <c r="AR856" s="38"/>
      <c r="AS856" s="39"/>
      <c r="AT856" s="40"/>
      <c r="AU856" s="48"/>
      <c r="AV856" s="49"/>
      <c r="AW856" s="41"/>
      <c r="AX856" s="47"/>
      <c r="AY856" s="33"/>
      <c r="AZ856" s="33"/>
      <c r="BA856" s="34"/>
      <c r="BB856" s="33"/>
      <c r="BC856" s="34"/>
      <c r="BD856" s="35"/>
      <c r="BE856" s="36"/>
      <c r="BF856" s="37"/>
      <c r="BG856" s="33"/>
      <c r="BH856" s="38"/>
      <c r="BI856" s="39"/>
      <c r="BJ856" s="40"/>
      <c r="BK856" s="48"/>
      <c r="BL856" s="49"/>
      <c r="BM856" s="41"/>
      <c r="BN856" s="47"/>
      <c r="BO856" s="33"/>
      <c r="BP856" s="33"/>
      <c r="BQ856" s="34"/>
      <c r="BR856" s="33"/>
      <c r="BS856" s="34"/>
      <c r="BT856" s="35"/>
      <c r="BU856" s="36"/>
      <c r="BV856" s="37"/>
      <c r="BW856" s="33"/>
      <c r="BX856" s="38"/>
      <c r="BY856" s="39"/>
      <c r="BZ856" s="40"/>
      <c r="CA856" s="48"/>
      <c r="CB856" s="49"/>
      <c r="CC856" s="41"/>
      <c r="CD856" s="47"/>
    </row>
    <row r="857" spans="1:82" s="32" customFormat="1" ht="90" customHeight="1" x14ac:dyDescent="0.2">
      <c r="A857" s="315">
        <f t="shared" si="37"/>
        <v>849</v>
      </c>
      <c r="B857" s="61" t="s">
        <v>2479</v>
      </c>
      <c r="C857" s="61">
        <v>2025</v>
      </c>
      <c r="D857" s="61" t="s">
        <v>68</v>
      </c>
      <c r="E857" s="61"/>
      <c r="F857" s="104" t="s">
        <v>3467</v>
      </c>
      <c r="G857" s="62" t="s">
        <v>3446</v>
      </c>
      <c r="H857" s="310"/>
      <c r="I857" s="46" t="s">
        <v>3447</v>
      </c>
      <c r="J857" s="64" t="s">
        <v>3447</v>
      </c>
      <c r="K857" s="63" t="s">
        <v>73</v>
      </c>
      <c r="L857" s="90" t="s">
        <v>3468</v>
      </c>
      <c r="M857" s="100" t="s">
        <v>3469</v>
      </c>
      <c r="N857" s="90" t="s">
        <v>3470</v>
      </c>
      <c r="O857" s="90">
        <v>1</v>
      </c>
      <c r="P857" s="101">
        <v>46023</v>
      </c>
      <c r="Q857" s="101">
        <v>46387</v>
      </c>
      <c r="R857" s="102">
        <f t="shared" si="36"/>
        <v>54</v>
      </c>
      <c r="S857" s="90" t="s">
        <v>105</v>
      </c>
      <c r="T857" s="90" t="s">
        <v>1063</v>
      </c>
      <c r="U857" s="105">
        <f>+IFERROR(VLOOKUP($L857,ACTIVIDADES!$B$9:$X$493,10,0),"")</f>
        <v>1</v>
      </c>
      <c r="V857" s="167" t="str">
        <f>+IFERROR(VLOOKUP($L857,ACTIVIDADES!$B$9:$X$493,11,0)," ")</f>
        <v xml:space="preserve">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
</v>
      </c>
      <c r="W857" s="227">
        <f>+IFERROR(VLOOKUP($L857,ACTIVIDADES!$B$9:$X$493,12,0),"")</f>
        <v>0</v>
      </c>
      <c r="X857" s="138">
        <f>+IFERROR(VLOOKUP($L857,ACTIVIDADES!$B$9:$X$493,13,0),"")</f>
        <v>46153</v>
      </c>
      <c r="Y857" s="164" t="str">
        <f>+IFERROR(VLOOKUP($L857,ACTIVIDADES!$B$9:$X$493,14,0),"")</f>
        <v>Se requiere adjuntar evidencias para el cierre de la acción de mejora</v>
      </c>
      <c r="Z857" s="105">
        <f>+IFERROR(VLOOKUP($L857,ACTIVIDADES!$B$9:$X$493,15,0),"")</f>
        <v>0</v>
      </c>
      <c r="AA857" s="165" t="str">
        <f>+IFERROR(VLOOKUP($L857,ACTIVIDADES!$B$9:$X$493,16,0),"")</f>
        <v>EJECUCIÓN</v>
      </c>
      <c r="AB857" s="138">
        <v>46157</v>
      </c>
      <c r="AC857" s="212">
        <v>0</v>
      </c>
      <c r="AD857" s="212" t="s">
        <v>93</v>
      </c>
      <c r="AE857" s="105" t="s">
        <v>83</v>
      </c>
      <c r="AF857" s="105" t="s">
        <v>81</v>
      </c>
      <c r="AG857" s="105" t="s">
        <v>81</v>
      </c>
      <c r="AH857" s="230" t="s">
        <v>3212</v>
      </c>
      <c r="AI857" s="33"/>
      <c r="AJ857" s="33"/>
      <c r="AK857" s="34"/>
      <c r="AL857" s="33"/>
      <c r="AM857" s="34"/>
      <c r="AN857" s="35"/>
      <c r="AO857" s="36"/>
      <c r="AP857" s="37"/>
      <c r="AQ857" s="33"/>
      <c r="AR857" s="38"/>
      <c r="AS857" s="39"/>
      <c r="AT857" s="40"/>
      <c r="AU857" s="48"/>
      <c r="AV857" s="49"/>
      <c r="AW857" s="41"/>
      <c r="AX857" s="47"/>
      <c r="AY857" s="33"/>
      <c r="AZ857" s="33"/>
      <c r="BA857" s="34"/>
      <c r="BB857" s="33"/>
      <c r="BC857" s="34"/>
      <c r="BD857" s="35"/>
      <c r="BE857" s="36"/>
      <c r="BF857" s="37"/>
      <c r="BG857" s="33"/>
      <c r="BH857" s="38"/>
      <c r="BI857" s="39"/>
      <c r="BJ857" s="40"/>
      <c r="BK857" s="48"/>
      <c r="BL857" s="49"/>
      <c r="BM857" s="41"/>
      <c r="BN857" s="47"/>
      <c r="BO857" s="33"/>
      <c r="BP857" s="33"/>
      <c r="BQ857" s="34"/>
      <c r="BR857" s="33"/>
      <c r="BS857" s="34"/>
      <c r="BT857" s="35"/>
      <c r="BU857" s="36"/>
      <c r="BV857" s="37"/>
      <c r="BW857" s="33"/>
      <c r="BX857" s="38"/>
      <c r="BY857" s="39"/>
      <c r="BZ857" s="40"/>
      <c r="CA857" s="48"/>
      <c r="CB857" s="49"/>
      <c r="CC857" s="41"/>
      <c r="CD857" s="47"/>
    </row>
    <row r="858" spans="1:82" s="32" customFormat="1" ht="90" customHeight="1" x14ac:dyDescent="0.25">
      <c r="A858" s="315">
        <f t="shared" si="37"/>
        <v>850</v>
      </c>
      <c r="B858" s="61" t="s">
        <v>2479</v>
      </c>
      <c r="C858" s="61">
        <v>2025</v>
      </c>
      <c r="D858" s="61" t="s">
        <v>68</v>
      </c>
      <c r="E858" s="61"/>
      <c r="F858" s="104" t="s">
        <v>3471</v>
      </c>
      <c r="G858" s="62" t="s">
        <v>3446</v>
      </c>
      <c r="H858" s="310"/>
      <c r="I858" s="46" t="s">
        <v>3447</v>
      </c>
      <c r="J858" s="64" t="s">
        <v>3447</v>
      </c>
      <c r="K858" s="63" t="s">
        <v>73</v>
      </c>
      <c r="L858" s="90" t="s">
        <v>3472</v>
      </c>
      <c r="M858" s="100" t="s">
        <v>3473</v>
      </c>
      <c r="N858" s="90" t="s">
        <v>3474</v>
      </c>
      <c r="O858" s="90">
        <v>1</v>
      </c>
      <c r="P858" s="101">
        <v>46023</v>
      </c>
      <c r="Q858" s="101">
        <v>46387</v>
      </c>
      <c r="R858" s="102">
        <f t="shared" si="36"/>
        <v>54</v>
      </c>
      <c r="S858" s="90" t="s">
        <v>3475</v>
      </c>
      <c r="T858" s="90" t="s">
        <v>1063</v>
      </c>
      <c r="U858" s="105">
        <f>+IFERROR(VLOOKUP($L858,ACTIVIDADES!$B$9:$X$493,10,0),"")</f>
        <v>1</v>
      </c>
      <c r="V858" s="167" t="str">
        <f>+IFERROR(VLOOKUP($L858,ACTIVIDADES!$B$9:$X$493,11,0)," ")</f>
        <v xml:space="preserve">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
</v>
      </c>
      <c r="W858" s="227" t="str">
        <f>+IFERROR(VLOOKUP($L858,ACTIVIDADES!$B$9:$X$493,12,0),"")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v>
      </c>
      <c r="X858" s="138">
        <f>+IFERROR(VLOOKUP($L858,ACTIVIDADES!$B$9:$X$493,13,0),"")</f>
        <v>46153</v>
      </c>
      <c r="Y858" s="164" t="str">
        <f>+IFERROR(VLOOKUP($L858,ACTIVIDADES!$B$9:$X$493,14,0),"")</f>
        <v>Se remite pantallazo de repositorio digital 2026</v>
      </c>
      <c r="Z858" s="105">
        <f>+IFERROR(VLOOKUP($L858,ACTIVIDADES!$B$9:$X$493,15,0),"")</f>
        <v>1</v>
      </c>
      <c r="AA858" s="165" t="str">
        <f>+IFERROR(VLOOKUP($L858,ACTIVIDADES!$B$9:$X$493,16,0),"")</f>
        <v>CUMPLIDO</v>
      </c>
      <c r="AB858" s="220">
        <v>46157</v>
      </c>
      <c r="AC858" s="217">
        <v>1</v>
      </c>
      <c r="AD858" s="218" t="s">
        <v>3476</v>
      </c>
      <c r="AE858" s="206" t="s">
        <v>146</v>
      </c>
      <c r="AF858" s="105" t="s">
        <v>81</v>
      </c>
      <c r="AG858" s="105" t="s">
        <v>85</v>
      </c>
      <c r="AH858" s="105" t="s">
        <v>123</v>
      </c>
      <c r="AI858" s="33"/>
      <c r="AJ858" s="33"/>
      <c r="AK858" s="34"/>
      <c r="AL858" s="33"/>
      <c r="AM858" s="34"/>
      <c r="AN858" s="35"/>
      <c r="AO858" s="36"/>
      <c r="AP858" s="37"/>
      <c r="AQ858" s="33"/>
      <c r="AR858" s="38"/>
      <c r="AS858" s="39"/>
      <c r="AT858" s="40"/>
      <c r="AU858" s="48"/>
      <c r="AV858" s="49"/>
      <c r="AW858" s="41"/>
      <c r="AX858" s="47"/>
      <c r="AY858" s="33"/>
      <c r="AZ858" s="33"/>
      <c r="BA858" s="34"/>
      <c r="BB858" s="33"/>
      <c r="BC858" s="34"/>
      <c r="BD858" s="35"/>
      <c r="BE858" s="36"/>
      <c r="BF858" s="37"/>
      <c r="BG858" s="33"/>
      <c r="BH858" s="38"/>
      <c r="BI858" s="39"/>
      <c r="BJ858" s="40"/>
      <c r="BK858" s="48"/>
      <c r="BL858" s="49"/>
      <c r="BM858" s="41"/>
      <c r="BN858" s="47"/>
      <c r="BO858" s="33"/>
      <c r="BP858" s="33"/>
      <c r="BQ858" s="34"/>
      <c r="BR858" s="33"/>
      <c r="BS858" s="34"/>
      <c r="BT858" s="35"/>
      <c r="BU858" s="36"/>
      <c r="BV858" s="37"/>
      <c r="BW858" s="33"/>
      <c r="BX858" s="38"/>
      <c r="BY858" s="39"/>
      <c r="BZ858" s="40"/>
      <c r="CA858" s="48"/>
      <c r="CB858" s="49"/>
      <c r="CC858" s="41"/>
      <c r="CD858" s="47"/>
    </row>
    <row r="859" spans="1:82" s="32" customFormat="1" ht="90" customHeight="1" x14ac:dyDescent="0.25">
      <c r="A859" s="315">
        <f t="shared" si="37"/>
        <v>851</v>
      </c>
      <c r="B859" s="61" t="s">
        <v>2479</v>
      </c>
      <c r="C859" s="61">
        <v>2025</v>
      </c>
      <c r="D859" s="61" t="s">
        <v>68</v>
      </c>
      <c r="E859" s="61"/>
      <c r="F859" s="104" t="s">
        <v>3477</v>
      </c>
      <c r="G859" s="62" t="s">
        <v>3478</v>
      </c>
      <c r="H859" s="310"/>
      <c r="I859" s="46" t="s">
        <v>3479</v>
      </c>
      <c r="J859" s="64" t="s">
        <v>3479</v>
      </c>
      <c r="K859" s="63" t="s">
        <v>73</v>
      </c>
      <c r="L859" s="90" t="s">
        <v>3480</v>
      </c>
      <c r="M859" s="100" t="s">
        <v>3481</v>
      </c>
      <c r="N859" s="90" t="s">
        <v>3482</v>
      </c>
      <c r="O859" s="90">
        <v>1</v>
      </c>
      <c r="P859" s="101">
        <v>46023</v>
      </c>
      <c r="Q859" s="101">
        <v>46081</v>
      </c>
      <c r="R859" s="102">
        <f t="shared" si="36"/>
        <v>8.5499999999999989</v>
      </c>
      <c r="S859" s="90" t="s">
        <v>105</v>
      </c>
      <c r="T859" s="90" t="s">
        <v>1063</v>
      </c>
      <c r="U859" s="105">
        <f>+IFERROR(VLOOKUP($L859,ACTIVIDADES!$B$9:$X$493,10,0),"")</f>
        <v>0</v>
      </c>
      <c r="V859" s="167" t="str">
        <f>+IFERROR(VLOOKUP($L859,ACTIVIDADES!$B$9:$X$493,11,0)," ")</f>
        <v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v>
      </c>
      <c r="W859" s="227">
        <f>+IFERROR(VLOOKUP($L859,ACTIVIDADES!$B$9:$X$493,12,0),"")</f>
        <v>0</v>
      </c>
      <c r="X859" s="138">
        <f>+IFERROR(VLOOKUP($L859,ACTIVIDADES!$B$9:$X$493,13,0),"")</f>
        <v>46153</v>
      </c>
      <c r="Y859" s="164" t="str">
        <f>+IFERROR(VLOOKUP($L859,ACTIVIDADES!$B$9:$X$493,14,0),"")</f>
        <v>No se evidencian soportes de la actividad</v>
      </c>
      <c r="Z859" s="105">
        <f>+IFERROR(VLOOKUP($L859,ACTIVIDADES!$B$9:$X$493,15,0),"")</f>
        <v>0</v>
      </c>
      <c r="AA859" s="165" t="str">
        <f>+IFERROR(VLOOKUP($L859,ACTIVIDADES!$B$9:$X$493,16,0),"")</f>
        <v>EJECUCIÓN</v>
      </c>
      <c r="AB859" s="138">
        <v>46157</v>
      </c>
      <c r="AC859" s="214">
        <v>0</v>
      </c>
      <c r="AD859" s="214" t="s">
        <v>93</v>
      </c>
      <c r="AE859" s="105" t="s">
        <v>118</v>
      </c>
      <c r="AF859" s="105" t="s">
        <v>81</v>
      </c>
      <c r="AG859" s="105" t="s">
        <v>81</v>
      </c>
      <c r="AH859" s="105" t="s">
        <v>81</v>
      </c>
      <c r="AI859" s="33"/>
      <c r="AJ859" s="33"/>
      <c r="AK859" s="34"/>
      <c r="AL859" s="33"/>
      <c r="AM859" s="34"/>
      <c r="AN859" s="35"/>
      <c r="AO859" s="36"/>
      <c r="AP859" s="37"/>
      <c r="AQ859" s="33"/>
      <c r="AR859" s="38"/>
      <c r="AS859" s="39"/>
      <c r="AT859" s="40"/>
      <c r="AU859" s="48"/>
      <c r="AV859" s="49"/>
      <c r="AW859" s="41"/>
      <c r="AX859" s="47"/>
      <c r="AY859" s="33"/>
      <c r="AZ859" s="33"/>
      <c r="BA859" s="34"/>
      <c r="BB859" s="33"/>
      <c r="BC859" s="34"/>
      <c r="BD859" s="35"/>
      <c r="BE859" s="36"/>
      <c r="BF859" s="37"/>
      <c r="BG859" s="33"/>
      <c r="BH859" s="38"/>
      <c r="BI859" s="39"/>
      <c r="BJ859" s="40"/>
      <c r="BK859" s="48"/>
      <c r="BL859" s="49"/>
      <c r="BM859" s="41"/>
      <c r="BN859" s="47"/>
      <c r="BO859" s="33"/>
      <c r="BP859" s="33"/>
      <c r="BQ859" s="34"/>
      <c r="BR859" s="33"/>
      <c r="BS859" s="34"/>
      <c r="BT859" s="35"/>
      <c r="BU859" s="36"/>
      <c r="BV859" s="37"/>
      <c r="BW859" s="33"/>
      <c r="BX859" s="38"/>
      <c r="BY859" s="39"/>
      <c r="BZ859" s="40"/>
      <c r="CA859" s="48"/>
      <c r="CB859" s="49"/>
      <c r="CC859" s="41"/>
      <c r="CD859" s="47"/>
    </row>
    <row r="860" spans="1:82" s="32" customFormat="1" ht="90" customHeight="1" x14ac:dyDescent="0.25">
      <c r="A860" s="315">
        <f t="shared" si="37"/>
        <v>852</v>
      </c>
      <c r="B860" s="61" t="s">
        <v>2479</v>
      </c>
      <c r="C860" s="61">
        <v>2025</v>
      </c>
      <c r="D860" s="61" t="s">
        <v>163</v>
      </c>
      <c r="E860" s="61"/>
      <c r="F860" s="104" t="s">
        <v>3483</v>
      </c>
      <c r="G860" s="62" t="s">
        <v>3478</v>
      </c>
      <c r="H860" s="310" t="s">
        <v>111</v>
      </c>
      <c r="I860" s="46" t="s">
        <v>3479</v>
      </c>
      <c r="J860" s="64" t="s">
        <v>3479</v>
      </c>
      <c r="K860" s="63" t="s">
        <v>73</v>
      </c>
      <c r="L860" s="90" t="s">
        <v>3423</v>
      </c>
      <c r="M860" s="100" t="s">
        <v>3424</v>
      </c>
      <c r="N860" s="90" t="s">
        <v>3425</v>
      </c>
      <c r="O860" s="90">
        <v>1</v>
      </c>
      <c r="P860" s="101">
        <v>46023</v>
      </c>
      <c r="Q860" s="101">
        <v>46387</v>
      </c>
      <c r="R860" s="102">
        <f t="shared" si="36"/>
        <v>54</v>
      </c>
      <c r="S860" s="90" t="s">
        <v>3426</v>
      </c>
      <c r="T860" s="90" t="s">
        <v>1063</v>
      </c>
      <c r="U860" s="105">
        <f>+IFERROR(VLOOKUP($L860,ACTIVIDADES!$B$9:$X$493,10,0),"")</f>
        <v>0</v>
      </c>
      <c r="V860" s="167" t="str">
        <f>+IFERROR(VLOOKUP($L860,ACTIVIDADES!$B$9:$X$493,11,0)," ")</f>
        <v>Actividad pendiente de realización</v>
      </c>
      <c r="W860" s="227">
        <f>+IFERROR(VLOOKUP($L860,ACTIVIDADES!$B$9:$X$493,12,0),"")</f>
        <v>0</v>
      </c>
      <c r="X860" s="138">
        <f>+IFERROR(VLOOKUP($L860,ACTIVIDADES!$B$9:$X$493,13,0),"")</f>
        <v>46153</v>
      </c>
      <c r="Y860" s="164" t="str">
        <f>+IFERROR(VLOOKUP($L860,ACTIVIDADES!$B$9:$X$493,14,0),"")</f>
        <v>Sin avance en la actividad</v>
      </c>
      <c r="Z860" s="105">
        <f>+IFERROR(VLOOKUP($L860,ACTIVIDADES!$B$9:$X$493,15,0),"")</f>
        <v>0</v>
      </c>
      <c r="AA860" s="165" t="str">
        <f>+IFERROR(VLOOKUP($L860,ACTIVIDADES!$B$9:$X$493,16,0),"")</f>
        <v>EJECUCIÓN</v>
      </c>
      <c r="AB860" s="138">
        <v>46157</v>
      </c>
      <c r="AC860" s="105">
        <v>0</v>
      </c>
      <c r="AD860" s="105" t="s">
        <v>93</v>
      </c>
      <c r="AE860" s="105" t="s">
        <v>83</v>
      </c>
      <c r="AF860" s="105" t="s">
        <v>81</v>
      </c>
      <c r="AG860" s="105" t="s">
        <v>81</v>
      </c>
      <c r="AH860" s="105" t="s">
        <v>81</v>
      </c>
      <c r="AI860" s="33"/>
      <c r="AJ860" s="33"/>
      <c r="AK860" s="34"/>
      <c r="AL860" s="33"/>
      <c r="AM860" s="34"/>
      <c r="AN860" s="35"/>
      <c r="AO860" s="36"/>
      <c r="AP860" s="37"/>
      <c r="AQ860" s="33"/>
      <c r="AR860" s="38"/>
      <c r="AS860" s="39"/>
      <c r="AT860" s="40"/>
      <c r="AU860" s="48"/>
      <c r="AV860" s="49"/>
      <c r="AW860" s="41"/>
      <c r="AX860" s="47"/>
      <c r="AY860" s="33"/>
      <c r="AZ860" s="33"/>
      <c r="BA860" s="34"/>
      <c r="BB860" s="33"/>
      <c r="BC860" s="34"/>
      <c r="BD860" s="35"/>
      <c r="BE860" s="36"/>
      <c r="BF860" s="37"/>
      <c r="BG860" s="33"/>
      <c r="BH860" s="38"/>
      <c r="BI860" s="39"/>
      <c r="BJ860" s="40"/>
      <c r="BK860" s="48"/>
      <c r="BL860" s="49"/>
      <c r="BM860" s="41"/>
      <c r="BN860" s="47"/>
      <c r="BO860" s="33"/>
      <c r="BP860" s="33"/>
      <c r="BQ860" s="34"/>
      <c r="BR860" s="33"/>
      <c r="BS860" s="34"/>
      <c r="BT860" s="35"/>
      <c r="BU860" s="36"/>
      <c r="BV860" s="37"/>
      <c r="BW860" s="33"/>
      <c r="BX860" s="38"/>
      <c r="BY860" s="39"/>
      <c r="BZ860" s="40"/>
      <c r="CA860" s="48"/>
      <c r="CB860" s="49"/>
      <c r="CC860" s="41"/>
      <c r="CD860" s="47"/>
    </row>
    <row r="861" spans="1:82" s="32" customFormat="1" ht="90" customHeight="1" x14ac:dyDescent="0.2">
      <c r="A861" s="315">
        <f t="shared" si="37"/>
        <v>853</v>
      </c>
      <c r="B861" s="61" t="s">
        <v>2479</v>
      </c>
      <c r="C861" s="61">
        <v>2025</v>
      </c>
      <c r="D861" s="61" t="s">
        <v>68</v>
      </c>
      <c r="E861" s="61"/>
      <c r="F861" s="104" t="s">
        <v>3484</v>
      </c>
      <c r="G861" s="62" t="s">
        <v>3478</v>
      </c>
      <c r="H861" s="310"/>
      <c r="I861" s="46" t="s">
        <v>3479</v>
      </c>
      <c r="J861" s="64" t="s">
        <v>3479</v>
      </c>
      <c r="K861" s="63" t="s">
        <v>73</v>
      </c>
      <c r="L861" s="90" t="s">
        <v>3480</v>
      </c>
      <c r="M861" s="100" t="s">
        <v>3429</v>
      </c>
      <c r="N861" s="90" t="s">
        <v>3430</v>
      </c>
      <c r="O861" s="90">
        <v>1</v>
      </c>
      <c r="P861" s="101">
        <v>46023</v>
      </c>
      <c r="Q861" s="101">
        <v>46387</v>
      </c>
      <c r="R861" s="102">
        <f t="shared" si="36"/>
        <v>54</v>
      </c>
      <c r="S861" s="90" t="s">
        <v>105</v>
      </c>
      <c r="T861" s="90" t="s">
        <v>1063</v>
      </c>
      <c r="U861" s="105">
        <f>+IFERROR(VLOOKUP($L861,ACTIVIDADES!$B$9:$X$493,10,0),"")</f>
        <v>0</v>
      </c>
      <c r="V861" s="167" t="str">
        <f>+IFERROR(VLOOKUP($L861,ACTIVIDADES!$B$9:$X$493,11,0)," ")</f>
        <v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v>
      </c>
      <c r="W861" s="227">
        <f>+IFERROR(VLOOKUP($L861,ACTIVIDADES!$B$9:$X$493,12,0),"")</f>
        <v>0</v>
      </c>
      <c r="X861" s="138">
        <f>+IFERROR(VLOOKUP($L861,ACTIVIDADES!$B$9:$X$493,13,0),"")</f>
        <v>46153</v>
      </c>
      <c r="Y861" s="164" t="str">
        <f>+IFERROR(VLOOKUP($L861,ACTIVIDADES!$B$9:$X$493,14,0),"")</f>
        <v>No se evidencian soportes de la actividad</v>
      </c>
      <c r="Z861" s="105">
        <f>+IFERROR(VLOOKUP($L861,ACTIVIDADES!$B$9:$X$493,15,0),"")</f>
        <v>0</v>
      </c>
      <c r="AA861" s="165" t="str">
        <f>+IFERROR(VLOOKUP($L861,ACTIVIDADES!$B$9:$X$493,16,0),"")</f>
        <v>EJECUCIÓN</v>
      </c>
      <c r="AB861" s="138">
        <v>46157</v>
      </c>
      <c r="AC861" s="105">
        <v>0</v>
      </c>
      <c r="AD861" s="105" t="s">
        <v>93</v>
      </c>
      <c r="AE861" s="105" t="s">
        <v>83</v>
      </c>
      <c r="AF861" s="105" t="s">
        <v>81</v>
      </c>
      <c r="AG861" s="105" t="s">
        <v>81</v>
      </c>
      <c r="AH861" s="230" t="s">
        <v>3212</v>
      </c>
      <c r="AI861" s="33"/>
      <c r="AJ861" s="33"/>
      <c r="AK861" s="34"/>
      <c r="AL861" s="33"/>
      <c r="AM861" s="34"/>
      <c r="AN861" s="35"/>
      <c r="AO861" s="36"/>
      <c r="AP861" s="37"/>
      <c r="AQ861" s="33"/>
      <c r="AR861" s="38"/>
      <c r="AS861" s="39"/>
      <c r="AT861" s="40"/>
      <c r="AU861" s="48"/>
      <c r="AV861" s="49"/>
      <c r="AW861" s="41"/>
      <c r="AX861" s="47"/>
      <c r="AY861" s="33"/>
      <c r="AZ861" s="33"/>
      <c r="BA861" s="34"/>
      <c r="BB861" s="33"/>
      <c r="BC861" s="34"/>
      <c r="BD861" s="35"/>
      <c r="BE861" s="36"/>
      <c r="BF861" s="37"/>
      <c r="BG861" s="33"/>
      <c r="BH861" s="38"/>
      <c r="BI861" s="39"/>
      <c r="BJ861" s="40"/>
      <c r="BK861" s="48"/>
      <c r="BL861" s="49"/>
      <c r="BM861" s="41"/>
      <c r="BN861" s="47"/>
      <c r="BO861" s="33"/>
      <c r="BP861" s="33"/>
      <c r="BQ861" s="34"/>
      <c r="BR861" s="33"/>
      <c r="BS861" s="34"/>
      <c r="BT861" s="35"/>
      <c r="BU861" s="36"/>
      <c r="BV861" s="37"/>
      <c r="BW861" s="33"/>
      <c r="BX861" s="38"/>
      <c r="BY861" s="39"/>
      <c r="BZ861" s="40"/>
      <c r="CA861" s="48"/>
      <c r="CB861" s="49"/>
      <c r="CC861" s="41"/>
      <c r="CD861" s="47"/>
    </row>
    <row r="862" spans="1:82" s="32" customFormat="1" ht="90" customHeight="1" x14ac:dyDescent="0.25">
      <c r="A862" s="315">
        <f t="shared" si="37"/>
        <v>854</v>
      </c>
      <c r="B862" s="61" t="s">
        <v>2479</v>
      </c>
      <c r="C862" s="61">
        <v>2025</v>
      </c>
      <c r="D862" s="61" t="s">
        <v>1248</v>
      </c>
      <c r="E862" s="61"/>
      <c r="F862" s="104" t="s">
        <v>3485</v>
      </c>
      <c r="G862" s="62" t="s">
        <v>3478</v>
      </c>
      <c r="H862" s="310" t="s">
        <v>1251</v>
      </c>
      <c r="I862" s="46" t="s">
        <v>3479</v>
      </c>
      <c r="J862" s="46" t="s">
        <v>3479</v>
      </c>
      <c r="K862" s="63" t="s">
        <v>73</v>
      </c>
      <c r="L862" s="90" t="s">
        <v>3432</v>
      </c>
      <c r="M862" s="100" t="s">
        <v>3486</v>
      </c>
      <c r="N862" s="90" t="s">
        <v>3434</v>
      </c>
      <c r="O862" s="90">
        <v>1</v>
      </c>
      <c r="P862" s="101">
        <v>46023</v>
      </c>
      <c r="Q862" s="101">
        <v>46112</v>
      </c>
      <c r="R862" s="102">
        <f t="shared" si="36"/>
        <v>13.5</v>
      </c>
      <c r="S862" s="90" t="s">
        <v>2788</v>
      </c>
      <c r="T862" s="90" t="s">
        <v>1063</v>
      </c>
      <c r="U862" s="105">
        <f>+IFERROR(VLOOKUP($L862,ACTIVIDADES!$B$9:$X$493,10,0),"")</f>
        <v>0</v>
      </c>
      <c r="V862" s="167" t="str">
        <f>+IFERROR(VLOOKUP($L862,ACTIVIDADES!$B$9:$X$493,11,0)," ")</f>
        <v>Plan Logístico</v>
      </c>
      <c r="W862" s="227">
        <f>+IFERROR(VLOOKUP($L862,ACTIVIDADES!$B$9:$X$493,12,0),"")</f>
        <v>0</v>
      </c>
      <c r="X862" s="138">
        <f>+IFERROR(VLOOKUP($L862,ACTIVIDADES!$B$9:$X$493,13,0),"")</f>
        <v>46153</v>
      </c>
      <c r="Y862" s="164" t="str">
        <f>+IFERROR(VLOOKUP($L862,ACTIVIDADES!$B$9:$X$493,14,0),"")</f>
        <v>Se incluye presentación del plan logstico. No obstante, no se evidencia su socialización con lider de proceso ni su implementación</v>
      </c>
      <c r="Z862" s="105">
        <f>+IFERROR(VLOOKUP($L862,ACTIVIDADES!$B$9:$X$493,15,0),"")</f>
        <v>0.1</v>
      </c>
      <c r="AA862" s="165" t="str">
        <f>+IFERROR(VLOOKUP($L862,ACTIVIDADES!$B$9:$X$493,16,0),"")</f>
        <v>EJECUCIÓN</v>
      </c>
      <c r="AB862" s="138">
        <v>46181</v>
      </c>
      <c r="AC862" s="105">
        <v>0.1</v>
      </c>
      <c r="AD862" s="105" t="s">
        <v>3487</v>
      </c>
      <c r="AE862" s="105" t="s">
        <v>108</v>
      </c>
      <c r="AF862" s="105" t="s">
        <v>81</v>
      </c>
      <c r="AG862" s="105" t="s">
        <v>81</v>
      </c>
      <c r="AH862" s="105" t="s">
        <v>81</v>
      </c>
      <c r="AI862" s="33"/>
      <c r="AJ862" s="33"/>
      <c r="AK862" s="34"/>
      <c r="AL862" s="33"/>
      <c r="AM862" s="34"/>
      <c r="AN862" s="35"/>
      <c r="AO862" s="36"/>
      <c r="AP862" s="37"/>
      <c r="AQ862" s="33"/>
      <c r="AR862" s="38"/>
      <c r="AS862" s="39"/>
      <c r="AT862" s="40"/>
      <c r="AU862" s="48"/>
      <c r="AV862" s="49"/>
      <c r="AW862" s="41"/>
      <c r="AX862" s="47"/>
      <c r="AY862" s="33"/>
      <c r="AZ862" s="33"/>
      <c r="BA862" s="34"/>
      <c r="BB862" s="33"/>
      <c r="BC862" s="34"/>
      <c r="BD862" s="35"/>
      <c r="BE862" s="36"/>
      <c r="BF862" s="37"/>
      <c r="BG862" s="33"/>
      <c r="BH862" s="38"/>
      <c r="BI862" s="39"/>
      <c r="BJ862" s="40"/>
      <c r="BK862" s="48"/>
      <c r="BL862" s="49"/>
      <c r="BM862" s="41"/>
      <c r="BN862" s="47"/>
      <c r="BO862" s="33"/>
      <c r="BP862" s="33"/>
      <c r="BQ862" s="34"/>
      <c r="BR862" s="33"/>
      <c r="BS862" s="34"/>
      <c r="BT862" s="35"/>
      <c r="BU862" s="36"/>
      <c r="BV862" s="37"/>
      <c r="BW862" s="33"/>
      <c r="BX862" s="38"/>
      <c r="BY862" s="39"/>
      <c r="BZ862" s="40"/>
      <c r="CA862" s="48"/>
      <c r="CB862" s="49"/>
      <c r="CC862" s="41"/>
      <c r="CD862" s="47"/>
    </row>
    <row r="863" spans="1:82" s="32" customFormat="1" ht="90" customHeight="1" x14ac:dyDescent="0.25">
      <c r="A863" s="315">
        <f t="shared" si="37"/>
        <v>855</v>
      </c>
      <c r="B863" s="61" t="s">
        <v>2479</v>
      </c>
      <c r="C863" s="61">
        <v>2025</v>
      </c>
      <c r="D863" s="61" t="s">
        <v>68</v>
      </c>
      <c r="E863" s="61"/>
      <c r="F863" s="104" t="s">
        <v>3488</v>
      </c>
      <c r="G863" s="62" t="s">
        <v>3478</v>
      </c>
      <c r="H863" s="310" t="s">
        <v>1251</v>
      </c>
      <c r="I863" s="46" t="s">
        <v>3479</v>
      </c>
      <c r="J863" s="46" t="s">
        <v>3479</v>
      </c>
      <c r="K863" s="63" t="s">
        <v>73</v>
      </c>
      <c r="L863" s="90" t="s">
        <v>3437</v>
      </c>
      <c r="M863" s="100" t="s">
        <v>3438</v>
      </c>
      <c r="N863" s="90" t="s">
        <v>3439</v>
      </c>
      <c r="O863" s="90">
        <v>12</v>
      </c>
      <c r="P863" s="101">
        <v>46023</v>
      </c>
      <c r="Q863" s="101">
        <v>46387</v>
      </c>
      <c r="R863" s="102">
        <f t="shared" si="36"/>
        <v>54</v>
      </c>
      <c r="S863" s="90" t="s">
        <v>2557</v>
      </c>
      <c r="T863" s="90" t="s">
        <v>1063</v>
      </c>
      <c r="U863" s="105">
        <f>+IFERROR(VLOOKUP($L863,ACTIVIDADES!$B$9:$X$493,10,0),"")</f>
        <v>1</v>
      </c>
      <c r="V863" s="167" t="str">
        <f>+IFERROR(VLOOKUP($L863,ACTIVIDADES!$B$9:$X$493,11,0)," ")</f>
        <v xml:space="preserve">Ya se tiene acta de conciliación mes Enero , Febrero y Marzo </v>
      </c>
      <c r="W863" s="227" t="str">
        <f>+IFERROR(VLOOKUP($L863,ACTIVIDADES!$B$9:$X$493,12,0),"")</f>
        <v>https://dnbcgovco-my.sharepoint.com/:f:/g/personal/planeacion_dnbc_gov_co/IgDlbJYL-Va8QKNBLgqDQn7GAb3ZWq8G8cJlJ7r72T-YIzQ?e=ohPP4l</v>
      </c>
      <c r="X863" s="138">
        <f>+IFERROR(VLOOKUP($L863,ACTIVIDADES!$B$9:$X$493,13,0),"")</f>
        <v>46153</v>
      </c>
      <c r="Y863" s="164" t="str">
        <f>+IFERROR(VLOOKUP($L863,ACTIVIDADES!$B$9:$X$493,14,0),"")</f>
        <v>Se encuentran las actas de conciliación de enero, febrero y marzo 2026</v>
      </c>
      <c r="Z863" s="105">
        <f>+IFERROR(VLOOKUP($L863,ACTIVIDADES!$B$9:$X$493,15,0),"")</f>
        <v>0.25</v>
      </c>
      <c r="AA863" s="165" t="str">
        <f>+IFERROR(VLOOKUP($L863,ACTIVIDADES!$B$9:$X$493,16,0),"")</f>
        <v>EJECUCIÓN</v>
      </c>
      <c r="AB863" s="138">
        <v>46171</v>
      </c>
      <c r="AC863" s="105">
        <v>0.1</v>
      </c>
      <c r="AD863" s="105" t="s">
        <v>3489</v>
      </c>
      <c r="AE863" s="105" t="s">
        <v>108</v>
      </c>
      <c r="AF863" s="105" t="s">
        <v>81</v>
      </c>
      <c r="AG863" s="105" t="s">
        <v>81</v>
      </c>
      <c r="AH863" s="105" t="s">
        <v>81</v>
      </c>
      <c r="AI863" s="33"/>
      <c r="AJ863" s="33"/>
      <c r="AK863" s="34"/>
      <c r="AL863" s="33"/>
      <c r="AM863" s="34"/>
      <c r="AN863" s="35"/>
      <c r="AO863" s="36"/>
      <c r="AP863" s="37"/>
      <c r="AQ863" s="33"/>
      <c r="AR863" s="38"/>
      <c r="AS863" s="39"/>
      <c r="AT863" s="40"/>
      <c r="AU863" s="48"/>
      <c r="AV863" s="49"/>
      <c r="AW863" s="41"/>
      <c r="AX863" s="47"/>
      <c r="AY863" s="33"/>
      <c r="AZ863" s="33"/>
      <c r="BA863" s="34"/>
      <c r="BB863" s="33"/>
      <c r="BC863" s="34"/>
      <c r="BD863" s="35"/>
      <c r="BE863" s="36"/>
      <c r="BF863" s="37"/>
      <c r="BG863" s="33"/>
      <c r="BH863" s="38"/>
      <c r="BI863" s="39"/>
      <c r="BJ863" s="40"/>
      <c r="BK863" s="48"/>
      <c r="BL863" s="49"/>
      <c r="BM863" s="41"/>
      <c r="BN863" s="47"/>
      <c r="BO863" s="33"/>
      <c r="BP863" s="33"/>
      <c r="BQ863" s="34"/>
      <c r="BR863" s="33"/>
      <c r="BS863" s="34"/>
      <c r="BT863" s="35"/>
      <c r="BU863" s="36"/>
      <c r="BV863" s="37"/>
      <c r="BW863" s="33"/>
      <c r="BX863" s="38"/>
      <c r="BY863" s="39"/>
      <c r="BZ863" s="40"/>
      <c r="CA863" s="48"/>
      <c r="CB863" s="49"/>
      <c r="CC863" s="41"/>
      <c r="CD863" s="47"/>
    </row>
    <row r="864" spans="1:82" s="32" customFormat="1" ht="90" customHeight="1" x14ac:dyDescent="0.25">
      <c r="A864" s="315">
        <f t="shared" si="37"/>
        <v>856</v>
      </c>
      <c r="B864" s="61" t="s">
        <v>2479</v>
      </c>
      <c r="C864" s="61">
        <v>2025</v>
      </c>
      <c r="D864" s="61" t="s">
        <v>68</v>
      </c>
      <c r="E864" s="61"/>
      <c r="F864" s="104" t="s">
        <v>3490</v>
      </c>
      <c r="G864" s="62" t="s">
        <v>3478</v>
      </c>
      <c r="H864" s="310"/>
      <c r="I864" s="46" t="s">
        <v>3479</v>
      </c>
      <c r="J864" s="64" t="s">
        <v>3479</v>
      </c>
      <c r="K864" s="63" t="s">
        <v>73</v>
      </c>
      <c r="L864" s="90" t="s">
        <v>3466</v>
      </c>
      <c r="M864" s="100" t="s">
        <v>3443</v>
      </c>
      <c r="N864" s="90" t="s">
        <v>3444</v>
      </c>
      <c r="O864" s="90">
        <v>1</v>
      </c>
      <c r="P864" s="101">
        <v>46023</v>
      </c>
      <c r="Q864" s="101">
        <v>46387</v>
      </c>
      <c r="R864" s="102">
        <f t="shared" si="36"/>
        <v>54</v>
      </c>
      <c r="S864" s="90" t="s">
        <v>77</v>
      </c>
      <c r="T864" s="90" t="s">
        <v>1063</v>
      </c>
      <c r="U864" s="105">
        <f>+IFERROR(VLOOKUP($L864,ACTIVIDADES!$B$9:$X$493,10,0),"")</f>
        <v>1</v>
      </c>
      <c r="V864" s="167" t="str">
        <f>+IFERROR(VLOOKUP($L864,ACTIVIDADES!$B$9:$X$493,11,0)," ")</f>
        <v>Se esta manejando una prueba piloto SIIF NACIÓN</v>
      </c>
      <c r="W864" s="227" t="str">
        <f>+IFERROR(VLOOKUP($L864,ACTIVIDADES!$B$9:$X$493,12,0),"")</f>
        <v>https://dnbcgovco-my.sharepoint.com/:f:/g/personal/planeacion_dnbc_gov_co/IgCd9hpWp6cMRprbun4ALRzAAdsqs8m2RB2oG8ldoXS9T3Q?e=Oy1mUO</v>
      </c>
      <c r="X864" s="138">
        <f>+IFERROR(VLOOKUP($L864,ACTIVIDADES!$B$9:$X$493,13,0),"")</f>
        <v>46153</v>
      </c>
      <c r="Y864" s="164" t="str">
        <f>+IFERROR(VLOOKUP($L864,ACTIVIDADES!$B$9:$X$493,14,0),"")</f>
        <v>Se evidencia respuesta de MinHacienda para uso piloto de sistema Siif Nación - Modulo Recursos Fisicos</v>
      </c>
      <c r="Z864" s="105">
        <f>+IFERROR(VLOOKUP($L864,ACTIVIDADES!$B$9:$X$493,15,0),"")</f>
        <v>0.1</v>
      </c>
      <c r="AA864" s="165" t="str">
        <f>+IFERROR(VLOOKUP($L864,ACTIVIDADES!$B$9:$X$493,16,0),"")</f>
        <v>EJECUCIÓN</v>
      </c>
      <c r="AB864" s="138">
        <v>46171</v>
      </c>
      <c r="AC864" s="105">
        <v>0.1</v>
      </c>
      <c r="AD864" s="105" t="s">
        <v>1786</v>
      </c>
      <c r="AE864" s="105" t="s">
        <v>108</v>
      </c>
      <c r="AF864" s="105" t="s">
        <v>81</v>
      </c>
      <c r="AG864" s="105" t="s">
        <v>81</v>
      </c>
      <c r="AH864" s="105" t="s">
        <v>81</v>
      </c>
      <c r="AI864" s="33"/>
      <c r="AJ864" s="33"/>
      <c r="AK864" s="34"/>
      <c r="AL864" s="33"/>
      <c r="AM864" s="34"/>
      <c r="AN864" s="35"/>
      <c r="AO864" s="36"/>
      <c r="AP864" s="37"/>
      <c r="AQ864" s="33"/>
      <c r="AR864" s="38"/>
      <c r="AS864" s="39"/>
      <c r="AT864" s="40"/>
      <c r="AU864" s="48"/>
      <c r="AV864" s="49"/>
      <c r="AW864" s="41"/>
      <c r="AX864" s="47"/>
      <c r="AY864" s="33"/>
      <c r="AZ864" s="33"/>
      <c r="BA864" s="34"/>
      <c r="BB864" s="33"/>
      <c r="BC864" s="34"/>
      <c r="BD864" s="35"/>
      <c r="BE864" s="36"/>
      <c r="BF864" s="37"/>
      <c r="BG864" s="33"/>
      <c r="BH864" s="38"/>
      <c r="BI864" s="39"/>
      <c r="BJ864" s="40"/>
      <c r="BK864" s="48"/>
      <c r="BL864" s="49"/>
      <c r="BM864" s="41"/>
      <c r="BN864" s="47"/>
      <c r="BO864" s="33"/>
      <c r="BP864" s="33"/>
      <c r="BQ864" s="34"/>
      <c r="BR864" s="33"/>
      <c r="BS864" s="34"/>
      <c r="BT864" s="35"/>
      <c r="BU864" s="36"/>
      <c r="BV864" s="37"/>
      <c r="BW864" s="33"/>
      <c r="BX864" s="38"/>
      <c r="BY864" s="39"/>
      <c r="BZ864" s="40"/>
      <c r="CA864" s="48"/>
      <c r="CB864" s="49"/>
      <c r="CC864" s="41"/>
      <c r="CD864" s="47"/>
    </row>
    <row r="865" spans="1:82" s="32" customFormat="1" ht="90" customHeight="1" x14ac:dyDescent="0.25">
      <c r="A865" s="315">
        <f t="shared" si="37"/>
        <v>857</v>
      </c>
      <c r="B865" s="61" t="s">
        <v>2479</v>
      </c>
      <c r="C865" s="61">
        <v>2025</v>
      </c>
      <c r="D865" s="61" t="s">
        <v>68</v>
      </c>
      <c r="E865" s="61"/>
      <c r="F865" s="104" t="s">
        <v>3491</v>
      </c>
      <c r="G865" s="62" t="s">
        <v>3492</v>
      </c>
      <c r="H865" s="310"/>
      <c r="I865" s="46" t="s">
        <v>3479</v>
      </c>
      <c r="J865" s="64" t="s">
        <v>3479</v>
      </c>
      <c r="K865" s="63" t="s">
        <v>73</v>
      </c>
      <c r="L865" s="90" t="s">
        <v>3493</v>
      </c>
      <c r="M865" s="100" t="s">
        <v>3494</v>
      </c>
      <c r="N865" s="90" t="s">
        <v>3495</v>
      </c>
      <c r="O865" s="90">
        <v>1</v>
      </c>
      <c r="P865" s="101">
        <v>46023</v>
      </c>
      <c r="Q865" s="101">
        <v>46081</v>
      </c>
      <c r="R865" s="102">
        <f t="shared" si="36"/>
        <v>8.5499999999999989</v>
      </c>
      <c r="S865" s="90" t="s">
        <v>105</v>
      </c>
      <c r="T865" s="90" t="s">
        <v>1063</v>
      </c>
      <c r="U865" s="105">
        <f>+IFERROR(VLOOKUP($L865,ACTIVIDADES!$B$9:$X$493,10,0),"")</f>
        <v>0</v>
      </c>
      <c r="V865" s="167" t="str">
        <f>+IFERROR(VLOOKUP($L865,ACTIVIDADES!$B$9:$X$493,11,0)," ")</f>
        <v xml:space="preserve">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v>
      </c>
      <c r="W865" s="227">
        <f>+IFERROR(VLOOKUP($L865,ACTIVIDADES!$B$9:$X$493,12,0),"")</f>
        <v>0</v>
      </c>
      <c r="X865" s="138">
        <f>+IFERROR(VLOOKUP($L865,ACTIVIDADES!$B$9:$X$493,13,0),"")</f>
        <v>46153</v>
      </c>
      <c r="Y865" s="164" t="str">
        <f>+IFERROR(VLOOKUP($L865,ACTIVIDADES!$B$9:$X$493,14,0),"")</f>
        <v>No se evidencian soportes de la actividad</v>
      </c>
      <c r="Z865" s="105">
        <f>+IFERROR(VLOOKUP($L865,ACTIVIDADES!$B$9:$X$493,15,0),"")</f>
        <v>0</v>
      </c>
      <c r="AA865" s="165" t="str">
        <f>+IFERROR(VLOOKUP($L865,ACTIVIDADES!$B$9:$X$493,16,0),"")</f>
        <v>EJECUCIÓN</v>
      </c>
      <c r="AB865" s="138">
        <v>46157</v>
      </c>
      <c r="AC865" s="105">
        <v>0</v>
      </c>
      <c r="AD865" s="105" t="s">
        <v>93</v>
      </c>
      <c r="AE865" s="105" t="s">
        <v>118</v>
      </c>
      <c r="AF865" s="105" t="s">
        <v>81</v>
      </c>
      <c r="AG865" s="105" t="s">
        <v>81</v>
      </c>
      <c r="AH865" s="105" t="s">
        <v>81</v>
      </c>
      <c r="AI865" s="33"/>
      <c r="AJ865" s="33"/>
      <c r="AK865" s="34"/>
      <c r="AL865" s="33"/>
      <c r="AM865" s="34"/>
      <c r="AN865" s="35"/>
      <c r="AO865" s="36"/>
      <c r="AP865" s="37"/>
      <c r="AQ865" s="33"/>
      <c r="AR865" s="38"/>
      <c r="AS865" s="39"/>
      <c r="AT865" s="40"/>
      <c r="AU865" s="48"/>
      <c r="AV865" s="49"/>
      <c r="AW865" s="41"/>
      <c r="AX865" s="47"/>
      <c r="AY865" s="33"/>
      <c r="AZ865" s="33"/>
      <c r="BA865" s="34"/>
      <c r="BB865" s="33"/>
      <c r="BC865" s="34"/>
      <c r="BD865" s="35"/>
      <c r="BE865" s="36"/>
      <c r="BF865" s="37"/>
      <c r="BG865" s="33"/>
      <c r="BH865" s="38"/>
      <c r="BI865" s="39"/>
      <c r="BJ865" s="40"/>
      <c r="BK865" s="48"/>
      <c r="BL865" s="49"/>
      <c r="BM865" s="41"/>
      <c r="BN865" s="47"/>
      <c r="BO865" s="33"/>
      <c r="BP865" s="33"/>
      <c r="BQ865" s="34"/>
      <c r="BR865" s="33"/>
      <c r="BS865" s="34"/>
      <c r="BT865" s="35"/>
      <c r="BU865" s="36"/>
      <c r="BV865" s="37"/>
      <c r="BW865" s="33"/>
      <c r="BX865" s="38"/>
      <c r="BY865" s="39"/>
      <c r="BZ865" s="40"/>
      <c r="CA865" s="48"/>
      <c r="CB865" s="49"/>
      <c r="CC865" s="41"/>
      <c r="CD865" s="47"/>
    </row>
    <row r="866" spans="1:82" s="32" customFormat="1" ht="90" customHeight="1" x14ac:dyDescent="0.25">
      <c r="A866" s="315">
        <f t="shared" si="37"/>
        <v>858</v>
      </c>
      <c r="B866" s="61" t="s">
        <v>2479</v>
      </c>
      <c r="C866" s="61">
        <v>2025</v>
      </c>
      <c r="D866" s="61" t="s">
        <v>163</v>
      </c>
      <c r="E866" s="61"/>
      <c r="F866" s="104" t="s">
        <v>3496</v>
      </c>
      <c r="G866" s="62" t="s">
        <v>3492</v>
      </c>
      <c r="H866" s="310" t="s">
        <v>111</v>
      </c>
      <c r="I866" s="46" t="s">
        <v>3479</v>
      </c>
      <c r="J866" s="64" t="s">
        <v>3479</v>
      </c>
      <c r="K866" s="63" t="s">
        <v>73</v>
      </c>
      <c r="L866" s="90" t="s">
        <v>3423</v>
      </c>
      <c r="M866" s="100" t="s">
        <v>3452</v>
      </c>
      <c r="N866" s="90" t="s">
        <v>3497</v>
      </c>
      <c r="O866" s="90">
        <v>1</v>
      </c>
      <c r="P866" s="101">
        <v>46023</v>
      </c>
      <c r="Q866" s="101">
        <v>46387</v>
      </c>
      <c r="R866" s="102">
        <f t="shared" si="36"/>
        <v>54</v>
      </c>
      <c r="S866" s="90" t="s">
        <v>3426</v>
      </c>
      <c r="T866" s="90" t="s">
        <v>1063</v>
      </c>
      <c r="U866" s="105">
        <f>+IFERROR(VLOOKUP($L866,ACTIVIDADES!$B$9:$X$493,10,0),"")</f>
        <v>0</v>
      </c>
      <c r="V866" s="167" t="str">
        <f>+IFERROR(VLOOKUP($L866,ACTIVIDADES!$B$9:$X$493,11,0)," ")</f>
        <v>Actividad pendiente de realización</v>
      </c>
      <c r="W866" s="227">
        <f>+IFERROR(VLOOKUP($L866,ACTIVIDADES!$B$9:$X$493,12,0),"")</f>
        <v>0</v>
      </c>
      <c r="X866" s="138">
        <f>+IFERROR(VLOOKUP($L866,ACTIVIDADES!$B$9:$X$493,13,0),"")</f>
        <v>46153</v>
      </c>
      <c r="Y866" s="164" t="str">
        <f>+IFERROR(VLOOKUP($L866,ACTIVIDADES!$B$9:$X$493,14,0),"")</f>
        <v>Sin avance en la actividad</v>
      </c>
      <c r="Z866" s="105">
        <f>+IFERROR(VLOOKUP($L866,ACTIVIDADES!$B$9:$X$493,15,0),"")</f>
        <v>0</v>
      </c>
      <c r="AA866" s="165" t="str">
        <f>+IFERROR(VLOOKUP($L866,ACTIVIDADES!$B$9:$X$493,16,0),"")</f>
        <v>EJECUCIÓN</v>
      </c>
      <c r="AB866" s="138">
        <v>46157</v>
      </c>
      <c r="AC866" s="105">
        <v>0</v>
      </c>
      <c r="AD866" s="105" t="s">
        <v>93</v>
      </c>
      <c r="AE866" s="105" t="s">
        <v>83</v>
      </c>
      <c r="AF866" s="105" t="s">
        <v>81</v>
      </c>
      <c r="AG866" s="105" t="s">
        <v>81</v>
      </c>
      <c r="AH866" s="105" t="s">
        <v>81</v>
      </c>
      <c r="AI866" s="33"/>
      <c r="AJ866" s="33"/>
      <c r="AK866" s="34"/>
      <c r="AL866" s="33"/>
      <c r="AM866" s="34"/>
      <c r="AN866" s="35"/>
      <c r="AO866" s="36"/>
      <c r="AP866" s="37"/>
      <c r="AQ866" s="33"/>
      <c r="AR866" s="38"/>
      <c r="AS866" s="39"/>
      <c r="AT866" s="40"/>
      <c r="AU866" s="48"/>
      <c r="AV866" s="49"/>
      <c r="AW866" s="41"/>
      <c r="AX866" s="47"/>
      <c r="AY866" s="33"/>
      <c r="AZ866" s="33"/>
      <c r="BA866" s="34"/>
      <c r="BB866" s="33"/>
      <c r="BC866" s="34"/>
      <c r="BD866" s="35"/>
      <c r="BE866" s="36"/>
      <c r="BF866" s="37"/>
      <c r="BG866" s="33"/>
      <c r="BH866" s="38"/>
      <c r="BI866" s="39"/>
      <c r="BJ866" s="40"/>
      <c r="BK866" s="48"/>
      <c r="BL866" s="49"/>
      <c r="BM866" s="41"/>
      <c r="BN866" s="47"/>
      <c r="BO866" s="33"/>
      <c r="BP866" s="33"/>
      <c r="BQ866" s="34"/>
      <c r="BR866" s="33"/>
      <c r="BS866" s="34"/>
      <c r="BT866" s="35"/>
      <c r="BU866" s="36"/>
      <c r="BV866" s="37"/>
      <c r="BW866" s="33"/>
      <c r="BX866" s="38"/>
      <c r="BY866" s="39"/>
      <c r="BZ866" s="40"/>
      <c r="CA866" s="48"/>
      <c r="CB866" s="49"/>
      <c r="CC866" s="41"/>
      <c r="CD866" s="47"/>
    </row>
    <row r="867" spans="1:82" s="32" customFormat="1" ht="90" customHeight="1" x14ac:dyDescent="0.2">
      <c r="A867" s="315">
        <f t="shared" si="37"/>
        <v>859</v>
      </c>
      <c r="B867" s="61" t="s">
        <v>2479</v>
      </c>
      <c r="C867" s="61">
        <v>2025</v>
      </c>
      <c r="D867" s="61" t="s">
        <v>68</v>
      </c>
      <c r="E867" s="61"/>
      <c r="F867" s="104" t="s">
        <v>3498</v>
      </c>
      <c r="G867" s="62" t="s">
        <v>3492</v>
      </c>
      <c r="H867" s="310"/>
      <c r="I867" s="46" t="s">
        <v>3479</v>
      </c>
      <c r="J867" s="64" t="s">
        <v>3479</v>
      </c>
      <c r="K867" s="63" t="s">
        <v>73</v>
      </c>
      <c r="L867" s="90" t="s">
        <v>3499</v>
      </c>
      <c r="M867" s="100" t="s">
        <v>3429</v>
      </c>
      <c r="N867" s="90" t="s">
        <v>3430</v>
      </c>
      <c r="O867" s="90">
        <v>1</v>
      </c>
      <c r="P867" s="101">
        <v>46023</v>
      </c>
      <c r="Q867" s="101">
        <v>46387</v>
      </c>
      <c r="R867" s="102">
        <f t="shared" si="36"/>
        <v>54</v>
      </c>
      <c r="S867" s="90" t="s">
        <v>105</v>
      </c>
      <c r="T867" s="90" t="s">
        <v>1063</v>
      </c>
      <c r="U867" s="105">
        <f>+IFERROR(VLOOKUP($L867,ACTIVIDADES!$B$9:$X$493,10,0),"")</f>
        <v>0</v>
      </c>
      <c r="V867" s="167" t="str">
        <f>+IFERROR(VLOOKUP($L867,ACTIVIDADES!$B$9:$X$493,11,0)," ")</f>
        <v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
</v>
      </c>
      <c r="W867" s="227">
        <f>+IFERROR(VLOOKUP($L867,ACTIVIDADES!$B$9:$X$493,12,0),"")</f>
        <v>0</v>
      </c>
      <c r="X867" s="138">
        <f>+IFERROR(VLOOKUP($L867,ACTIVIDADES!$B$9:$X$493,13,0),"")</f>
        <v>46153</v>
      </c>
      <c r="Y867" s="164" t="str">
        <f>+IFERROR(VLOOKUP($L867,ACTIVIDADES!$B$9:$X$493,14,0),"")</f>
        <v>No se evidencian soportes de la actividad</v>
      </c>
      <c r="Z867" s="105">
        <f>+IFERROR(VLOOKUP($L867,ACTIVIDADES!$B$9:$X$493,15,0),"")</f>
        <v>0</v>
      </c>
      <c r="AA867" s="165" t="str">
        <f>+IFERROR(VLOOKUP($L867,ACTIVIDADES!$B$9:$X$493,16,0),"")</f>
        <v>EJECUCIÓN</v>
      </c>
      <c r="AB867" s="138">
        <v>46157</v>
      </c>
      <c r="AC867" s="105">
        <v>0</v>
      </c>
      <c r="AD867" s="105" t="s">
        <v>93</v>
      </c>
      <c r="AE867" s="105" t="s">
        <v>83</v>
      </c>
      <c r="AF867" s="105" t="s">
        <v>81</v>
      </c>
      <c r="AG867" s="105" t="s">
        <v>81</v>
      </c>
      <c r="AH867" s="230" t="s">
        <v>3212</v>
      </c>
      <c r="AI867" s="33"/>
      <c r="AJ867" s="33"/>
      <c r="AK867" s="34"/>
      <c r="AL867" s="33"/>
      <c r="AM867" s="34"/>
      <c r="AN867" s="35"/>
      <c r="AO867" s="36"/>
      <c r="AP867" s="37"/>
      <c r="AQ867" s="33"/>
      <c r="AR867" s="38"/>
      <c r="AS867" s="39"/>
      <c r="AT867" s="40"/>
      <c r="AU867" s="48"/>
      <c r="AV867" s="49"/>
      <c r="AW867" s="41"/>
      <c r="AX867" s="47"/>
      <c r="AY867" s="33"/>
      <c r="AZ867" s="33"/>
      <c r="BA867" s="34"/>
      <c r="BB867" s="33"/>
      <c r="BC867" s="34"/>
      <c r="BD867" s="35"/>
      <c r="BE867" s="36"/>
      <c r="BF867" s="37"/>
      <c r="BG867" s="33"/>
      <c r="BH867" s="38"/>
      <c r="BI867" s="39"/>
      <c r="BJ867" s="40"/>
      <c r="BK867" s="48"/>
      <c r="BL867" s="49"/>
      <c r="BM867" s="41"/>
      <c r="BN867" s="47"/>
      <c r="BO867" s="33"/>
      <c r="BP867" s="33"/>
      <c r="BQ867" s="34"/>
      <c r="BR867" s="33"/>
      <c r="BS867" s="34"/>
      <c r="BT867" s="35"/>
      <c r="BU867" s="36"/>
      <c r="BV867" s="37"/>
      <c r="BW867" s="33"/>
      <c r="BX867" s="38"/>
      <c r="BY867" s="39"/>
      <c r="BZ867" s="40"/>
      <c r="CA867" s="48"/>
      <c r="CB867" s="49"/>
      <c r="CC867" s="41"/>
      <c r="CD867" s="47"/>
    </row>
    <row r="868" spans="1:82" s="32" customFormat="1" ht="90" customHeight="1" x14ac:dyDescent="0.25">
      <c r="A868" s="315">
        <f t="shared" si="37"/>
        <v>860</v>
      </c>
      <c r="B868" s="61" t="s">
        <v>2479</v>
      </c>
      <c r="C868" s="61">
        <v>2025</v>
      </c>
      <c r="D868" s="61" t="s">
        <v>1248</v>
      </c>
      <c r="E868" s="61"/>
      <c r="F868" s="104" t="s">
        <v>3500</v>
      </c>
      <c r="G868" s="62" t="s">
        <v>3492</v>
      </c>
      <c r="H868" s="310" t="s">
        <v>1251</v>
      </c>
      <c r="I868" s="46" t="s">
        <v>3479</v>
      </c>
      <c r="J868" s="46" t="s">
        <v>3479</v>
      </c>
      <c r="K868" s="63" t="s">
        <v>73</v>
      </c>
      <c r="L868" s="90" t="s">
        <v>3432</v>
      </c>
      <c r="M868" s="100" t="s">
        <v>3501</v>
      </c>
      <c r="N868" s="90" t="s">
        <v>3434</v>
      </c>
      <c r="O868" s="90">
        <v>1</v>
      </c>
      <c r="P868" s="101">
        <v>46023</v>
      </c>
      <c r="Q868" s="101">
        <v>46112</v>
      </c>
      <c r="R868" s="102">
        <f t="shared" si="36"/>
        <v>13.5</v>
      </c>
      <c r="S868" s="90" t="s">
        <v>2788</v>
      </c>
      <c r="T868" s="90" t="s">
        <v>1063</v>
      </c>
      <c r="U868" s="105">
        <f>+IFERROR(VLOOKUP($L868,ACTIVIDADES!$B$9:$X$493,10,0),"")</f>
        <v>0</v>
      </c>
      <c r="V868" s="167" t="str">
        <f>+IFERROR(VLOOKUP($L868,ACTIVIDADES!$B$9:$X$493,11,0)," ")</f>
        <v>Plan Logístico</v>
      </c>
      <c r="W868" s="227">
        <f>+IFERROR(VLOOKUP($L868,ACTIVIDADES!$B$9:$X$493,12,0),"")</f>
        <v>0</v>
      </c>
      <c r="X868" s="138">
        <f>+IFERROR(VLOOKUP($L868,ACTIVIDADES!$B$9:$X$493,13,0),"")</f>
        <v>46153</v>
      </c>
      <c r="Y868" s="164" t="str">
        <f>+IFERROR(VLOOKUP($L868,ACTIVIDADES!$B$9:$X$493,14,0),"")</f>
        <v>Se incluye presentación del plan logstico. No obstante, no se evidencia su socialización con lider de proceso ni su implementación</v>
      </c>
      <c r="Z868" s="105">
        <f>+IFERROR(VLOOKUP($L868,ACTIVIDADES!$B$9:$X$493,15,0),"")</f>
        <v>0.1</v>
      </c>
      <c r="AA868" s="165" t="str">
        <f>+IFERROR(VLOOKUP($L868,ACTIVIDADES!$B$9:$X$493,16,0),"")</f>
        <v>EJECUCIÓN</v>
      </c>
      <c r="AB868" s="138">
        <v>46181</v>
      </c>
      <c r="AC868" s="105">
        <v>0.1</v>
      </c>
      <c r="AD868" s="105" t="s">
        <v>3502</v>
      </c>
      <c r="AE868" s="105" t="s">
        <v>108</v>
      </c>
      <c r="AF868" s="105" t="s">
        <v>81</v>
      </c>
      <c r="AG868" s="105" t="s">
        <v>81</v>
      </c>
      <c r="AH868" s="105" t="s">
        <v>81</v>
      </c>
      <c r="AI868" s="33"/>
      <c r="AJ868" s="33"/>
      <c r="AK868" s="34"/>
      <c r="AL868" s="33"/>
      <c r="AM868" s="34"/>
      <c r="AN868" s="35"/>
      <c r="AO868" s="36"/>
      <c r="AP868" s="37"/>
      <c r="AQ868" s="33"/>
      <c r="AR868" s="38"/>
      <c r="AS868" s="39"/>
      <c r="AT868" s="40"/>
      <c r="AU868" s="48"/>
      <c r="AV868" s="49"/>
      <c r="AW868" s="41"/>
      <c r="AX868" s="47"/>
      <c r="AY868" s="33"/>
      <c r="AZ868" s="33"/>
      <c r="BA868" s="34"/>
      <c r="BB868" s="33"/>
      <c r="BC868" s="34"/>
      <c r="BD868" s="35"/>
      <c r="BE868" s="36"/>
      <c r="BF868" s="37"/>
      <c r="BG868" s="33"/>
      <c r="BH868" s="38"/>
      <c r="BI868" s="39"/>
      <c r="BJ868" s="40"/>
      <c r="BK868" s="48"/>
      <c r="BL868" s="49"/>
      <c r="BM868" s="41"/>
      <c r="BN868" s="47"/>
      <c r="BO868" s="33"/>
      <c r="BP868" s="33"/>
      <c r="BQ868" s="34"/>
      <c r="BR868" s="33"/>
      <c r="BS868" s="34"/>
      <c r="BT868" s="35"/>
      <c r="BU868" s="36"/>
      <c r="BV868" s="37"/>
      <c r="BW868" s="33"/>
      <c r="BX868" s="38"/>
      <c r="BY868" s="39"/>
      <c r="BZ868" s="40"/>
      <c r="CA868" s="48"/>
      <c r="CB868" s="49"/>
      <c r="CC868" s="41"/>
      <c r="CD868" s="47"/>
    </row>
    <row r="869" spans="1:82" s="32" customFormat="1" ht="90" customHeight="1" x14ac:dyDescent="0.25">
      <c r="A869" s="315">
        <f t="shared" si="37"/>
        <v>861</v>
      </c>
      <c r="B869" s="61" t="s">
        <v>2479</v>
      </c>
      <c r="C869" s="61">
        <v>2025</v>
      </c>
      <c r="D869" s="61" t="s">
        <v>68</v>
      </c>
      <c r="E869" s="61"/>
      <c r="F869" s="104" t="s">
        <v>3503</v>
      </c>
      <c r="G869" s="62" t="s">
        <v>3492</v>
      </c>
      <c r="H869" s="310" t="s">
        <v>1251</v>
      </c>
      <c r="I869" s="46" t="s">
        <v>3479</v>
      </c>
      <c r="J869" s="46" t="s">
        <v>3479</v>
      </c>
      <c r="K869" s="63" t="s">
        <v>73</v>
      </c>
      <c r="L869" s="90" t="s">
        <v>3437</v>
      </c>
      <c r="M869" s="100" t="s">
        <v>3438</v>
      </c>
      <c r="N869" s="90" t="s">
        <v>3439</v>
      </c>
      <c r="O869" s="90">
        <v>12</v>
      </c>
      <c r="P869" s="101">
        <v>46023</v>
      </c>
      <c r="Q869" s="101">
        <v>46387</v>
      </c>
      <c r="R869" s="102">
        <f t="shared" si="36"/>
        <v>54</v>
      </c>
      <c r="S869" s="90" t="s">
        <v>2557</v>
      </c>
      <c r="T869" s="90" t="s">
        <v>1063</v>
      </c>
      <c r="U869" s="105">
        <f>+IFERROR(VLOOKUP($L869,ACTIVIDADES!$B$9:$X$493,10,0),"")</f>
        <v>1</v>
      </c>
      <c r="V869" s="167" t="str">
        <f>+IFERROR(VLOOKUP($L869,ACTIVIDADES!$B$9:$X$493,11,0)," ")</f>
        <v xml:space="preserve">Ya se tiene acta de conciliación mes Enero , Febrero y Marzo </v>
      </c>
      <c r="W869" s="227" t="str">
        <f>+IFERROR(VLOOKUP($L869,ACTIVIDADES!$B$9:$X$493,12,0),"")</f>
        <v>https://dnbcgovco-my.sharepoint.com/:f:/g/personal/planeacion_dnbc_gov_co/IgDlbJYL-Va8QKNBLgqDQn7GAb3ZWq8G8cJlJ7r72T-YIzQ?e=ohPP4l</v>
      </c>
      <c r="X869" s="138">
        <f>+IFERROR(VLOOKUP($L869,ACTIVIDADES!$B$9:$X$493,13,0),"")</f>
        <v>46153</v>
      </c>
      <c r="Y869" s="164" t="str">
        <f>+IFERROR(VLOOKUP($L869,ACTIVIDADES!$B$9:$X$493,14,0),"")</f>
        <v>Se encuentran las actas de conciliación de enero, febrero y marzo 2026</v>
      </c>
      <c r="Z869" s="105">
        <f>+IFERROR(VLOOKUP($L869,ACTIVIDADES!$B$9:$X$493,15,0),"")</f>
        <v>0.25</v>
      </c>
      <c r="AA869" s="165" t="str">
        <f>+IFERROR(VLOOKUP($L869,ACTIVIDADES!$B$9:$X$493,16,0),"")</f>
        <v>EJECUCIÓN</v>
      </c>
      <c r="AB869" s="138">
        <v>46171</v>
      </c>
      <c r="AC869" s="105">
        <v>0.1</v>
      </c>
      <c r="AD869" s="105" t="s">
        <v>3489</v>
      </c>
      <c r="AE869" s="105" t="s">
        <v>108</v>
      </c>
      <c r="AF869" s="105" t="s">
        <v>81</v>
      </c>
      <c r="AG869" s="105" t="s">
        <v>81</v>
      </c>
      <c r="AH869" s="105" t="s">
        <v>81</v>
      </c>
      <c r="AI869" s="33"/>
      <c r="AJ869" s="33"/>
      <c r="AK869" s="34"/>
      <c r="AL869" s="33"/>
      <c r="AM869" s="34"/>
      <c r="AN869" s="35"/>
      <c r="AO869" s="36"/>
      <c r="AP869" s="37"/>
      <c r="AQ869" s="33"/>
      <c r="AR869" s="38"/>
      <c r="AS869" s="39"/>
      <c r="AT869" s="40"/>
      <c r="AU869" s="48"/>
      <c r="AV869" s="49"/>
      <c r="AW869" s="41"/>
      <c r="AX869" s="47"/>
      <c r="AY869" s="33"/>
      <c r="AZ869" s="33"/>
      <c r="BA869" s="34"/>
      <c r="BB869" s="33"/>
      <c r="BC869" s="34"/>
      <c r="BD869" s="35"/>
      <c r="BE869" s="36"/>
      <c r="BF869" s="37"/>
      <c r="BG869" s="33"/>
      <c r="BH869" s="38"/>
      <c r="BI869" s="39"/>
      <c r="BJ869" s="40"/>
      <c r="BK869" s="48"/>
      <c r="BL869" s="49"/>
      <c r="BM869" s="41"/>
      <c r="BN869" s="47"/>
      <c r="BO869" s="33"/>
      <c r="BP869" s="33"/>
      <c r="BQ869" s="34"/>
      <c r="BR869" s="33"/>
      <c r="BS869" s="34"/>
      <c r="BT869" s="35"/>
      <c r="BU869" s="36"/>
      <c r="BV869" s="37"/>
      <c r="BW869" s="33"/>
      <c r="BX869" s="38"/>
      <c r="BY869" s="39"/>
      <c r="BZ869" s="40"/>
      <c r="CA869" s="48"/>
      <c r="CB869" s="49"/>
      <c r="CC869" s="41"/>
      <c r="CD869" s="47"/>
    </row>
    <row r="870" spans="1:82" s="32" customFormat="1" ht="90" customHeight="1" x14ac:dyDescent="0.25">
      <c r="A870" s="315">
        <f t="shared" si="37"/>
        <v>862</v>
      </c>
      <c r="B870" s="61" t="s">
        <v>2479</v>
      </c>
      <c r="C870" s="61">
        <v>2025</v>
      </c>
      <c r="D870" s="61" t="s">
        <v>68</v>
      </c>
      <c r="E870" s="61"/>
      <c r="F870" s="104" t="s">
        <v>3504</v>
      </c>
      <c r="G870" s="62" t="s">
        <v>3492</v>
      </c>
      <c r="H870" s="310"/>
      <c r="I870" s="46" t="s">
        <v>3479</v>
      </c>
      <c r="J870" s="64" t="s">
        <v>3479</v>
      </c>
      <c r="K870" s="63" t="s">
        <v>73</v>
      </c>
      <c r="L870" s="90" t="s">
        <v>3466</v>
      </c>
      <c r="M870" s="100" t="s">
        <v>3443</v>
      </c>
      <c r="N870" s="90" t="s">
        <v>3444</v>
      </c>
      <c r="O870" s="90">
        <v>1</v>
      </c>
      <c r="P870" s="101">
        <v>46023</v>
      </c>
      <c r="Q870" s="101">
        <v>46387</v>
      </c>
      <c r="R870" s="102">
        <f t="shared" ref="R870:R908" si="38">DAYS360(P870,Q870)/360*54</f>
        <v>54</v>
      </c>
      <c r="S870" s="90" t="s">
        <v>77</v>
      </c>
      <c r="T870" s="90" t="s">
        <v>1063</v>
      </c>
      <c r="U870" s="105">
        <f>+IFERROR(VLOOKUP($L870,ACTIVIDADES!$B$9:$X$493,10,0),"")</f>
        <v>1</v>
      </c>
      <c r="V870" s="167" t="str">
        <f>+IFERROR(VLOOKUP($L870,ACTIVIDADES!$B$9:$X$493,11,0)," ")</f>
        <v>Se esta manejando una prueba piloto SIIF NACIÓN</v>
      </c>
      <c r="W870" s="227" t="str">
        <f>+IFERROR(VLOOKUP($L870,ACTIVIDADES!$B$9:$X$493,12,0),"")</f>
        <v>https://dnbcgovco-my.sharepoint.com/:f:/g/personal/planeacion_dnbc_gov_co/IgCd9hpWp6cMRprbun4ALRzAAdsqs8m2RB2oG8ldoXS9T3Q?e=Oy1mUO</v>
      </c>
      <c r="X870" s="138">
        <f>+IFERROR(VLOOKUP($L870,ACTIVIDADES!$B$9:$X$493,13,0),"")</f>
        <v>46153</v>
      </c>
      <c r="Y870" s="164" t="str">
        <f>+IFERROR(VLOOKUP($L870,ACTIVIDADES!$B$9:$X$493,14,0),"")</f>
        <v>Se evidencia respuesta de MinHacienda para uso piloto de sistema Siif Nación - Modulo Recursos Fisicos</v>
      </c>
      <c r="Z870" s="105">
        <f>+IFERROR(VLOOKUP($L870,ACTIVIDADES!$B$9:$X$493,15,0),"")</f>
        <v>0.1</v>
      </c>
      <c r="AA870" s="165" t="str">
        <f>+IFERROR(VLOOKUP($L870,ACTIVIDADES!$B$9:$X$493,16,0),"")</f>
        <v>EJECUCIÓN</v>
      </c>
      <c r="AB870" s="138">
        <v>46171</v>
      </c>
      <c r="AC870" s="105">
        <v>0.1</v>
      </c>
      <c r="AD870" s="105" t="s">
        <v>1786</v>
      </c>
      <c r="AE870" s="105" t="s">
        <v>108</v>
      </c>
      <c r="AF870" s="105" t="s">
        <v>81</v>
      </c>
      <c r="AG870" s="105" t="s">
        <v>81</v>
      </c>
      <c r="AH870" s="105" t="s">
        <v>81</v>
      </c>
      <c r="AI870" s="33"/>
      <c r="AJ870" s="33"/>
      <c r="AK870" s="34"/>
      <c r="AL870" s="33"/>
      <c r="AM870" s="34"/>
      <c r="AN870" s="35"/>
      <c r="AO870" s="36"/>
      <c r="AP870" s="37"/>
      <c r="AQ870" s="33"/>
      <c r="AR870" s="38"/>
      <c r="AS870" s="39"/>
      <c r="AT870" s="40"/>
      <c r="AU870" s="48"/>
      <c r="AV870" s="49"/>
      <c r="AW870" s="41"/>
      <c r="AX870" s="47"/>
      <c r="AY870" s="33"/>
      <c r="AZ870" s="33"/>
      <c r="BA870" s="34"/>
      <c r="BB870" s="33"/>
      <c r="BC870" s="34"/>
      <c r="BD870" s="35"/>
      <c r="BE870" s="36"/>
      <c r="BF870" s="37"/>
      <c r="BG870" s="33"/>
      <c r="BH870" s="38"/>
      <c r="BI870" s="39"/>
      <c r="BJ870" s="40"/>
      <c r="BK870" s="48"/>
      <c r="BL870" s="49"/>
      <c r="BM870" s="41"/>
      <c r="BN870" s="47"/>
      <c r="BO870" s="33"/>
      <c r="BP870" s="33"/>
      <c r="BQ870" s="34"/>
      <c r="BR870" s="33"/>
      <c r="BS870" s="34"/>
      <c r="BT870" s="35"/>
      <c r="BU870" s="36"/>
      <c r="BV870" s="37"/>
      <c r="BW870" s="33"/>
      <c r="BX870" s="38"/>
      <c r="BY870" s="39"/>
      <c r="BZ870" s="40"/>
      <c r="CA870" s="48"/>
      <c r="CB870" s="49"/>
      <c r="CC870" s="41"/>
      <c r="CD870" s="47"/>
    </row>
    <row r="871" spans="1:82" s="32" customFormat="1" ht="90" customHeight="1" x14ac:dyDescent="0.25">
      <c r="A871" s="315">
        <f t="shared" si="37"/>
        <v>863</v>
      </c>
      <c r="B871" s="61" t="s">
        <v>2479</v>
      </c>
      <c r="C871" s="61">
        <v>2025</v>
      </c>
      <c r="D871" s="61" t="s">
        <v>68</v>
      </c>
      <c r="E871" s="61"/>
      <c r="F871" s="104" t="s">
        <v>3505</v>
      </c>
      <c r="G871" s="62" t="s">
        <v>3506</v>
      </c>
      <c r="H871" s="310"/>
      <c r="I871" s="46" t="s">
        <v>3507</v>
      </c>
      <c r="J871" s="64" t="s">
        <v>3507</v>
      </c>
      <c r="K871" s="63" t="s">
        <v>73</v>
      </c>
      <c r="L871" s="90" t="s">
        <v>3508</v>
      </c>
      <c r="M871" s="100" t="s">
        <v>3509</v>
      </c>
      <c r="N871" s="90" t="s">
        <v>3510</v>
      </c>
      <c r="O871" s="90">
        <v>1</v>
      </c>
      <c r="P871" s="101">
        <v>46023</v>
      </c>
      <c r="Q871" s="101">
        <v>46081</v>
      </c>
      <c r="R871" s="102">
        <f t="shared" si="38"/>
        <v>8.5499999999999989</v>
      </c>
      <c r="S871" s="90" t="s">
        <v>105</v>
      </c>
      <c r="T871" s="90" t="s">
        <v>1063</v>
      </c>
      <c r="U871" s="105">
        <f>+IFERROR(VLOOKUP($L871,ACTIVIDADES!$B$9:$X$493,10,0),"")</f>
        <v>0</v>
      </c>
      <c r="V871" s="167" t="str">
        <f>+IFERROR(VLOOKUP($L871,ACTIVIDADES!$B$9:$X$493,11,0)," ")</f>
        <v xml:space="preserve">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v>
      </c>
      <c r="W871" s="227">
        <f>+IFERROR(VLOOKUP($L871,ACTIVIDADES!$B$9:$X$493,12,0),"")</f>
        <v>0</v>
      </c>
      <c r="X871" s="138">
        <f>+IFERROR(VLOOKUP($L871,ACTIVIDADES!$B$9:$X$493,13,0),"")</f>
        <v>46153</v>
      </c>
      <c r="Y871" s="164" t="str">
        <f>+IFERROR(VLOOKUP($L871,ACTIVIDADES!$B$9:$X$493,14,0),"")</f>
        <v>No se evidencian soportes de la actividad</v>
      </c>
      <c r="Z871" s="105">
        <f>+IFERROR(VLOOKUP($L871,ACTIVIDADES!$B$9:$X$493,15,0),"")</f>
        <v>0</v>
      </c>
      <c r="AA871" s="165" t="str">
        <f>+IFERROR(VLOOKUP($L871,ACTIVIDADES!$B$9:$X$493,16,0),"")</f>
        <v>EJECUCIÓN</v>
      </c>
      <c r="AB871" s="138">
        <v>46157</v>
      </c>
      <c r="AC871" s="105">
        <v>0</v>
      </c>
      <c r="AD871" s="105" t="s">
        <v>93</v>
      </c>
      <c r="AE871" s="105" t="s">
        <v>118</v>
      </c>
      <c r="AF871" s="105" t="s">
        <v>81</v>
      </c>
      <c r="AG871" s="105" t="s">
        <v>81</v>
      </c>
      <c r="AH871" s="105" t="s">
        <v>81</v>
      </c>
      <c r="AI871" s="33"/>
      <c r="AJ871" s="33"/>
      <c r="AK871" s="34"/>
      <c r="AL871" s="33"/>
      <c r="AM871" s="34"/>
      <c r="AN871" s="35"/>
      <c r="AO871" s="36"/>
      <c r="AP871" s="37"/>
      <c r="AQ871" s="33"/>
      <c r="AR871" s="38"/>
      <c r="AS871" s="39"/>
      <c r="AT871" s="40"/>
      <c r="AU871" s="48"/>
      <c r="AV871" s="49"/>
      <c r="AW871" s="41"/>
      <c r="AX871" s="47"/>
      <c r="AY871" s="33"/>
      <c r="AZ871" s="33"/>
      <c r="BA871" s="34"/>
      <c r="BB871" s="33"/>
      <c r="BC871" s="34"/>
      <c r="BD871" s="35"/>
      <c r="BE871" s="36"/>
      <c r="BF871" s="37"/>
      <c r="BG871" s="33"/>
      <c r="BH871" s="38"/>
      <c r="BI871" s="39"/>
      <c r="BJ871" s="40"/>
      <c r="BK871" s="48"/>
      <c r="BL871" s="49"/>
      <c r="BM871" s="41"/>
      <c r="BN871" s="47"/>
      <c r="BO871" s="33"/>
      <c r="BP871" s="33"/>
      <c r="BQ871" s="34"/>
      <c r="BR871" s="33"/>
      <c r="BS871" s="34"/>
      <c r="BT871" s="35"/>
      <c r="BU871" s="36"/>
      <c r="BV871" s="37"/>
      <c r="BW871" s="33"/>
      <c r="BX871" s="38"/>
      <c r="BY871" s="39"/>
      <c r="BZ871" s="40"/>
      <c r="CA871" s="48"/>
      <c r="CB871" s="49"/>
      <c r="CC871" s="41"/>
      <c r="CD871" s="47"/>
    </row>
    <row r="872" spans="1:82" s="32" customFormat="1" ht="90" customHeight="1" x14ac:dyDescent="0.25">
      <c r="A872" s="315">
        <f t="shared" si="37"/>
        <v>864</v>
      </c>
      <c r="B872" s="61" t="s">
        <v>2479</v>
      </c>
      <c r="C872" s="61">
        <v>2025</v>
      </c>
      <c r="D872" s="61" t="s">
        <v>163</v>
      </c>
      <c r="E872" s="61"/>
      <c r="F872" s="104" t="s">
        <v>3511</v>
      </c>
      <c r="G872" s="62" t="s">
        <v>3506</v>
      </c>
      <c r="H872" s="310" t="s">
        <v>111</v>
      </c>
      <c r="I872" s="46" t="s">
        <v>3507</v>
      </c>
      <c r="J872" s="64" t="s">
        <v>3507</v>
      </c>
      <c r="K872" s="63" t="s">
        <v>73</v>
      </c>
      <c r="L872" s="90" t="s">
        <v>3423</v>
      </c>
      <c r="M872" s="100" t="s">
        <v>3424</v>
      </c>
      <c r="N872" s="90" t="s">
        <v>3425</v>
      </c>
      <c r="O872" s="90">
        <v>1</v>
      </c>
      <c r="P872" s="101">
        <v>46023</v>
      </c>
      <c r="Q872" s="101">
        <v>46387</v>
      </c>
      <c r="R872" s="102">
        <f t="shared" si="38"/>
        <v>54</v>
      </c>
      <c r="S872" s="90" t="s">
        <v>3426</v>
      </c>
      <c r="T872" s="90" t="s">
        <v>1063</v>
      </c>
      <c r="U872" s="105">
        <f>+IFERROR(VLOOKUP($L872,ACTIVIDADES!$B$9:$X$493,10,0),"")</f>
        <v>0</v>
      </c>
      <c r="V872" s="167" t="str">
        <f>+IFERROR(VLOOKUP($L872,ACTIVIDADES!$B$9:$X$493,11,0)," ")</f>
        <v>Actividad pendiente de realización</v>
      </c>
      <c r="W872" s="227">
        <f>+IFERROR(VLOOKUP($L872,ACTIVIDADES!$B$9:$X$493,12,0),"")</f>
        <v>0</v>
      </c>
      <c r="X872" s="138">
        <f>+IFERROR(VLOOKUP($L872,ACTIVIDADES!$B$9:$X$493,13,0),"")</f>
        <v>46153</v>
      </c>
      <c r="Y872" s="164" t="str">
        <f>+IFERROR(VLOOKUP($L872,ACTIVIDADES!$B$9:$X$493,14,0),"")</f>
        <v>Sin avance en la actividad</v>
      </c>
      <c r="Z872" s="105">
        <f>+IFERROR(VLOOKUP($L872,ACTIVIDADES!$B$9:$X$493,15,0),"")</f>
        <v>0</v>
      </c>
      <c r="AA872" s="165" t="str">
        <f>+IFERROR(VLOOKUP($L872,ACTIVIDADES!$B$9:$X$493,16,0),"")</f>
        <v>EJECUCIÓN</v>
      </c>
      <c r="AB872" s="138">
        <v>46157</v>
      </c>
      <c r="AC872" s="105">
        <v>0</v>
      </c>
      <c r="AD872" s="105" t="s">
        <v>93</v>
      </c>
      <c r="AE872" s="105" t="s">
        <v>83</v>
      </c>
      <c r="AF872" s="105" t="s">
        <v>81</v>
      </c>
      <c r="AG872" s="105" t="s">
        <v>81</v>
      </c>
      <c r="AH872" s="105" t="s">
        <v>81</v>
      </c>
      <c r="AI872" s="33"/>
      <c r="AJ872" s="33"/>
      <c r="AK872" s="34"/>
      <c r="AL872" s="33"/>
      <c r="AM872" s="34"/>
      <c r="AN872" s="35"/>
      <c r="AO872" s="36"/>
      <c r="AP872" s="37"/>
      <c r="AQ872" s="33"/>
      <c r="AR872" s="38"/>
      <c r="AS872" s="39"/>
      <c r="AT872" s="40"/>
      <c r="AU872" s="48"/>
      <c r="AV872" s="49"/>
      <c r="AW872" s="41"/>
      <c r="AX872" s="47"/>
      <c r="AY872" s="33"/>
      <c r="AZ872" s="33"/>
      <c r="BA872" s="34"/>
      <c r="BB872" s="33"/>
      <c r="BC872" s="34"/>
      <c r="BD872" s="35"/>
      <c r="BE872" s="36"/>
      <c r="BF872" s="37"/>
      <c r="BG872" s="33"/>
      <c r="BH872" s="38"/>
      <c r="BI872" s="39"/>
      <c r="BJ872" s="40"/>
      <c r="BK872" s="48"/>
      <c r="BL872" s="49"/>
      <c r="BM872" s="41"/>
      <c r="BN872" s="47"/>
      <c r="BO872" s="33"/>
      <c r="BP872" s="33"/>
      <c r="BQ872" s="34"/>
      <c r="BR872" s="33"/>
      <c r="BS872" s="34"/>
      <c r="BT872" s="35"/>
      <c r="BU872" s="36"/>
      <c r="BV872" s="37"/>
      <c r="BW872" s="33"/>
      <c r="BX872" s="38"/>
      <c r="BY872" s="39"/>
      <c r="BZ872" s="40"/>
      <c r="CA872" s="48"/>
      <c r="CB872" s="49"/>
      <c r="CC872" s="41"/>
      <c r="CD872" s="47"/>
    </row>
    <row r="873" spans="1:82" s="32" customFormat="1" ht="90" customHeight="1" x14ac:dyDescent="0.2">
      <c r="A873" s="315">
        <f t="shared" si="37"/>
        <v>865</v>
      </c>
      <c r="B873" s="61" t="s">
        <v>2479</v>
      </c>
      <c r="C873" s="61">
        <v>2025</v>
      </c>
      <c r="D873" s="61" t="s">
        <v>68</v>
      </c>
      <c r="E873" s="61"/>
      <c r="F873" s="104" t="s">
        <v>3512</v>
      </c>
      <c r="G873" s="62" t="s">
        <v>3506</v>
      </c>
      <c r="H873" s="310"/>
      <c r="I873" s="46" t="s">
        <v>3507</v>
      </c>
      <c r="J873" s="64" t="s">
        <v>3507</v>
      </c>
      <c r="K873" s="63" t="s">
        <v>73</v>
      </c>
      <c r="L873" s="90" t="s">
        <v>3513</v>
      </c>
      <c r="M873" s="100" t="s">
        <v>3429</v>
      </c>
      <c r="N873" s="90" t="s">
        <v>3430</v>
      </c>
      <c r="O873" s="90">
        <v>1</v>
      </c>
      <c r="P873" s="101">
        <v>46023</v>
      </c>
      <c r="Q873" s="101">
        <v>46387</v>
      </c>
      <c r="R873" s="102">
        <f t="shared" si="38"/>
        <v>54</v>
      </c>
      <c r="S873" s="90" t="s">
        <v>105</v>
      </c>
      <c r="T873" s="90" t="s">
        <v>1063</v>
      </c>
      <c r="U873" s="105">
        <f>+IFERROR(VLOOKUP($L873,ACTIVIDADES!$B$9:$X$493,10,0),"")</f>
        <v>0</v>
      </c>
      <c r="V873" s="167" t="str">
        <f>+IFERROR(VLOOKUP($L873,ACTIVIDADES!$B$9:$X$493,11,0)," ")</f>
        <v xml:space="preserve">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
</v>
      </c>
      <c r="W873" s="227">
        <f>+IFERROR(VLOOKUP($L873,ACTIVIDADES!$B$9:$X$493,12,0),"")</f>
        <v>0</v>
      </c>
      <c r="X873" s="138">
        <f>+IFERROR(VLOOKUP($L873,ACTIVIDADES!$B$9:$X$493,13,0),"")</f>
        <v>46153</v>
      </c>
      <c r="Y873" s="164" t="str">
        <f>+IFERROR(VLOOKUP($L873,ACTIVIDADES!$B$9:$X$493,14,0),"")</f>
        <v>No se evidencian soportes de la actividad</v>
      </c>
      <c r="Z873" s="105">
        <f>+IFERROR(VLOOKUP($L873,ACTIVIDADES!$B$9:$X$493,15,0),"")</f>
        <v>0</v>
      </c>
      <c r="AA873" s="165" t="str">
        <f>+IFERROR(VLOOKUP($L873,ACTIVIDADES!$B$9:$X$493,16,0),"")</f>
        <v>EJECUCIÓN</v>
      </c>
      <c r="AB873" s="138">
        <v>46157</v>
      </c>
      <c r="AC873" s="105">
        <v>0</v>
      </c>
      <c r="AD873" s="105" t="s">
        <v>93</v>
      </c>
      <c r="AE873" s="105" t="s">
        <v>83</v>
      </c>
      <c r="AF873" s="105" t="s">
        <v>81</v>
      </c>
      <c r="AG873" s="105" t="s">
        <v>81</v>
      </c>
      <c r="AH873" s="230" t="s">
        <v>3212</v>
      </c>
      <c r="AI873" s="33"/>
      <c r="AJ873" s="33"/>
      <c r="AK873" s="34"/>
      <c r="AL873" s="33"/>
      <c r="AM873" s="34"/>
      <c r="AN873" s="35"/>
      <c r="AO873" s="36"/>
      <c r="AP873" s="37"/>
      <c r="AQ873" s="33"/>
      <c r="AR873" s="38"/>
      <c r="AS873" s="39"/>
      <c r="AT873" s="40"/>
      <c r="AU873" s="48"/>
      <c r="AV873" s="49"/>
      <c r="AW873" s="41"/>
      <c r="AX873" s="47"/>
      <c r="AY873" s="33"/>
      <c r="AZ873" s="33"/>
      <c r="BA873" s="34"/>
      <c r="BB873" s="33"/>
      <c r="BC873" s="34"/>
      <c r="BD873" s="35"/>
      <c r="BE873" s="36"/>
      <c r="BF873" s="37"/>
      <c r="BG873" s="33"/>
      <c r="BH873" s="38"/>
      <c r="BI873" s="39"/>
      <c r="BJ873" s="40"/>
      <c r="BK873" s="48"/>
      <c r="BL873" s="49"/>
      <c r="BM873" s="41"/>
      <c r="BN873" s="47"/>
      <c r="BO873" s="33"/>
      <c r="BP873" s="33"/>
      <c r="BQ873" s="34"/>
      <c r="BR873" s="33"/>
      <c r="BS873" s="34"/>
      <c r="BT873" s="35"/>
      <c r="BU873" s="36"/>
      <c r="BV873" s="37"/>
      <c r="BW873" s="33"/>
      <c r="BX873" s="38"/>
      <c r="BY873" s="39"/>
      <c r="BZ873" s="40"/>
      <c r="CA873" s="48"/>
      <c r="CB873" s="49"/>
      <c r="CC873" s="41"/>
      <c r="CD873" s="47"/>
    </row>
    <row r="874" spans="1:82" s="32" customFormat="1" ht="90" customHeight="1" x14ac:dyDescent="0.25">
      <c r="A874" s="315">
        <f t="shared" si="37"/>
        <v>866</v>
      </c>
      <c r="B874" s="61" t="s">
        <v>2479</v>
      </c>
      <c r="C874" s="61">
        <v>2025</v>
      </c>
      <c r="D874" s="61" t="s">
        <v>1248</v>
      </c>
      <c r="E874" s="61"/>
      <c r="F874" s="104" t="s">
        <v>3514</v>
      </c>
      <c r="G874" s="62" t="s">
        <v>3506</v>
      </c>
      <c r="H874" s="310" t="s">
        <v>1251</v>
      </c>
      <c r="I874" s="46" t="s">
        <v>3507</v>
      </c>
      <c r="J874" s="46" t="s">
        <v>3507</v>
      </c>
      <c r="K874" s="63" t="s">
        <v>73</v>
      </c>
      <c r="L874" s="90" t="s">
        <v>3432</v>
      </c>
      <c r="M874" s="100" t="s">
        <v>3515</v>
      </c>
      <c r="N874" s="90" t="s">
        <v>3434</v>
      </c>
      <c r="O874" s="90">
        <v>1</v>
      </c>
      <c r="P874" s="101">
        <v>46023</v>
      </c>
      <c r="Q874" s="101">
        <v>46112</v>
      </c>
      <c r="R874" s="102">
        <f t="shared" si="38"/>
        <v>13.5</v>
      </c>
      <c r="S874" s="90" t="s">
        <v>2788</v>
      </c>
      <c r="T874" s="90" t="s">
        <v>1063</v>
      </c>
      <c r="U874" s="105">
        <f>+IFERROR(VLOOKUP($L874,ACTIVIDADES!$B$9:$X$493,10,0),"")</f>
        <v>0</v>
      </c>
      <c r="V874" s="167" t="str">
        <f>+IFERROR(VLOOKUP($L874,ACTIVIDADES!$B$9:$X$493,11,0)," ")</f>
        <v>Plan Logístico</v>
      </c>
      <c r="W874" s="227">
        <f>+IFERROR(VLOOKUP($L874,ACTIVIDADES!$B$9:$X$493,12,0),"")</f>
        <v>0</v>
      </c>
      <c r="X874" s="138">
        <f>+IFERROR(VLOOKUP($L874,ACTIVIDADES!$B$9:$X$493,13,0),"")</f>
        <v>46153</v>
      </c>
      <c r="Y874" s="164" t="str">
        <f>+IFERROR(VLOOKUP($L874,ACTIVIDADES!$B$9:$X$493,14,0),"")</f>
        <v>Se incluye presentación del plan logstico. No obstante, no se evidencia su socialización con lider de proceso ni su implementación</v>
      </c>
      <c r="Z874" s="105">
        <f>+IFERROR(VLOOKUP($L874,ACTIVIDADES!$B$9:$X$493,15,0),"")</f>
        <v>0.1</v>
      </c>
      <c r="AA874" s="165" t="str">
        <f>+IFERROR(VLOOKUP($L874,ACTIVIDADES!$B$9:$X$493,16,0),"")</f>
        <v>EJECUCIÓN</v>
      </c>
      <c r="AB874" s="138">
        <v>46181</v>
      </c>
      <c r="AC874" s="105">
        <v>0.1</v>
      </c>
      <c r="AD874" s="105" t="s">
        <v>3502</v>
      </c>
      <c r="AE874" s="105" t="s">
        <v>108</v>
      </c>
      <c r="AF874" s="105" t="s">
        <v>81</v>
      </c>
      <c r="AG874" s="105" t="s">
        <v>81</v>
      </c>
      <c r="AH874" s="105" t="s">
        <v>81</v>
      </c>
      <c r="AI874" s="33"/>
      <c r="AJ874" s="33"/>
      <c r="AK874" s="34"/>
      <c r="AL874" s="33"/>
      <c r="AM874" s="34"/>
      <c r="AN874" s="35"/>
      <c r="AO874" s="36"/>
      <c r="AP874" s="37"/>
      <c r="AQ874" s="33"/>
      <c r="AR874" s="38"/>
      <c r="AS874" s="39"/>
      <c r="AT874" s="40"/>
      <c r="AU874" s="48"/>
      <c r="AV874" s="49"/>
      <c r="AW874" s="41"/>
      <c r="AX874" s="47"/>
      <c r="AY874" s="33"/>
      <c r="AZ874" s="33"/>
      <c r="BA874" s="34"/>
      <c r="BB874" s="33"/>
      <c r="BC874" s="34"/>
      <c r="BD874" s="35"/>
      <c r="BE874" s="36"/>
      <c r="BF874" s="37"/>
      <c r="BG874" s="33"/>
      <c r="BH874" s="38"/>
      <c r="BI874" s="39"/>
      <c r="BJ874" s="40"/>
      <c r="BK874" s="48"/>
      <c r="BL874" s="49"/>
      <c r="BM874" s="41"/>
      <c r="BN874" s="47"/>
      <c r="BO874" s="33"/>
      <c r="BP874" s="33"/>
      <c r="BQ874" s="34"/>
      <c r="BR874" s="33"/>
      <c r="BS874" s="34"/>
      <c r="BT874" s="35"/>
      <c r="BU874" s="36"/>
      <c r="BV874" s="37"/>
      <c r="BW874" s="33"/>
      <c r="BX874" s="38"/>
      <c r="BY874" s="39"/>
      <c r="BZ874" s="40"/>
      <c r="CA874" s="48"/>
      <c r="CB874" s="49"/>
      <c r="CC874" s="41"/>
      <c r="CD874" s="47"/>
    </row>
    <row r="875" spans="1:82" s="32" customFormat="1" ht="90" customHeight="1" x14ac:dyDescent="0.25">
      <c r="A875" s="315">
        <f t="shared" si="37"/>
        <v>867</v>
      </c>
      <c r="B875" s="61" t="s">
        <v>2479</v>
      </c>
      <c r="C875" s="61">
        <v>2025</v>
      </c>
      <c r="D875" s="61" t="s">
        <v>68</v>
      </c>
      <c r="E875" s="61"/>
      <c r="F875" s="104" t="s">
        <v>3516</v>
      </c>
      <c r="G875" s="62" t="s">
        <v>3506</v>
      </c>
      <c r="H875" s="310" t="s">
        <v>1251</v>
      </c>
      <c r="I875" s="46" t="s">
        <v>3507</v>
      </c>
      <c r="J875" s="46" t="s">
        <v>3507</v>
      </c>
      <c r="K875" s="63" t="s">
        <v>73</v>
      </c>
      <c r="L875" s="90" t="s">
        <v>3437</v>
      </c>
      <c r="M875" s="100" t="s">
        <v>3438</v>
      </c>
      <c r="N875" s="90" t="s">
        <v>3439</v>
      </c>
      <c r="O875" s="90">
        <v>12</v>
      </c>
      <c r="P875" s="101">
        <v>46023</v>
      </c>
      <c r="Q875" s="101">
        <v>46387</v>
      </c>
      <c r="R875" s="102">
        <f t="shared" si="38"/>
        <v>54</v>
      </c>
      <c r="S875" s="90" t="s">
        <v>2557</v>
      </c>
      <c r="T875" s="90" t="s">
        <v>1063</v>
      </c>
      <c r="U875" s="105">
        <f>+IFERROR(VLOOKUP($L875,ACTIVIDADES!$B$9:$X$493,10,0),"")</f>
        <v>1</v>
      </c>
      <c r="V875" s="167" t="str">
        <f>+IFERROR(VLOOKUP($L875,ACTIVIDADES!$B$9:$X$493,11,0)," ")</f>
        <v xml:space="preserve">Ya se tiene acta de conciliación mes Enero , Febrero y Marzo </v>
      </c>
      <c r="W875" s="227" t="str">
        <f>+IFERROR(VLOOKUP($L875,ACTIVIDADES!$B$9:$X$493,12,0),"")</f>
        <v>https://dnbcgovco-my.sharepoint.com/:f:/g/personal/planeacion_dnbc_gov_co/IgDlbJYL-Va8QKNBLgqDQn7GAb3ZWq8G8cJlJ7r72T-YIzQ?e=ohPP4l</v>
      </c>
      <c r="X875" s="138">
        <f>+IFERROR(VLOOKUP($L875,ACTIVIDADES!$B$9:$X$493,13,0),"")</f>
        <v>46153</v>
      </c>
      <c r="Y875" s="164" t="str">
        <f>+IFERROR(VLOOKUP($L875,ACTIVIDADES!$B$9:$X$493,14,0),"")</f>
        <v>Se encuentran las actas de conciliación de enero, febrero y marzo 2026</v>
      </c>
      <c r="Z875" s="105">
        <f>+IFERROR(VLOOKUP($L875,ACTIVIDADES!$B$9:$X$493,15,0),"")</f>
        <v>0.25</v>
      </c>
      <c r="AA875" s="165" t="str">
        <f>+IFERROR(VLOOKUP($L875,ACTIVIDADES!$B$9:$X$493,16,0),"")</f>
        <v>EJECUCIÓN</v>
      </c>
      <c r="AB875" s="138">
        <v>46171</v>
      </c>
      <c r="AC875" s="105">
        <v>0.1</v>
      </c>
      <c r="AD875" s="105" t="s">
        <v>3489</v>
      </c>
      <c r="AE875" s="105" t="s">
        <v>108</v>
      </c>
      <c r="AF875" s="105" t="s">
        <v>81</v>
      </c>
      <c r="AG875" s="105" t="s">
        <v>81</v>
      </c>
      <c r="AH875" s="105" t="s">
        <v>81</v>
      </c>
      <c r="AI875" s="33"/>
      <c r="AJ875" s="33"/>
      <c r="AK875" s="34"/>
      <c r="AL875" s="33"/>
      <c r="AM875" s="34"/>
      <c r="AN875" s="35"/>
      <c r="AO875" s="36"/>
      <c r="AP875" s="37"/>
      <c r="AQ875" s="33"/>
      <c r="AR875" s="38"/>
      <c r="AS875" s="39"/>
      <c r="AT875" s="40"/>
      <c r="AU875" s="48"/>
      <c r="AV875" s="49"/>
      <c r="AW875" s="41"/>
      <c r="AX875" s="47"/>
      <c r="AY875" s="33"/>
      <c r="AZ875" s="33"/>
      <c r="BA875" s="34"/>
      <c r="BB875" s="33"/>
      <c r="BC875" s="34"/>
      <c r="BD875" s="35"/>
      <c r="BE875" s="36"/>
      <c r="BF875" s="37"/>
      <c r="BG875" s="33"/>
      <c r="BH875" s="38"/>
      <c r="BI875" s="39"/>
      <c r="BJ875" s="40"/>
      <c r="BK875" s="48"/>
      <c r="BL875" s="49"/>
      <c r="BM875" s="41"/>
      <c r="BN875" s="47"/>
      <c r="BO875" s="33"/>
      <c r="BP875" s="33"/>
      <c r="BQ875" s="34"/>
      <c r="BR875" s="33"/>
      <c r="BS875" s="34"/>
      <c r="BT875" s="35"/>
      <c r="BU875" s="36"/>
      <c r="BV875" s="37"/>
      <c r="BW875" s="33"/>
      <c r="BX875" s="38"/>
      <c r="BY875" s="39"/>
      <c r="BZ875" s="40"/>
      <c r="CA875" s="48"/>
      <c r="CB875" s="49"/>
      <c r="CC875" s="41"/>
      <c r="CD875" s="47"/>
    </row>
    <row r="876" spans="1:82" s="32" customFormat="1" ht="90" customHeight="1" x14ac:dyDescent="0.25">
      <c r="A876" s="315">
        <f t="shared" si="37"/>
        <v>868</v>
      </c>
      <c r="B876" s="61" t="s">
        <v>2479</v>
      </c>
      <c r="C876" s="61">
        <v>2025</v>
      </c>
      <c r="D876" s="61" t="s">
        <v>68</v>
      </c>
      <c r="E876" s="61"/>
      <c r="F876" s="104" t="s">
        <v>3517</v>
      </c>
      <c r="G876" s="62" t="s">
        <v>3506</v>
      </c>
      <c r="H876" s="310"/>
      <c r="I876" s="46" t="s">
        <v>3507</v>
      </c>
      <c r="J876" s="64" t="s">
        <v>3507</v>
      </c>
      <c r="K876" s="63" t="s">
        <v>73</v>
      </c>
      <c r="L876" s="90" t="s">
        <v>3466</v>
      </c>
      <c r="M876" s="100" t="s">
        <v>3443</v>
      </c>
      <c r="N876" s="90" t="s">
        <v>3444</v>
      </c>
      <c r="O876" s="90">
        <v>1</v>
      </c>
      <c r="P876" s="101">
        <v>46023</v>
      </c>
      <c r="Q876" s="101">
        <v>46387</v>
      </c>
      <c r="R876" s="102">
        <f t="shared" si="38"/>
        <v>54</v>
      </c>
      <c r="S876" s="90" t="s">
        <v>77</v>
      </c>
      <c r="T876" s="90" t="s">
        <v>1063</v>
      </c>
      <c r="U876" s="105">
        <f>+IFERROR(VLOOKUP($L876,ACTIVIDADES!$B$9:$X$493,10,0),"")</f>
        <v>1</v>
      </c>
      <c r="V876" s="167" t="str">
        <f>+IFERROR(VLOOKUP($L876,ACTIVIDADES!$B$9:$X$493,11,0)," ")</f>
        <v>Se esta manejando una prueba piloto SIIF NACIÓN</v>
      </c>
      <c r="W876" s="227" t="str">
        <f>+IFERROR(VLOOKUP($L876,ACTIVIDADES!$B$9:$X$493,12,0),"")</f>
        <v>https://dnbcgovco-my.sharepoint.com/:f:/g/personal/planeacion_dnbc_gov_co/IgCd9hpWp6cMRprbun4ALRzAAdsqs8m2RB2oG8ldoXS9T3Q?e=Oy1mUO</v>
      </c>
      <c r="X876" s="138">
        <f>+IFERROR(VLOOKUP($L876,ACTIVIDADES!$B$9:$X$493,13,0),"")</f>
        <v>46153</v>
      </c>
      <c r="Y876" s="164" t="str">
        <f>+IFERROR(VLOOKUP($L876,ACTIVIDADES!$B$9:$X$493,14,0),"")</f>
        <v>Se evidencia respuesta de MinHacienda para uso piloto de sistema Siif Nación - Modulo Recursos Fisicos</v>
      </c>
      <c r="Z876" s="105">
        <f>+IFERROR(VLOOKUP($L876,ACTIVIDADES!$B$9:$X$493,15,0),"")</f>
        <v>0.1</v>
      </c>
      <c r="AA876" s="165" t="str">
        <f>+IFERROR(VLOOKUP($L876,ACTIVIDADES!$B$9:$X$493,16,0),"")</f>
        <v>EJECUCIÓN</v>
      </c>
      <c r="AB876" s="138">
        <v>46171</v>
      </c>
      <c r="AC876" s="105">
        <v>0.1</v>
      </c>
      <c r="AD876" s="105" t="s">
        <v>1786</v>
      </c>
      <c r="AE876" s="105" t="s">
        <v>108</v>
      </c>
      <c r="AF876" s="105" t="s">
        <v>81</v>
      </c>
      <c r="AG876" s="105" t="s">
        <v>81</v>
      </c>
      <c r="AH876" s="105" t="s">
        <v>81</v>
      </c>
      <c r="AI876" s="33"/>
      <c r="AJ876" s="33"/>
      <c r="AK876" s="34"/>
      <c r="AL876" s="33"/>
      <c r="AM876" s="34"/>
      <c r="AN876" s="35"/>
      <c r="AO876" s="36"/>
      <c r="AP876" s="37"/>
      <c r="AQ876" s="33"/>
      <c r="AR876" s="38"/>
      <c r="AS876" s="39"/>
      <c r="AT876" s="40"/>
      <c r="AU876" s="48"/>
      <c r="AV876" s="49"/>
      <c r="AW876" s="41"/>
      <c r="AX876" s="47"/>
      <c r="AY876" s="33"/>
      <c r="AZ876" s="33"/>
      <c r="BA876" s="34"/>
      <c r="BB876" s="33"/>
      <c r="BC876" s="34"/>
      <c r="BD876" s="35"/>
      <c r="BE876" s="36"/>
      <c r="BF876" s="37"/>
      <c r="BG876" s="33"/>
      <c r="BH876" s="38"/>
      <c r="BI876" s="39"/>
      <c r="BJ876" s="40"/>
      <c r="BK876" s="48"/>
      <c r="BL876" s="49"/>
      <c r="BM876" s="41"/>
      <c r="BN876" s="47"/>
      <c r="BO876" s="33"/>
      <c r="BP876" s="33"/>
      <c r="BQ876" s="34"/>
      <c r="BR876" s="33"/>
      <c r="BS876" s="34"/>
      <c r="BT876" s="35"/>
      <c r="BU876" s="36"/>
      <c r="BV876" s="37"/>
      <c r="BW876" s="33"/>
      <c r="BX876" s="38"/>
      <c r="BY876" s="39"/>
      <c r="BZ876" s="40"/>
      <c r="CA876" s="48"/>
      <c r="CB876" s="49"/>
      <c r="CC876" s="41"/>
      <c r="CD876" s="47"/>
    </row>
    <row r="877" spans="1:82" s="32" customFormat="1" ht="90" customHeight="1" x14ac:dyDescent="0.2">
      <c r="A877" s="315">
        <f t="shared" si="37"/>
        <v>869</v>
      </c>
      <c r="B877" s="61" t="s">
        <v>2479</v>
      </c>
      <c r="C877" s="61">
        <v>2025</v>
      </c>
      <c r="D877" s="61" t="s">
        <v>3309</v>
      </c>
      <c r="E877" s="61"/>
      <c r="F877" s="104" t="s">
        <v>3518</v>
      </c>
      <c r="G877" s="62" t="s">
        <v>3519</v>
      </c>
      <c r="H877" s="310" t="s">
        <v>1251</v>
      </c>
      <c r="I877" s="46" t="s">
        <v>3520</v>
      </c>
      <c r="J877" s="46" t="s">
        <v>3520</v>
      </c>
      <c r="K877" s="63" t="s">
        <v>73</v>
      </c>
      <c r="L877" s="90" t="s">
        <v>3521</v>
      </c>
      <c r="M877" s="100" t="s">
        <v>3522</v>
      </c>
      <c r="N877" s="90" t="s">
        <v>3523</v>
      </c>
      <c r="O877" s="90">
        <v>1</v>
      </c>
      <c r="P877" s="101">
        <v>46023</v>
      </c>
      <c r="Q877" s="101">
        <v>46203</v>
      </c>
      <c r="R877" s="102">
        <f t="shared" si="38"/>
        <v>26.85</v>
      </c>
      <c r="S877" s="90" t="s">
        <v>3524</v>
      </c>
      <c r="T877" s="90" t="s">
        <v>1063</v>
      </c>
      <c r="U877" s="105">
        <f>+IFERROR(VLOOKUP($L877,ACTIVIDADES!$B$9:$X$493,10,0),"")</f>
        <v>0</v>
      </c>
      <c r="V877" s="167">
        <f>+IFERROR(VLOOKUP($L877,ACTIVIDADES!$B$9:$X$493,11,0)," ")</f>
        <v>0</v>
      </c>
      <c r="W877" s="227">
        <f>+IFERROR(VLOOKUP($L877,ACTIVIDADES!$B$9:$X$493,12,0),"")</f>
        <v>0</v>
      </c>
      <c r="X877" s="138">
        <f>+IFERROR(VLOOKUP($L877,ACTIVIDADES!$B$9:$X$493,13,0),"")</f>
        <v>46153</v>
      </c>
      <c r="Y877" s="164" t="str">
        <f>+IFERROR(VLOOKUP($L877,ACTIVIDADES!$B$9:$X$493,14,0),"")</f>
        <v>No se evidencia seguimiento</v>
      </c>
      <c r="Z877" s="105">
        <f>+IFERROR(VLOOKUP($L877,ACTIVIDADES!$B$9:$X$493,15,0),"")</f>
        <v>0</v>
      </c>
      <c r="AA877" s="165" t="str">
        <f>+IFERROR(VLOOKUP($L877,ACTIVIDADES!$B$9:$X$493,16,0),"")</f>
        <v>EJECUCIÓN</v>
      </c>
      <c r="AB877" s="138">
        <v>46181</v>
      </c>
      <c r="AC877" s="105">
        <v>0</v>
      </c>
      <c r="AD877" s="105" t="s">
        <v>93</v>
      </c>
      <c r="AE877" s="170" t="s">
        <v>118</v>
      </c>
      <c r="AF877" s="105" t="s">
        <v>81</v>
      </c>
      <c r="AG877" s="105" t="s">
        <v>81</v>
      </c>
      <c r="AH877" s="230" t="s">
        <v>3254</v>
      </c>
      <c r="AI877" s="33"/>
      <c r="AJ877" s="33"/>
      <c r="AK877" s="34"/>
      <c r="AL877" s="33"/>
      <c r="AM877" s="34"/>
      <c r="AN877" s="35"/>
      <c r="AO877" s="36"/>
      <c r="AP877" s="37"/>
      <c r="AQ877" s="33"/>
      <c r="AR877" s="38"/>
      <c r="AS877" s="39"/>
      <c r="AT877" s="40"/>
      <c r="AU877" s="48"/>
      <c r="AV877" s="49"/>
      <c r="AW877" s="41"/>
      <c r="AX877" s="47"/>
      <c r="AY877" s="33"/>
      <c r="AZ877" s="33"/>
      <c r="BA877" s="34"/>
      <c r="BB877" s="33"/>
      <c r="BC877" s="34"/>
      <c r="BD877" s="35"/>
      <c r="BE877" s="36"/>
      <c r="BF877" s="37"/>
      <c r="BG877" s="33"/>
      <c r="BH877" s="38"/>
      <c r="BI877" s="39"/>
      <c r="BJ877" s="40"/>
      <c r="BK877" s="48"/>
      <c r="BL877" s="49"/>
      <c r="BM877" s="41"/>
      <c r="BN877" s="47"/>
      <c r="BO877" s="33"/>
      <c r="BP877" s="33"/>
      <c r="BQ877" s="34"/>
      <c r="BR877" s="33"/>
      <c r="BS877" s="34"/>
      <c r="BT877" s="35"/>
      <c r="BU877" s="36"/>
      <c r="BV877" s="37"/>
      <c r="BW877" s="33"/>
      <c r="BX877" s="38"/>
      <c r="BY877" s="39"/>
      <c r="BZ877" s="40"/>
      <c r="CA877" s="48"/>
      <c r="CB877" s="49"/>
      <c r="CC877" s="41"/>
      <c r="CD877" s="47"/>
    </row>
    <row r="878" spans="1:82" s="32" customFormat="1" ht="90" customHeight="1" x14ac:dyDescent="0.2">
      <c r="A878" s="315">
        <f t="shared" si="37"/>
        <v>870</v>
      </c>
      <c r="B878" s="61" t="s">
        <v>2479</v>
      </c>
      <c r="C878" s="61">
        <v>2025</v>
      </c>
      <c r="D878" s="61" t="s">
        <v>3309</v>
      </c>
      <c r="E878" s="61"/>
      <c r="F878" s="104" t="s">
        <v>3525</v>
      </c>
      <c r="G878" s="62" t="s">
        <v>3526</v>
      </c>
      <c r="H878" s="310" t="s">
        <v>1251</v>
      </c>
      <c r="I878" s="46" t="s">
        <v>3527</v>
      </c>
      <c r="J878" s="46" t="s">
        <v>3527</v>
      </c>
      <c r="K878" s="63" t="s">
        <v>73</v>
      </c>
      <c r="L878" s="90" t="s">
        <v>3528</v>
      </c>
      <c r="M878" s="100" t="s">
        <v>3529</v>
      </c>
      <c r="N878" s="90" t="s">
        <v>3530</v>
      </c>
      <c r="O878" s="90">
        <v>1</v>
      </c>
      <c r="P878" s="101">
        <v>46023</v>
      </c>
      <c r="Q878" s="101">
        <v>46203</v>
      </c>
      <c r="R878" s="102">
        <f t="shared" si="38"/>
        <v>26.85</v>
      </c>
      <c r="S878" s="90" t="s">
        <v>3524</v>
      </c>
      <c r="T878" s="90" t="s">
        <v>1063</v>
      </c>
      <c r="U878" s="105">
        <f>+IFERROR(VLOOKUP($L878,ACTIVIDADES!$B$9:$X$493,10,0),"")</f>
        <v>0</v>
      </c>
      <c r="V878" s="167">
        <f>+IFERROR(VLOOKUP($L878,ACTIVIDADES!$B$9:$X$493,11,0)," ")</f>
        <v>0</v>
      </c>
      <c r="W878" s="227">
        <f>+IFERROR(VLOOKUP($L878,ACTIVIDADES!$B$9:$X$493,12,0),"")</f>
        <v>0</v>
      </c>
      <c r="X878" s="138">
        <f>+IFERROR(VLOOKUP($L878,ACTIVIDADES!$B$9:$X$493,13,0),"")</f>
        <v>46153</v>
      </c>
      <c r="Y878" s="164" t="str">
        <f>+IFERROR(VLOOKUP($L878,ACTIVIDADES!$B$9:$X$493,14,0),"")</f>
        <v>No se evidencia seguimiento</v>
      </c>
      <c r="Z878" s="105">
        <f>+IFERROR(VLOOKUP($L878,ACTIVIDADES!$B$9:$X$493,15,0),"")</f>
        <v>0</v>
      </c>
      <c r="AA878" s="165" t="str">
        <f>+IFERROR(VLOOKUP($L878,ACTIVIDADES!$B$9:$X$493,16,0),"")</f>
        <v>EJECUCIÓN</v>
      </c>
      <c r="AB878" s="138">
        <v>46181</v>
      </c>
      <c r="AC878" s="105">
        <v>0</v>
      </c>
      <c r="AD878" s="105" t="s">
        <v>93</v>
      </c>
      <c r="AE878" s="170" t="s">
        <v>118</v>
      </c>
      <c r="AF878" s="105" t="s">
        <v>81</v>
      </c>
      <c r="AG878" s="105" t="s">
        <v>81</v>
      </c>
      <c r="AH878" s="230" t="s">
        <v>3254</v>
      </c>
      <c r="AI878" s="33"/>
      <c r="AJ878" s="33"/>
      <c r="AK878" s="34"/>
      <c r="AL878" s="33"/>
      <c r="AM878" s="34"/>
      <c r="AN878" s="35"/>
      <c r="AO878" s="36"/>
      <c r="AP878" s="37"/>
      <c r="AQ878" s="33"/>
      <c r="AR878" s="38"/>
      <c r="AS878" s="39"/>
      <c r="AT878" s="40"/>
      <c r="AU878" s="48"/>
      <c r="AV878" s="49"/>
      <c r="AW878" s="41"/>
      <c r="AX878" s="47"/>
      <c r="AY878" s="33"/>
      <c r="AZ878" s="33"/>
      <c r="BA878" s="34"/>
      <c r="BB878" s="33"/>
      <c r="BC878" s="34"/>
      <c r="BD878" s="35"/>
      <c r="BE878" s="36"/>
      <c r="BF878" s="37"/>
      <c r="BG878" s="33"/>
      <c r="BH878" s="38"/>
      <c r="BI878" s="39"/>
      <c r="BJ878" s="40"/>
      <c r="BK878" s="48"/>
      <c r="BL878" s="49"/>
      <c r="BM878" s="41"/>
      <c r="BN878" s="47"/>
      <c r="BO878" s="33"/>
      <c r="BP878" s="33"/>
      <c r="BQ878" s="34"/>
      <c r="BR878" s="33"/>
      <c r="BS878" s="34"/>
      <c r="BT878" s="35"/>
      <c r="BU878" s="36"/>
      <c r="BV878" s="37"/>
      <c r="BW878" s="33"/>
      <c r="BX878" s="38"/>
      <c r="BY878" s="39"/>
      <c r="BZ878" s="40"/>
      <c r="CA878" s="48"/>
      <c r="CB878" s="49"/>
      <c r="CC878" s="41"/>
      <c r="CD878" s="47"/>
    </row>
    <row r="879" spans="1:82" s="32" customFormat="1" ht="90" customHeight="1" x14ac:dyDescent="0.2">
      <c r="A879" s="315">
        <f t="shared" si="37"/>
        <v>871</v>
      </c>
      <c r="B879" s="61" t="s">
        <v>2479</v>
      </c>
      <c r="C879" s="61">
        <v>2025</v>
      </c>
      <c r="D879" s="61" t="s">
        <v>3309</v>
      </c>
      <c r="E879" s="61"/>
      <c r="F879" s="104" t="s">
        <v>3531</v>
      </c>
      <c r="G879" s="62" t="s">
        <v>3532</v>
      </c>
      <c r="H879" s="310" t="s">
        <v>1251</v>
      </c>
      <c r="I879" s="46" t="s">
        <v>3533</v>
      </c>
      <c r="J879" s="46" t="s">
        <v>3533</v>
      </c>
      <c r="K879" s="63" t="s">
        <v>73</v>
      </c>
      <c r="L879" s="90" t="s">
        <v>3534</v>
      </c>
      <c r="M879" s="100" t="s">
        <v>3535</v>
      </c>
      <c r="N879" s="90" t="s">
        <v>3536</v>
      </c>
      <c r="O879" s="90">
        <v>1</v>
      </c>
      <c r="P879" s="101">
        <v>46023</v>
      </c>
      <c r="Q879" s="101">
        <v>46203</v>
      </c>
      <c r="R879" s="102">
        <f t="shared" si="38"/>
        <v>26.85</v>
      </c>
      <c r="S879" s="90" t="s">
        <v>3524</v>
      </c>
      <c r="T879" s="90" t="s">
        <v>1063</v>
      </c>
      <c r="U879" s="105">
        <f>+IFERROR(VLOOKUP($L879,ACTIVIDADES!$B$9:$X$493,10,0),"")</f>
        <v>0</v>
      </c>
      <c r="V879" s="167">
        <f>+IFERROR(VLOOKUP($L879,ACTIVIDADES!$B$9:$X$493,11,0)," ")</f>
        <v>0</v>
      </c>
      <c r="W879" s="227">
        <f>+IFERROR(VLOOKUP($L879,ACTIVIDADES!$B$9:$X$493,12,0),"")</f>
        <v>0</v>
      </c>
      <c r="X879" s="138">
        <f>+IFERROR(VLOOKUP($L879,ACTIVIDADES!$B$9:$X$493,13,0),"")</f>
        <v>46153</v>
      </c>
      <c r="Y879" s="164" t="str">
        <f>+IFERROR(VLOOKUP($L879,ACTIVIDADES!$B$9:$X$493,14,0),"")</f>
        <v>No se evidencia seguimiento</v>
      </c>
      <c r="Z879" s="105">
        <f>+IFERROR(VLOOKUP($L879,ACTIVIDADES!$B$9:$X$493,15,0),"")</f>
        <v>0</v>
      </c>
      <c r="AA879" s="165" t="str">
        <f>+IFERROR(VLOOKUP($L879,ACTIVIDADES!$B$9:$X$493,16,0),"")</f>
        <v>EJECUCIÓN</v>
      </c>
      <c r="AB879" s="138">
        <v>46181</v>
      </c>
      <c r="AC879" s="105">
        <v>0</v>
      </c>
      <c r="AD879" s="105" t="s">
        <v>93</v>
      </c>
      <c r="AE879" s="170" t="s">
        <v>118</v>
      </c>
      <c r="AF879" s="105" t="s">
        <v>81</v>
      </c>
      <c r="AG879" s="105" t="s">
        <v>81</v>
      </c>
      <c r="AH879" s="230" t="s">
        <v>3254</v>
      </c>
      <c r="AI879" s="33"/>
      <c r="AJ879" s="33"/>
      <c r="AK879" s="34"/>
      <c r="AL879" s="33"/>
      <c r="AM879" s="34"/>
      <c r="AN879" s="35"/>
      <c r="AO879" s="36"/>
      <c r="AP879" s="37"/>
      <c r="AQ879" s="33"/>
      <c r="AR879" s="38"/>
      <c r="AS879" s="39"/>
      <c r="AT879" s="40"/>
      <c r="AU879" s="48"/>
      <c r="AV879" s="49"/>
      <c r="AW879" s="41"/>
      <c r="AX879" s="47"/>
      <c r="AY879" s="33"/>
      <c r="AZ879" s="33"/>
      <c r="BA879" s="34"/>
      <c r="BB879" s="33"/>
      <c r="BC879" s="34"/>
      <c r="BD879" s="35"/>
      <c r="BE879" s="36"/>
      <c r="BF879" s="37"/>
      <c r="BG879" s="33"/>
      <c r="BH879" s="38"/>
      <c r="BI879" s="39"/>
      <c r="BJ879" s="40"/>
      <c r="BK879" s="48"/>
      <c r="BL879" s="49"/>
      <c r="BM879" s="41"/>
      <c r="BN879" s="47"/>
      <c r="BO879" s="33"/>
      <c r="BP879" s="33"/>
      <c r="BQ879" s="34"/>
      <c r="BR879" s="33"/>
      <c r="BS879" s="34"/>
      <c r="BT879" s="35"/>
      <c r="BU879" s="36"/>
      <c r="BV879" s="37"/>
      <c r="BW879" s="33"/>
      <c r="BX879" s="38"/>
      <c r="BY879" s="39"/>
      <c r="BZ879" s="40"/>
      <c r="CA879" s="48"/>
      <c r="CB879" s="49"/>
      <c r="CC879" s="41"/>
      <c r="CD879" s="47"/>
    </row>
    <row r="880" spans="1:82" s="32" customFormat="1" ht="90" customHeight="1" x14ac:dyDescent="0.2">
      <c r="A880" s="315">
        <f t="shared" si="37"/>
        <v>872</v>
      </c>
      <c r="B880" s="61" t="s">
        <v>2479</v>
      </c>
      <c r="C880" s="61">
        <v>2025</v>
      </c>
      <c r="D880" s="61" t="s">
        <v>3309</v>
      </c>
      <c r="E880" s="61"/>
      <c r="F880" s="104" t="s">
        <v>3537</v>
      </c>
      <c r="G880" s="62" t="s">
        <v>3538</v>
      </c>
      <c r="H880" s="310" t="s">
        <v>1251</v>
      </c>
      <c r="I880" s="46" t="s">
        <v>3539</v>
      </c>
      <c r="J880" s="46" t="s">
        <v>3539</v>
      </c>
      <c r="K880" s="63" t="s">
        <v>73</v>
      </c>
      <c r="L880" s="90" t="s">
        <v>3540</v>
      </c>
      <c r="M880" s="100" t="s">
        <v>3541</v>
      </c>
      <c r="N880" s="90" t="s">
        <v>3542</v>
      </c>
      <c r="O880" s="90">
        <v>3</v>
      </c>
      <c r="P880" s="101">
        <v>46023</v>
      </c>
      <c r="Q880" s="101">
        <v>46203</v>
      </c>
      <c r="R880" s="102">
        <f t="shared" si="38"/>
        <v>26.85</v>
      </c>
      <c r="S880" s="90" t="s">
        <v>3524</v>
      </c>
      <c r="T880" s="90" t="s">
        <v>1063</v>
      </c>
      <c r="U880" s="105">
        <f>+IFERROR(VLOOKUP($L880,ACTIVIDADES!$B$9:$X$493,10,0),"")</f>
        <v>0</v>
      </c>
      <c r="V880" s="167">
        <f>+IFERROR(VLOOKUP($L880,ACTIVIDADES!$B$9:$X$493,11,0)," ")</f>
        <v>0</v>
      </c>
      <c r="W880" s="227">
        <f>+IFERROR(VLOOKUP($L880,ACTIVIDADES!$B$9:$X$493,12,0),"")</f>
        <v>0</v>
      </c>
      <c r="X880" s="138">
        <f>+IFERROR(VLOOKUP($L880,ACTIVIDADES!$B$9:$X$493,13,0),"")</f>
        <v>46153</v>
      </c>
      <c r="Y880" s="164" t="str">
        <f>+IFERROR(VLOOKUP($L880,ACTIVIDADES!$B$9:$X$493,14,0),"")</f>
        <v>No se evidencia seguimiento</v>
      </c>
      <c r="Z880" s="105">
        <f>+IFERROR(VLOOKUP($L880,ACTIVIDADES!$B$9:$X$493,15,0),"")</f>
        <v>0</v>
      </c>
      <c r="AA880" s="165" t="str">
        <f>+IFERROR(VLOOKUP($L880,ACTIVIDADES!$B$9:$X$493,16,0),"")</f>
        <v>EJECUCIÓN</v>
      </c>
      <c r="AB880" s="138">
        <v>46181</v>
      </c>
      <c r="AC880" s="105">
        <v>0</v>
      </c>
      <c r="AD880" s="105" t="s">
        <v>93</v>
      </c>
      <c r="AE880" s="170" t="s">
        <v>118</v>
      </c>
      <c r="AF880" s="105" t="s">
        <v>81</v>
      </c>
      <c r="AG880" s="105" t="s">
        <v>81</v>
      </c>
      <c r="AH880" s="230" t="s">
        <v>3254</v>
      </c>
      <c r="AI880" s="33"/>
      <c r="AJ880" s="33"/>
      <c r="AK880" s="34"/>
      <c r="AL880" s="33"/>
      <c r="AM880" s="34"/>
      <c r="AN880" s="35"/>
      <c r="AO880" s="36"/>
      <c r="AP880" s="37"/>
      <c r="AQ880" s="33"/>
      <c r="AR880" s="38"/>
      <c r="AS880" s="39"/>
      <c r="AT880" s="40"/>
      <c r="AU880" s="48"/>
      <c r="AV880" s="49"/>
      <c r="AW880" s="41"/>
      <c r="AX880" s="47"/>
      <c r="AY880" s="33"/>
      <c r="AZ880" s="33"/>
      <c r="BA880" s="34"/>
      <c r="BB880" s="33"/>
      <c r="BC880" s="34"/>
      <c r="BD880" s="35"/>
      <c r="BE880" s="36"/>
      <c r="BF880" s="37"/>
      <c r="BG880" s="33"/>
      <c r="BH880" s="38"/>
      <c r="BI880" s="39"/>
      <c r="BJ880" s="40"/>
      <c r="BK880" s="48"/>
      <c r="BL880" s="49"/>
      <c r="BM880" s="41"/>
      <c r="BN880" s="47"/>
      <c r="BO880" s="33"/>
      <c r="BP880" s="33"/>
      <c r="BQ880" s="34"/>
      <c r="BR880" s="33"/>
      <c r="BS880" s="34"/>
      <c r="BT880" s="35"/>
      <c r="BU880" s="36"/>
      <c r="BV880" s="37"/>
      <c r="BW880" s="33"/>
      <c r="BX880" s="38"/>
      <c r="BY880" s="39"/>
      <c r="BZ880" s="40"/>
      <c r="CA880" s="48"/>
      <c r="CB880" s="49"/>
      <c r="CC880" s="41"/>
      <c r="CD880" s="47"/>
    </row>
    <row r="881" spans="1:82" s="32" customFormat="1" ht="90" customHeight="1" x14ac:dyDescent="0.2">
      <c r="A881" s="315">
        <f t="shared" si="37"/>
        <v>873</v>
      </c>
      <c r="B881" s="61" t="s">
        <v>2479</v>
      </c>
      <c r="C881" s="61">
        <v>2025</v>
      </c>
      <c r="D881" s="61" t="s">
        <v>68</v>
      </c>
      <c r="E881" s="61"/>
      <c r="F881" s="104" t="s">
        <v>3543</v>
      </c>
      <c r="G881" s="62" t="s">
        <v>3544</v>
      </c>
      <c r="H881" s="310"/>
      <c r="I881" s="46" t="s">
        <v>3545</v>
      </c>
      <c r="J881" s="64" t="s">
        <v>3545</v>
      </c>
      <c r="K881" s="63" t="s">
        <v>73</v>
      </c>
      <c r="L881" s="90" t="s">
        <v>3347</v>
      </c>
      <c r="M881" s="100" t="s">
        <v>3348</v>
      </c>
      <c r="N881" s="90" t="s">
        <v>3349</v>
      </c>
      <c r="O881" s="90">
        <v>11</v>
      </c>
      <c r="P881" s="101">
        <v>46054</v>
      </c>
      <c r="Q881" s="101">
        <v>46387</v>
      </c>
      <c r="R881" s="102">
        <f t="shared" si="38"/>
        <v>49.5</v>
      </c>
      <c r="S881" s="90" t="s">
        <v>105</v>
      </c>
      <c r="T881" s="90" t="s">
        <v>1063</v>
      </c>
      <c r="U881" s="105">
        <f>+IFERROR(VLOOKUP($L881,ACTIVIDADES!$B$9:$X$493,10,0),"")</f>
        <v>0</v>
      </c>
      <c r="V881" s="167" t="str">
        <f>+IFERROR(VLOOKUP($L881,ACTIVIDADES!$B$9:$X$493,11,0),"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W881" s="227">
        <f>+IFERROR(VLOOKUP($L881,ACTIVIDADES!$B$9:$X$493,12,0),"")</f>
        <v>0</v>
      </c>
      <c r="X881" s="138">
        <f>+IFERROR(VLOOKUP($L881,ACTIVIDADES!$B$9:$X$493,13,0),"")</f>
        <v>46153</v>
      </c>
      <c r="Y881" s="164" t="str">
        <f>+IFERROR(VLOOKUP($L881,ACTIVIDADES!$B$9:$X$493,14,0),"")</f>
        <v>No se evidencian soportes de la actividad</v>
      </c>
      <c r="Z881" s="105">
        <f>+IFERROR(VLOOKUP($L881,ACTIVIDADES!$B$9:$X$493,15,0),"")</f>
        <v>0</v>
      </c>
      <c r="AA881" s="165" t="str">
        <f>+IFERROR(VLOOKUP($L881,ACTIVIDADES!$B$9:$X$493,16,0),"")</f>
        <v>VENCIDO</v>
      </c>
      <c r="AB881" s="138">
        <v>46157</v>
      </c>
      <c r="AC881" s="105">
        <v>0</v>
      </c>
      <c r="AD881" s="105" t="s">
        <v>93</v>
      </c>
      <c r="AE881" s="170" t="s">
        <v>83</v>
      </c>
      <c r="AF881" s="105" t="s">
        <v>81</v>
      </c>
      <c r="AG881" s="105" t="s">
        <v>81</v>
      </c>
      <c r="AH881" s="230" t="s">
        <v>3212</v>
      </c>
      <c r="AI881" s="33"/>
      <c r="AJ881" s="33"/>
      <c r="AK881" s="34"/>
      <c r="AL881" s="33"/>
      <c r="AM881" s="34"/>
      <c r="AN881" s="35"/>
      <c r="AO881" s="36"/>
      <c r="AP881" s="37"/>
      <c r="AQ881" s="33"/>
      <c r="AR881" s="38"/>
      <c r="AS881" s="39"/>
      <c r="AT881" s="40"/>
      <c r="AU881" s="48"/>
      <c r="AV881" s="49"/>
      <c r="AW881" s="41"/>
      <c r="AX881" s="47"/>
      <c r="AY881" s="33"/>
      <c r="AZ881" s="33"/>
      <c r="BA881" s="34"/>
      <c r="BB881" s="33"/>
      <c r="BC881" s="34"/>
      <c r="BD881" s="35"/>
      <c r="BE881" s="36"/>
      <c r="BF881" s="37"/>
      <c r="BG881" s="33"/>
      <c r="BH881" s="38"/>
      <c r="BI881" s="39"/>
      <c r="BJ881" s="40"/>
      <c r="BK881" s="48"/>
      <c r="BL881" s="49"/>
      <c r="BM881" s="41"/>
      <c r="BN881" s="47"/>
      <c r="BO881" s="33"/>
      <c r="BP881" s="33"/>
      <c r="BQ881" s="34"/>
      <c r="BR881" s="33"/>
      <c r="BS881" s="34"/>
      <c r="BT881" s="35"/>
      <c r="BU881" s="36"/>
      <c r="BV881" s="37"/>
      <c r="BW881" s="33"/>
      <c r="BX881" s="38"/>
      <c r="BY881" s="39"/>
      <c r="BZ881" s="40"/>
      <c r="CA881" s="48"/>
      <c r="CB881" s="49"/>
      <c r="CC881" s="41"/>
      <c r="CD881" s="47"/>
    </row>
    <row r="882" spans="1:82" s="32" customFormat="1" ht="90" customHeight="1" x14ac:dyDescent="0.2">
      <c r="A882" s="315">
        <f t="shared" si="37"/>
        <v>874</v>
      </c>
      <c r="B882" s="61" t="s">
        <v>2479</v>
      </c>
      <c r="C882" s="61">
        <v>2025</v>
      </c>
      <c r="D882" s="61" t="s">
        <v>68</v>
      </c>
      <c r="E882" s="61"/>
      <c r="F882" s="104" t="s">
        <v>3546</v>
      </c>
      <c r="G882" s="62" t="s">
        <v>3544</v>
      </c>
      <c r="H882" s="310"/>
      <c r="I882" s="46" t="s">
        <v>3545</v>
      </c>
      <c r="J882" s="64" t="s">
        <v>3545</v>
      </c>
      <c r="K882" s="63" t="s">
        <v>73</v>
      </c>
      <c r="L882" s="90" t="s">
        <v>3377</v>
      </c>
      <c r="M882" s="100" t="s">
        <v>3547</v>
      </c>
      <c r="N882" s="90" t="s">
        <v>3379</v>
      </c>
      <c r="O882" s="90">
        <v>1</v>
      </c>
      <c r="P882" s="101">
        <v>46023</v>
      </c>
      <c r="Q882" s="101">
        <v>46203</v>
      </c>
      <c r="R882" s="102">
        <f t="shared" si="38"/>
        <v>26.85</v>
      </c>
      <c r="S882" s="90" t="s">
        <v>105</v>
      </c>
      <c r="T882" s="90" t="s">
        <v>1063</v>
      </c>
      <c r="U882" s="105">
        <f>+IFERROR(VLOOKUP($L882,ACTIVIDADES!$B$9:$X$493,10,0),"")</f>
        <v>0</v>
      </c>
      <c r="V882" s="167" t="str">
        <f>+IFERROR(VLOOKUP($L882,ACTIVIDADES!$B$9:$X$493,11,0)," ")</f>
        <v>Indicador en desarrollo; se encuentra en elaboración el formato y su articulación con el Procedimiento de Gestión Contractual.</v>
      </c>
      <c r="W882" s="227">
        <f>+IFERROR(VLOOKUP($L882,ACTIVIDADES!$B$9:$X$493,12,0),"")</f>
        <v>0</v>
      </c>
      <c r="X882" s="138">
        <f>+IFERROR(VLOOKUP($L882,ACTIVIDADES!$B$9:$X$493,13,0),"")</f>
        <v>46153</v>
      </c>
      <c r="Y882" s="164" t="str">
        <f>+IFERROR(VLOOKUP($L882,ACTIVIDADES!$B$9:$X$493,14,0),"")</f>
        <v>No se evidencian soportes de la actividad</v>
      </c>
      <c r="Z882" s="105">
        <f>+IFERROR(VLOOKUP($L882,ACTIVIDADES!$B$9:$X$493,15,0),"")</f>
        <v>0</v>
      </c>
      <c r="AA882" s="165" t="str">
        <f>+IFERROR(VLOOKUP($L882,ACTIVIDADES!$B$9:$X$493,16,0),"")</f>
        <v>VENCIDO</v>
      </c>
      <c r="AB882" s="138">
        <v>46157</v>
      </c>
      <c r="AC882" s="105">
        <v>0</v>
      </c>
      <c r="AD882" s="105" t="s">
        <v>93</v>
      </c>
      <c r="AE882" s="170" t="s">
        <v>118</v>
      </c>
      <c r="AF882" s="105" t="s">
        <v>81</v>
      </c>
      <c r="AG882" s="105" t="s">
        <v>81</v>
      </c>
      <c r="AH882" s="230" t="s">
        <v>3254</v>
      </c>
      <c r="AI882" s="33"/>
      <c r="AJ882" s="33"/>
      <c r="AK882" s="34"/>
      <c r="AL882" s="33"/>
      <c r="AM882" s="34"/>
      <c r="AN882" s="35"/>
      <c r="AO882" s="36"/>
      <c r="AP882" s="37"/>
      <c r="AQ882" s="33"/>
      <c r="AR882" s="38"/>
      <c r="AS882" s="39"/>
      <c r="AT882" s="40"/>
      <c r="AU882" s="48"/>
      <c r="AV882" s="49"/>
      <c r="AW882" s="41"/>
      <c r="AX882" s="47"/>
      <c r="AY882" s="33"/>
      <c r="AZ882" s="33"/>
      <c r="BA882" s="34"/>
      <c r="BB882" s="33"/>
      <c r="BC882" s="34"/>
      <c r="BD882" s="35"/>
      <c r="BE882" s="36"/>
      <c r="BF882" s="37"/>
      <c r="BG882" s="33"/>
      <c r="BH882" s="38"/>
      <c r="BI882" s="39"/>
      <c r="BJ882" s="40"/>
      <c r="BK882" s="48"/>
      <c r="BL882" s="49"/>
      <c r="BM882" s="41"/>
      <c r="BN882" s="47"/>
      <c r="BO882" s="33"/>
      <c r="BP882" s="33"/>
      <c r="BQ882" s="34"/>
      <c r="BR882" s="33"/>
      <c r="BS882" s="34"/>
      <c r="BT882" s="35"/>
      <c r="BU882" s="36"/>
      <c r="BV882" s="37"/>
      <c r="BW882" s="33"/>
      <c r="BX882" s="38"/>
      <c r="BY882" s="39"/>
      <c r="BZ882" s="40"/>
      <c r="CA882" s="48"/>
      <c r="CB882" s="49"/>
      <c r="CC882" s="41"/>
      <c r="CD882" s="47"/>
    </row>
    <row r="883" spans="1:82" s="32" customFormat="1" ht="90" customHeight="1" x14ac:dyDescent="0.25">
      <c r="A883" s="315">
        <f t="shared" si="37"/>
        <v>875</v>
      </c>
      <c r="B883" s="61" t="s">
        <v>2479</v>
      </c>
      <c r="C883" s="61">
        <v>2025</v>
      </c>
      <c r="D883" s="61" t="s">
        <v>1248</v>
      </c>
      <c r="E883" s="61"/>
      <c r="F883" s="104" t="s">
        <v>3548</v>
      </c>
      <c r="G883" s="62" t="s">
        <v>3544</v>
      </c>
      <c r="H883" s="310" t="s">
        <v>1251</v>
      </c>
      <c r="I883" s="46" t="s">
        <v>3545</v>
      </c>
      <c r="J883" s="46" t="s">
        <v>3545</v>
      </c>
      <c r="K883" s="63" t="s">
        <v>73</v>
      </c>
      <c r="L883" s="90" t="s">
        <v>3549</v>
      </c>
      <c r="M883" s="100" t="s">
        <v>3550</v>
      </c>
      <c r="N883" s="90" t="s">
        <v>3474</v>
      </c>
      <c r="O883" s="90">
        <v>4</v>
      </c>
      <c r="P883" s="101">
        <v>46023</v>
      </c>
      <c r="Q883" s="101">
        <v>46387</v>
      </c>
      <c r="R883" s="102">
        <f t="shared" si="38"/>
        <v>54</v>
      </c>
      <c r="S883" s="90" t="s">
        <v>2557</v>
      </c>
      <c r="T883" s="90" t="s">
        <v>1063</v>
      </c>
      <c r="U883" s="105">
        <f>+IFERROR(VLOOKUP($L883,ACTIVIDADES!$B$9:$X$493,10,0),"")</f>
        <v>1</v>
      </c>
      <c r="V883" s="167" t="str">
        <f>+IFERROR(VLOOKUP($L883,ACTIVIDADES!$B$9:$X$493,11,0)," ")</f>
        <v xml:space="preserve">Se esta manejando un repositorio de control vehícular donde se lleva control de la vigencia del SOAT </v>
      </c>
      <c r="W883" s="227" t="str">
        <f>+IFERROR(VLOOKUP($L883,ACTIVIDADES!$B$9:$X$493,12,0),"")</f>
        <v>https://dnbcgovco-my.sharepoint.com/:f:/g/personal/planeacion_dnbc_gov_co/IgCKGt_pZOvMQZRqLwsQvwn-ASAhLViU6fasjgvRlgUSEJk?e=KNFtWh</v>
      </c>
      <c r="X883" s="138">
        <f>+IFERROR(VLOOKUP($L883,ACTIVIDADES!$B$9:$X$493,13,0),"")</f>
        <v>46153</v>
      </c>
      <c r="Y883" s="164" t="str">
        <f>+IFERROR(VLOOKUP($L883,ACTIVIDADES!$B$9:$X$493,14,0),"")</f>
        <v>Aunque se encuentra la base, se sugiere su socialización trimestral con el lider del proceso vía correo electrónico</v>
      </c>
      <c r="Z883" s="105">
        <f>+IFERROR(VLOOKUP($L883,ACTIVIDADES!$B$9:$X$493,15,0),"")</f>
        <v>0.25</v>
      </c>
      <c r="AA883" s="165" t="str">
        <f>+IFERROR(VLOOKUP($L883,ACTIVIDADES!$B$9:$X$493,16,0),"")</f>
        <v>EJECUCIÓN</v>
      </c>
      <c r="AB883" s="138">
        <v>46171</v>
      </c>
      <c r="AC883" s="212">
        <v>0.8</v>
      </c>
      <c r="AD883" s="212" t="str">
        <f>+IFERROR(VLOOKUP($L883,[2]ACTIVIDADES!$B$9:$X$493,14,0),"")</f>
        <v>Aunque se encuentra la base, se sugiere su socialización trimestral con el lider del proceso vía correo electrónico</v>
      </c>
      <c r="AE883" s="105" t="s">
        <v>108</v>
      </c>
      <c r="AF883" s="105" t="s">
        <v>81</v>
      </c>
      <c r="AG883" s="105" t="s">
        <v>81</v>
      </c>
      <c r="AH883" s="105" t="s">
        <v>81</v>
      </c>
      <c r="AI883" s="33"/>
      <c r="AJ883" s="33"/>
      <c r="AK883" s="34"/>
      <c r="AL883" s="33"/>
      <c r="AM883" s="34"/>
      <c r="AN883" s="35"/>
      <c r="AO883" s="36"/>
      <c r="AP883" s="37"/>
      <c r="AQ883" s="33"/>
      <c r="AR883" s="38"/>
      <c r="AS883" s="39"/>
      <c r="AT883" s="40"/>
      <c r="AU883" s="48"/>
      <c r="AV883" s="49"/>
      <c r="AW883" s="41"/>
      <c r="AX883" s="47"/>
      <c r="AY883" s="33"/>
      <c r="AZ883" s="33"/>
      <c r="BA883" s="34"/>
      <c r="BB883" s="33"/>
      <c r="BC883" s="34"/>
      <c r="BD883" s="35"/>
      <c r="BE883" s="36"/>
      <c r="BF883" s="37"/>
      <c r="BG883" s="33"/>
      <c r="BH883" s="38"/>
      <c r="BI883" s="39"/>
      <c r="BJ883" s="40"/>
      <c r="BK883" s="48"/>
      <c r="BL883" s="49"/>
      <c r="BM883" s="41"/>
      <c r="BN883" s="47"/>
      <c r="BO883" s="33"/>
      <c r="BP883" s="33"/>
      <c r="BQ883" s="34"/>
      <c r="BR883" s="33"/>
      <c r="BS883" s="34"/>
      <c r="BT883" s="35"/>
      <c r="BU883" s="36"/>
      <c r="BV883" s="37"/>
      <c r="BW883" s="33"/>
      <c r="BX883" s="38"/>
      <c r="BY883" s="39"/>
      <c r="BZ883" s="40"/>
      <c r="CA883" s="48"/>
      <c r="CB883" s="49"/>
      <c r="CC883" s="41"/>
      <c r="CD883" s="47"/>
    </row>
    <row r="884" spans="1:82" s="32" customFormat="1" ht="90" customHeight="1" x14ac:dyDescent="0.25">
      <c r="A884" s="315">
        <f t="shared" si="37"/>
        <v>876</v>
      </c>
      <c r="B884" s="61" t="s">
        <v>2479</v>
      </c>
      <c r="C884" s="61">
        <v>2025</v>
      </c>
      <c r="D884" s="61" t="s">
        <v>68</v>
      </c>
      <c r="E884" s="61"/>
      <c r="F884" s="104" t="s">
        <v>3551</v>
      </c>
      <c r="G884" s="62" t="s">
        <v>3552</v>
      </c>
      <c r="H884" s="310"/>
      <c r="I884" s="46" t="s">
        <v>3553</v>
      </c>
      <c r="J884" s="64" t="s">
        <v>3553</v>
      </c>
      <c r="K884" s="63" t="s">
        <v>73</v>
      </c>
      <c r="L884" s="87" t="s">
        <v>3554</v>
      </c>
      <c r="M884" s="100" t="s">
        <v>3555</v>
      </c>
      <c r="N884" s="90" t="s">
        <v>600</v>
      </c>
      <c r="O884" s="90">
        <v>2</v>
      </c>
      <c r="P884" s="101">
        <v>46023</v>
      </c>
      <c r="Q884" s="101">
        <v>46387</v>
      </c>
      <c r="R884" s="102">
        <f t="shared" si="38"/>
        <v>54</v>
      </c>
      <c r="S884" s="90" t="s">
        <v>105</v>
      </c>
      <c r="T884" s="90" t="s">
        <v>1063</v>
      </c>
      <c r="U884" s="105">
        <f>+IFERROR(VLOOKUP($L884,ACTIVIDADES!$B$9:$X$493,10,0),"")</f>
        <v>0.5</v>
      </c>
      <c r="V884" s="167" t="str">
        <f>+IFERROR(VLOOKUP($L884,ACTIVIDADES!$B$9:$X$493,11,0)," ")</f>
        <v>Las capacitacion en supervision contractual se realizo de manera exitosa es la sala situacional CITEL para todos los interesados en la entidad (Funcionarios, contratistas, supervisores)</v>
      </c>
      <c r="W884" s="227" t="str">
        <f>+IFERROR(VLOOKUP($L884,ACTIVIDADES!$B$9:$X$493,12,0),"")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v>
      </c>
      <c r="X884" s="138">
        <f>+IFERROR(VLOOKUP($L884,ACTIVIDADES!$B$9:$X$493,13,0),"")</f>
        <v>46153</v>
      </c>
      <c r="Y884" s="164" t="str">
        <f>+IFERROR(VLOOKUP($L884,ACTIVIDADES!$B$9:$X$493,14,0),"")</f>
        <v>Se incluye información de capacitación realizada durante el primer trimestre de la vigencia</v>
      </c>
      <c r="Z884" s="105">
        <f>+IFERROR(VLOOKUP($L884,ACTIVIDADES!$B$9:$X$493,15,0),"")</f>
        <v>0.5</v>
      </c>
      <c r="AA884" s="165" t="str">
        <f>+IFERROR(VLOOKUP($L884,ACTIVIDADES!$B$9:$X$493,16,0),"")</f>
        <v>EJECUCIÓN</v>
      </c>
      <c r="AB884" s="220">
        <v>46157</v>
      </c>
      <c r="AC884" s="217">
        <v>0.5</v>
      </c>
      <c r="AD884" s="219" t="s">
        <v>2601</v>
      </c>
      <c r="AE884" s="206" t="s">
        <v>108</v>
      </c>
      <c r="AF884" s="105" t="s">
        <v>81</v>
      </c>
      <c r="AG884" s="105" t="s">
        <v>81</v>
      </c>
      <c r="AH884" s="230" t="s">
        <v>3212</v>
      </c>
      <c r="AI884" s="33"/>
      <c r="AJ884" s="33"/>
      <c r="AK884" s="34"/>
      <c r="AL884" s="33"/>
      <c r="AM884" s="34"/>
      <c r="AN884" s="35"/>
      <c r="AO884" s="36"/>
      <c r="AP884" s="37"/>
      <c r="AQ884" s="33"/>
      <c r="AR884" s="38"/>
      <c r="AS884" s="39"/>
      <c r="AT884" s="40"/>
      <c r="AU884" s="48"/>
      <c r="AV884" s="49"/>
      <c r="AW884" s="41"/>
      <c r="AX884" s="47"/>
      <c r="AY884" s="33"/>
      <c r="AZ884" s="33"/>
      <c r="BA884" s="34"/>
      <c r="BB884" s="33"/>
      <c r="BC884" s="34"/>
      <c r="BD884" s="35"/>
      <c r="BE884" s="36"/>
      <c r="BF884" s="37"/>
      <c r="BG884" s="33"/>
      <c r="BH884" s="38"/>
      <c r="BI884" s="39"/>
      <c r="BJ884" s="40"/>
      <c r="BK884" s="48"/>
      <c r="BL884" s="49"/>
      <c r="BM884" s="41"/>
      <c r="BN884" s="47"/>
      <c r="BO884" s="33"/>
      <c r="BP884" s="33"/>
      <c r="BQ884" s="34"/>
      <c r="BR884" s="33"/>
      <c r="BS884" s="34"/>
      <c r="BT884" s="35"/>
      <c r="BU884" s="36"/>
      <c r="BV884" s="37"/>
      <c r="BW884" s="33"/>
      <c r="BX884" s="38"/>
      <c r="BY884" s="39"/>
      <c r="BZ884" s="40"/>
      <c r="CA884" s="48"/>
      <c r="CB884" s="49"/>
      <c r="CC884" s="41"/>
      <c r="CD884" s="47"/>
    </row>
    <row r="885" spans="1:82" s="32" customFormat="1" ht="90" customHeight="1" x14ac:dyDescent="0.2">
      <c r="A885" s="315">
        <f t="shared" si="37"/>
        <v>877</v>
      </c>
      <c r="B885" s="61" t="s">
        <v>2479</v>
      </c>
      <c r="C885" s="61">
        <v>2025</v>
      </c>
      <c r="D885" s="61" t="s">
        <v>68</v>
      </c>
      <c r="E885" s="61"/>
      <c r="F885" s="104" t="s">
        <v>3556</v>
      </c>
      <c r="G885" s="62" t="s">
        <v>3552</v>
      </c>
      <c r="H885" s="310"/>
      <c r="I885" s="46" t="s">
        <v>3553</v>
      </c>
      <c r="J885" s="64" t="s">
        <v>3553</v>
      </c>
      <c r="K885" s="63" t="s">
        <v>73</v>
      </c>
      <c r="L885" s="90" t="s">
        <v>3557</v>
      </c>
      <c r="M885" s="100" t="s">
        <v>3383</v>
      </c>
      <c r="N885" s="90" t="s">
        <v>3384</v>
      </c>
      <c r="O885" s="90">
        <v>1</v>
      </c>
      <c r="P885" s="101">
        <v>46023</v>
      </c>
      <c r="Q885" s="101">
        <v>46203</v>
      </c>
      <c r="R885" s="102">
        <f t="shared" si="38"/>
        <v>26.85</v>
      </c>
      <c r="S885" s="90" t="s">
        <v>105</v>
      </c>
      <c r="T885" s="90" t="s">
        <v>1063</v>
      </c>
      <c r="U885" s="105">
        <f>+IFERROR(VLOOKUP($L885,ACTIVIDADES!$B$9:$X$493,10,0),"")</f>
        <v>0</v>
      </c>
      <c r="V885" s="167" t="str">
        <f>+IFERROR(VLOOKUP($L885,ACTIVIDADES!$B$9:$X$493,11,0)," ")</f>
        <v xml:space="preserve">Actividad en construcción; se adelanta la incorporación de lineamientos claros para el seguimiento, control y reporte de la ejecución contractual en el Manual de Supervisión.
</v>
      </c>
      <c r="W885" s="227">
        <f>+IFERROR(VLOOKUP($L885,ACTIVIDADES!$B$9:$X$493,12,0),"")</f>
        <v>0</v>
      </c>
      <c r="X885" s="138">
        <f>+IFERROR(VLOOKUP($L885,ACTIVIDADES!$B$9:$X$493,13,0),"")</f>
        <v>46153</v>
      </c>
      <c r="Y885" s="164" t="str">
        <f>+IFERROR(VLOOKUP($L885,ACTIVIDADES!$B$9:$X$493,14,0),"")</f>
        <v>No se evidencian soportes de la actividad</v>
      </c>
      <c r="Z885" s="105">
        <f>+IFERROR(VLOOKUP($L885,ACTIVIDADES!$B$9:$X$493,15,0),"")</f>
        <v>0</v>
      </c>
      <c r="AA885" s="165" t="str">
        <f>+IFERROR(VLOOKUP($L885,ACTIVIDADES!$B$9:$X$493,16,0),"")</f>
        <v>EJECUCIÓN</v>
      </c>
      <c r="AB885" s="138">
        <v>46157</v>
      </c>
      <c r="AC885" s="214">
        <v>0</v>
      </c>
      <c r="AD885" s="214" t="s">
        <v>93</v>
      </c>
      <c r="AE885" s="105" t="s">
        <v>118</v>
      </c>
      <c r="AF885" s="105" t="s">
        <v>81</v>
      </c>
      <c r="AG885" s="105" t="s">
        <v>81</v>
      </c>
      <c r="AH885" s="230" t="s">
        <v>3254</v>
      </c>
      <c r="AI885" s="33"/>
      <c r="AJ885" s="33"/>
      <c r="AK885" s="34"/>
      <c r="AL885" s="33"/>
      <c r="AM885" s="34"/>
      <c r="AN885" s="35"/>
      <c r="AO885" s="36"/>
      <c r="AP885" s="37"/>
      <c r="AQ885" s="33"/>
      <c r="AR885" s="38"/>
      <c r="AS885" s="39"/>
      <c r="AT885" s="40"/>
      <c r="AU885" s="48"/>
      <c r="AV885" s="49"/>
      <c r="AW885" s="41"/>
      <c r="AX885" s="47"/>
      <c r="AY885" s="33"/>
      <c r="AZ885" s="33"/>
      <c r="BA885" s="34"/>
      <c r="BB885" s="33"/>
      <c r="BC885" s="34"/>
      <c r="BD885" s="35"/>
      <c r="BE885" s="36"/>
      <c r="BF885" s="37"/>
      <c r="BG885" s="33"/>
      <c r="BH885" s="38"/>
      <c r="BI885" s="39"/>
      <c r="BJ885" s="40"/>
      <c r="BK885" s="48"/>
      <c r="BL885" s="49"/>
      <c r="BM885" s="41"/>
      <c r="BN885" s="47"/>
      <c r="BO885" s="33"/>
      <c r="BP885" s="33"/>
      <c r="BQ885" s="34"/>
      <c r="BR885" s="33"/>
      <c r="BS885" s="34"/>
      <c r="BT885" s="35"/>
      <c r="BU885" s="36"/>
      <c r="BV885" s="37"/>
      <c r="BW885" s="33"/>
      <c r="BX885" s="38"/>
      <c r="BY885" s="39"/>
      <c r="BZ885" s="40"/>
      <c r="CA885" s="48"/>
      <c r="CB885" s="49"/>
      <c r="CC885" s="41"/>
      <c r="CD885" s="47"/>
    </row>
    <row r="886" spans="1:82" s="32" customFormat="1" ht="90" customHeight="1" x14ac:dyDescent="0.2">
      <c r="A886" s="315">
        <f t="shared" si="37"/>
        <v>878</v>
      </c>
      <c r="B886" s="61" t="s">
        <v>2479</v>
      </c>
      <c r="C886" s="61">
        <v>2025</v>
      </c>
      <c r="D886" s="61" t="s">
        <v>68</v>
      </c>
      <c r="E886" s="61"/>
      <c r="F886" s="104" t="s">
        <v>3558</v>
      </c>
      <c r="G886" s="62" t="s">
        <v>3559</v>
      </c>
      <c r="H886" s="310"/>
      <c r="I886" s="46" t="s">
        <v>3560</v>
      </c>
      <c r="J886" s="64" t="s">
        <v>3560</v>
      </c>
      <c r="K886" s="63" t="s">
        <v>73</v>
      </c>
      <c r="L886" s="90" t="s">
        <v>3561</v>
      </c>
      <c r="M886" s="100" t="s">
        <v>3562</v>
      </c>
      <c r="N886" s="90" t="s">
        <v>3379</v>
      </c>
      <c r="O886" s="90">
        <v>1</v>
      </c>
      <c r="P886" s="101">
        <v>46023</v>
      </c>
      <c r="Q886" s="101">
        <v>46203</v>
      </c>
      <c r="R886" s="102">
        <f t="shared" si="38"/>
        <v>26.85</v>
      </c>
      <c r="S886" s="90" t="s">
        <v>105</v>
      </c>
      <c r="T886" s="90" t="s">
        <v>1063</v>
      </c>
      <c r="U886" s="105">
        <f>+IFERROR(VLOOKUP($L886,ACTIVIDADES!$B$9:$X$493,10,0),"")</f>
        <v>0</v>
      </c>
      <c r="V886" s="167" t="str">
        <f>+IFERROR(VLOOKUP($L886,ACTIVIDADES!$B$9:$X$493,11,0)," ")</f>
        <v>Indicador en proceso; se trabaja en la definición del procedimiento de seguimiento contractual por parte de los supervisores.</v>
      </c>
      <c r="W886" s="227">
        <f>+IFERROR(VLOOKUP($L886,ACTIVIDADES!$B$9:$X$493,12,0),"")</f>
        <v>0</v>
      </c>
      <c r="X886" s="138">
        <f>+IFERROR(VLOOKUP($L886,ACTIVIDADES!$B$9:$X$493,13,0),"")</f>
        <v>46153</v>
      </c>
      <c r="Y886" s="164" t="str">
        <f>+IFERROR(VLOOKUP($L886,ACTIVIDADES!$B$9:$X$493,14,0),"")</f>
        <v>No se evidencian soportes de la actividad</v>
      </c>
      <c r="Z886" s="105">
        <f>+IFERROR(VLOOKUP($L886,ACTIVIDADES!$B$9:$X$493,15,0),"")</f>
        <v>0</v>
      </c>
      <c r="AA886" s="165" t="str">
        <f>+IFERROR(VLOOKUP($L886,ACTIVIDADES!$B$9:$X$493,16,0),"")</f>
        <v>EJECUCIÓN</v>
      </c>
      <c r="AB886" s="138">
        <v>46157</v>
      </c>
      <c r="AC886" s="105">
        <v>0</v>
      </c>
      <c r="AD886" s="105" t="s">
        <v>93</v>
      </c>
      <c r="AE886" s="105" t="s">
        <v>118</v>
      </c>
      <c r="AF886" s="105" t="s">
        <v>81</v>
      </c>
      <c r="AG886" s="105" t="s">
        <v>81</v>
      </c>
      <c r="AH886" s="230" t="s">
        <v>3254</v>
      </c>
      <c r="AI886" s="33"/>
      <c r="AJ886" s="33"/>
      <c r="AK886" s="34"/>
      <c r="AL886" s="33"/>
      <c r="AM886" s="34"/>
      <c r="AN886" s="35"/>
      <c r="AO886" s="36"/>
      <c r="AP886" s="37"/>
      <c r="AQ886" s="33"/>
      <c r="AR886" s="38"/>
      <c r="AS886" s="39"/>
      <c r="AT886" s="40"/>
      <c r="AU886" s="48"/>
      <c r="AV886" s="49"/>
      <c r="AW886" s="41"/>
      <c r="AX886" s="47"/>
      <c r="AY886" s="33"/>
      <c r="AZ886" s="33"/>
      <c r="BA886" s="34"/>
      <c r="BB886" s="33"/>
      <c r="BC886" s="34"/>
      <c r="BD886" s="35"/>
      <c r="BE886" s="36"/>
      <c r="BF886" s="37"/>
      <c r="BG886" s="33"/>
      <c r="BH886" s="38"/>
      <c r="BI886" s="39"/>
      <c r="BJ886" s="40"/>
      <c r="BK886" s="48"/>
      <c r="BL886" s="49"/>
      <c r="BM886" s="41"/>
      <c r="BN886" s="47"/>
      <c r="BO886" s="33"/>
      <c r="BP886" s="33"/>
      <c r="BQ886" s="34"/>
      <c r="BR886" s="33"/>
      <c r="BS886" s="34"/>
      <c r="BT886" s="35"/>
      <c r="BU886" s="36"/>
      <c r="BV886" s="37"/>
      <c r="BW886" s="33"/>
      <c r="BX886" s="38"/>
      <c r="BY886" s="39"/>
      <c r="BZ886" s="40"/>
      <c r="CA886" s="48"/>
      <c r="CB886" s="49"/>
      <c r="CC886" s="41"/>
      <c r="CD886" s="47"/>
    </row>
    <row r="887" spans="1:82" s="32" customFormat="1" ht="90" customHeight="1" x14ac:dyDescent="0.2">
      <c r="A887" s="315">
        <f t="shared" si="37"/>
        <v>879</v>
      </c>
      <c r="B887" s="61" t="s">
        <v>2479</v>
      </c>
      <c r="C887" s="61">
        <v>2025</v>
      </c>
      <c r="D887" s="61" t="s">
        <v>68</v>
      </c>
      <c r="E887" s="61"/>
      <c r="F887" s="104" t="s">
        <v>3563</v>
      </c>
      <c r="G887" s="62" t="s">
        <v>3559</v>
      </c>
      <c r="H887" s="310"/>
      <c r="I887" s="46" t="s">
        <v>3560</v>
      </c>
      <c r="J887" s="64" t="s">
        <v>3560</v>
      </c>
      <c r="K887" s="63" t="s">
        <v>73</v>
      </c>
      <c r="L887" s="90" t="s">
        <v>3564</v>
      </c>
      <c r="M887" s="100" t="s">
        <v>3547</v>
      </c>
      <c r="N887" s="90" t="s">
        <v>3379</v>
      </c>
      <c r="O887" s="90">
        <v>1</v>
      </c>
      <c r="P887" s="101">
        <v>46023</v>
      </c>
      <c r="Q887" s="101">
        <v>46203</v>
      </c>
      <c r="R887" s="102">
        <f t="shared" si="38"/>
        <v>26.85</v>
      </c>
      <c r="S887" s="90" t="s">
        <v>105</v>
      </c>
      <c r="T887" s="90" t="s">
        <v>1063</v>
      </c>
      <c r="U887" s="105">
        <f>+IFERROR(VLOOKUP($L887,ACTIVIDADES!$B$9:$X$493,10,0),"")</f>
        <v>0</v>
      </c>
      <c r="V887" s="167" t="str">
        <f>+IFERROR(VLOOKUP($L887,ACTIVIDADES!$B$9:$X$493,11,0)," ")</f>
        <v>Indicador en desarrollo; se adelanta la revisión normativa para la actualización y posterior socialización de los documentos.</v>
      </c>
      <c r="W887" s="227">
        <f>+IFERROR(VLOOKUP($L887,ACTIVIDADES!$B$9:$X$493,12,0),"")</f>
        <v>0</v>
      </c>
      <c r="X887" s="138">
        <f>+IFERROR(VLOOKUP($L887,ACTIVIDADES!$B$9:$X$493,13,0),"")</f>
        <v>46153</v>
      </c>
      <c r="Y887" s="164" t="str">
        <f>+IFERROR(VLOOKUP($L887,ACTIVIDADES!$B$9:$X$493,14,0),"")</f>
        <v>No se evidencian soportes de la actividad</v>
      </c>
      <c r="Z887" s="105">
        <f>+IFERROR(VLOOKUP($L887,ACTIVIDADES!$B$9:$X$493,15,0),"")</f>
        <v>0</v>
      </c>
      <c r="AA887" s="165" t="str">
        <f>+IFERROR(VLOOKUP($L887,ACTIVIDADES!$B$9:$X$493,16,0),"")</f>
        <v>EJECUCIÓN</v>
      </c>
      <c r="AB887" s="138">
        <v>46157</v>
      </c>
      <c r="AC887" s="105">
        <v>0</v>
      </c>
      <c r="AD887" s="105" t="s">
        <v>93</v>
      </c>
      <c r="AE887" s="105" t="s">
        <v>118</v>
      </c>
      <c r="AF887" s="105" t="s">
        <v>81</v>
      </c>
      <c r="AG887" s="105" t="s">
        <v>81</v>
      </c>
      <c r="AH887" s="230" t="s">
        <v>3254</v>
      </c>
      <c r="AI887" s="33"/>
      <c r="AJ887" s="33"/>
      <c r="AK887" s="34"/>
      <c r="AL887" s="33"/>
      <c r="AM887" s="34"/>
      <c r="AN887" s="35"/>
      <c r="AO887" s="36"/>
      <c r="AP887" s="37"/>
      <c r="AQ887" s="33"/>
      <c r="AR887" s="38"/>
      <c r="AS887" s="39"/>
      <c r="AT887" s="40"/>
      <c r="AU887" s="48"/>
      <c r="AV887" s="49"/>
      <c r="AW887" s="41"/>
      <c r="AX887" s="47"/>
      <c r="AY887" s="33"/>
      <c r="AZ887" s="33"/>
      <c r="BA887" s="34"/>
      <c r="BB887" s="33"/>
      <c r="BC887" s="34"/>
      <c r="BD887" s="35"/>
      <c r="BE887" s="36"/>
      <c r="BF887" s="37"/>
      <c r="BG887" s="33"/>
      <c r="BH887" s="38"/>
      <c r="BI887" s="39"/>
      <c r="BJ887" s="40"/>
      <c r="BK887" s="48"/>
      <c r="BL887" s="49"/>
      <c r="BM887" s="41"/>
      <c r="BN887" s="47"/>
      <c r="BO887" s="33"/>
      <c r="BP887" s="33"/>
      <c r="BQ887" s="34"/>
      <c r="BR887" s="33"/>
      <c r="BS887" s="34"/>
      <c r="BT887" s="35"/>
      <c r="BU887" s="36"/>
      <c r="BV887" s="37"/>
      <c r="BW887" s="33"/>
      <c r="BX887" s="38"/>
      <c r="BY887" s="39"/>
      <c r="BZ887" s="40"/>
      <c r="CA887" s="48"/>
      <c r="CB887" s="49"/>
      <c r="CC887" s="41"/>
      <c r="CD887" s="47"/>
    </row>
    <row r="888" spans="1:82" s="32" customFormat="1" ht="90" customHeight="1" x14ac:dyDescent="0.25">
      <c r="A888" s="315">
        <f t="shared" si="37"/>
        <v>880</v>
      </c>
      <c r="B888" s="61" t="s">
        <v>2479</v>
      </c>
      <c r="C888" s="61">
        <v>2025</v>
      </c>
      <c r="D888" s="61" t="s">
        <v>1248</v>
      </c>
      <c r="E888" s="61"/>
      <c r="F888" s="104" t="s">
        <v>3565</v>
      </c>
      <c r="G888" s="62" t="s">
        <v>3559</v>
      </c>
      <c r="H888" s="310" t="s">
        <v>1251</v>
      </c>
      <c r="I888" s="46" t="s">
        <v>3560</v>
      </c>
      <c r="J888" s="46" t="s">
        <v>3560</v>
      </c>
      <c r="K888" s="63" t="s">
        <v>73</v>
      </c>
      <c r="L888" s="90" t="s">
        <v>3549</v>
      </c>
      <c r="M888" s="100" t="s">
        <v>3550</v>
      </c>
      <c r="N888" s="90" t="s">
        <v>3474</v>
      </c>
      <c r="O888" s="90">
        <v>4</v>
      </c>
      <c r="P888" s="101">
        <v>46023</v>
      </c>
      <c r="Q888" s="101">
        <v>46387</v>
      </c>
      <c r="R888" s="102">
        <f t="shared" si="38"/>
        <v>54</v>
      </c>
      <c r="S888" s="90" t="s">
        <v>2557</v>
      </c>
      <c r="T888" s="90" t="s">
        <v>1063</v>
      </c>
      <c r="U888" s="105">
        <f>+IFERROR(VLOOKUP($L888,ACTIVIDADES!$B$9:$X$493,10,0),"")</f>
        <v>1</v>
      </c>
      <c r="V888" s="167" t="str">
        <f>+IFERROR(VLOOKUP($L888,ACTIVIDADES!$B$9:$X$493,11,0)," ")</f>
        <v xml:space="preserve">Se esta manejando un repositorio de control vehícular donde se lleva control de la vigencia del SOAT </v>
      </c>
      <c r="W888" s="227" t="str">
        <f>+IFERROR(VLOOKUP($L888,ACTIVIDADES!$B$9:$X$493,12,0),"")</f>
        <v>https://dnbcgovco-my.sharepoint.com/:f:/g/personal/planeacion_dnbc_gov_co/IgCKGt_pZOvMQZRqLwsQvwn-ASAhLViU6fasjgvRlgUSEJk?e=KNFtWh</v>
      </c>
      <c r="X888" s="138">
        <f>+IFERROR(VLOOKUP($L888,ACTIVIDADES!$B$9:$X$493,13,0),"")</f>
        <v>46153</v>
      </c>
      <c r="Y888" s="164" t="str">
        <f>+IFERROR(VLOOKUP($L888,ACTIVIDADES!$B$9:$X$493,14,0),"")</f>
        <v>Aunque se encuentra la base, se sugiere su socialización trimestral con el lider del proceso vía correo electrónico</v>
      </c>
      <c r="Z888" s="105">
        <f>+IFERROR(VLOOKUP($L888,ACTIVIDADES!$B$9:$X$493,15,0),"")</f>
        <v>0.25</v>
      </c>
      <c r="AA888" s="165" t="str">
        <f>+IFERROR(VLOOKUP($L888,ACTIVIDADES!$B$9:$X$493,16,0),"")</f>
        <v>EJECUCIÓN</v>
      </c>
      <c r="AB888" s="138">
        <v>46171</v>
      </c>
      <c r="AC888" s="105">
        <v>0.8</v>
      </c>
      <c r="AD888" s="105" t="str">
        <f>+IFERROR(VLOOKUP($L888,[2]ACTIVIDADES!$B$9:$X$493,14,0),"")</f>
        <v>Aunque se encuentra la base, se sugiere su socialización trimestral con el lider del proceso vía correo electrónico</v>
      </c>
      <c r="AE888" s="105" t="s">
        <v>108</v>
      </c>
      <c r="AF888" s="105" t="s">
        <v>81</v>
      </c>
      <c r="AG888" s="105" t="s">
        <v>81</v>
      </c>
      <c r="AH888" s="105" t="s">
        <v>81</v>
      </c>
      <c r="AI888" s="33"/>
      <c r="AJ888" s="33"/>
      <c r="AK888" s="34"/>
      <c r="AL888" s="33"/>
      <c r="AM888" s="34"/>
      <c r="AN888" s="35"/>
      <c r="AO888" s="36"/>
      <c r="AP888" s="37"/>
      <c r="AQ888" s="33"/>
      <c r="AR888" s="38"/>
      <c r="AS888" s="39"/>
      <c r="AT888" s="40"/>
      <c r="AU888" s="48"/>
      <c r="AV888" s="49"/>
      <c r="AW888" s="41"/>
      <c r="AX888" s="47"/>
      <c r="AY888" s="33"/>
      <c r="AZ888" s="33"/>
      <c r="BA888" s="34"/>
      <c r="BB888" s="33"/>
      <c r="BC888" s="34"/>
      <c r="BD888" s="35"/>
      <c r="BE888" s="36"/>
      <c r="BF888" s="37"/>
      <c r="BG888" s="33"/>
      <c r="BH888" s="38"/>
      <c r="BI888" s="39"/>
      <c r="BJ888" s="40"/>
      <c r="BK888" s="48"/>
      <c r="BL888" s="49"/>
      <c r="BM888" s="41"/>
      <c r="BN888" s="47"/>
      <c r="BO888" s="33"/>
      <c r="BP888" s="33"/>
      <c r="BQ888" s="34"/>
      <c r="BR888" s="33"/>
      <c r="BS888" s="34"/>
      <c r="BT888" s="35"/>
      <c r="BU888" s="36"/>
      <c r="BV888" s="37"/>
      <c r="BW888" s="33"/>
      <c r="BX888" s="38"/>
      <c r="BY888" s="39"/>
      <c r="BZ888" s="40"/>
      <c r="CA888" s="48"/>
      <c r="CB888" s="49"/>
      <c r="CC888" s="41"/>
      <c r="CD888" s="47"/>
    </row>
    <row r="889" spans="1:82" s="32" customFormat="1" ht="90" customHeight="1" x14ac:dyDescent="0.25">
      <c r="A889" s="315">
        <f t="shared" si="37"/>
        <v>881</v>
      </c>
      <c r="B889" s="61" t="s">
        <v>2479</v>
      </c>
      <c r="C889" s="61">
        <v>2025</v>
      </c>
      <c r="D889" s="61" t="s">
        <v>68</v>
      </c>
      <c r="E889" s="61"/>
      <c r="F889" s="104" t="s">
        <v>3566</v>
      </c>
      <c r="G889" s="62" t="s">
        <v>3567</v>
      </c>
      <c r="H889" s="310"/>
      <c r="I889" s="46" t="s">
        <v>3568</v>
      </c>
      <c r="J889" s="64" t="s">
        <v>3568</v>
      </c>
      <c r="K889" s="63" t="s">
        <v>73</v>
      </c>
      <c r="L889" s="90" t="s">
        <v>3569</v>
      </c>
      <c r="M889" s="100" t="s">
        <v>3570</v>
      </c>
      <c r="N889" s="90" t="s">
        <v>3571</v>
      </c>
      <c r="O889" s="90">
        <v>100</v>
      </c>
      <c r="P889" s="101">
        <v>46023</v>
      </c>
      <c r="Q889" s="101">
        <v>46081</v>
      </c>
      <c r="R889" s="102">
        <f t="shared" si="38"/>
        <v>8.5499999999999989</v>
      </c>
      <c r="S889" s="90" t="s">
        <v>105</v>
      </c>
      <c r="T889" s="90" t="s">
        <v>1063</v>
      </c>
      <c r="U889" s="105">
        <f>+IFERROR(VLOOKUP($L889,ACTIVIDADES!$B$9:$X$493,10,0),"")</f>
        <v>0</v>
      </c>
      <c r="V889" s="167" t="str">
        <f>+IFERROR(VLOOKUP($L889,ACTIVIDADES!$B$9:$X$493,11,0)," ")</f>
        <v xml:space="preserve">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
</v>
      </c>
      <c r="W889" s="227">
        <f>+IFERROR(VLOOKUP($L889,ACTIVIDADES!$B$9:$X$493,12,0),"")</f>
        <v>0</v>
      </c>
      <c r="X889" s="138">
        <f>+IFERROR(VLOOKUP($L889,ACTIVIDADES!$B$9:$X$493,13,0),"")</f>
        <v>46153</v>
      </c>
      <c r="Y889" s="164" t="str">
        <f>+IFERROR(VLOOKUP($L889,ACTIVIDADES!$B$9:$X$493,14,0),"")</f>
        <v>No se evidencian soportes de la actividad</v>
      </c>
      <c r="Z889" s="105">
        <f>+IFERROR(VLOOKUP($L889,ACTIVIDADES!$B$9:$X$493,15,0),"")</f>
        <v>0</v>
      </c>
      <c r="AA889" s="165" t="str">
        <f>+IFERROR(VLOOKUP($L889,ACTIVIDADES!$B$9:$X$493,16,0),"")</f>
        <v>EJECUCIÓN</v>
      </c>
      <c r="AB889" s="138">
        <v>46157</v>
      </c>
      <c r="AC889" s="105">
        <v>0</v>
      </c>
      <c r="AD889" s="105" t="s">
        <v>93</v>
      </c>
      <c r="AE889" s="105" t="s">
        <v>118</v>
      </c>
      <c r="AF889" s="105" t="s">
        <v>81</v>
      </c>
      <c r="AG889" s="105" t="s">
        <v>81</v>
      </c>
      <c r="AH889" s="105" t="s">
        <v>81</v>
      </c>
      <c r="AI889" s="33"/>
      <c r="AJ889" s="33"/>
      <c r="AK889" s="34"/>
      <c r="AL889" s="33"/>
      <c r="AM889" s="34"/>
      <c r="AN889" s="35"/>
      <c r="AO889" s="36"/>
      <c r="AP889" s="37"/>
      <c r="AQ889" s="33"/>
      <c r="AR889" s="38"/>
      <c r="AS889" s="39"/>
      <c r="AT889" s="40"/>
      <c r="AU889" s="48"/>
      <c r="AV889" s="49"/>
      <c r="AW889" s="41"/>
      <c r="AX889" s="47"/>
      <c r="AY889" s="33"/>
      <c r="AZ889" s="33"/>
      <c r="BA889" s="34"/>
      <c r="BB889" s="33"/>
      <c r="BC889" s="34"/>
      <c r="BD889" s="35"/>
      <c r="BE889" s="36"/>
      <c r="BF889" s="37"/>
      <c r="BG889" s="33"/>
      <c r="BH889" s="38"/>
      <c r="BI889" s="39"/>
      <c r="BJ889" s="40"/>
      <c r="BK889" s="48"/>
      <c r="BL889" s="49"/>
      <c r="BM889" s="41"/>
      <c r="BN889" s="47"/>
      <c r="BO889" s="33"/>
      <c r="BP889" s="33"/>
      <c r="BQ889" s="34"/>
      <c r="BR889" s="33"/>
      <c r="BS889" s="34"/>
      <c r="BT889" s="35"/>
      <c r="BU889" s="36"/>
      <c r="BV889" s="37"/>
      <c r="BW889" s="33"/>
      <c r="BX889" s="38"/>
      <c r="BY889" s="39"/>
      <c r="BZ889" s="40"/>
      <c r="CA889" s="48"/>
      <c r="CB889" s="49"/>
      <c r="CC889" s="41"/>
      <c r="CD889" s="47"/>
    </row>
    <row r="890" spans="1:82" s="32" customFormat="1" ht="90" customHeight="1" x14ac:dyDescent="0.2">
      <c r="A890" s="315">
        <f t="shared" si="37"/>
        <v>882</v>
      </c>
      <c r="B890" s="61" t="s">
        <v>2479</v>
      </c>
      <c r="C890" s="61">
        <v>2025</v>
      </c>
      <c r="D890" s="61" t="s">
        <v>68</v>
      </c>
      <c r="E890" s="61"/>
      <c r="F890" s="104" t="s">
        <v>3572</v>
      </c>
      <c r="G890" s="62" t="s">
        <v>3567</v>
      </c>
      <c r="H890" s="310"/>
      <c r="I890" s="46" t="s">
        <v>3568</v>
      </c>
      <c r="J890" s="64" t="s">
        <v>3568</v>
      </c>
      <c r="K890" s="63" t="s">
        <v>73</v>
      </c>
      <c r="L890" s="90" t="s">
        <v>3573</v>
      </c>
      <c r="M890" s="100" t="s">
        <v>3574</v>
      </c>
      <c r="N890" s="90" t="s">
        <v>3575</v>
      </c>
      <c r="O890" s="90">
        <v>100</v>
      </c>
      <c r="P890" s="101">
        <v>46023</v>
      </c>
      <c r="Q890" s="101">
        <v>46387</v>
      </c>
      <c r="R890" s="102">
        <f t="shared" si="38"/>
        <v>54</v>
      </c>
      <c r="S890" s="90" t="s">
        <v>105</v>
      </c>
      <c r="T890" s="90" t="s">
        <v>1063</v>
      </c>
      <c r="U890" s="105">
        <f>+IFERROR(VLOOKUP($L890,ACTIVIDADES!$B$9:$X$493,10,0),"")</f>
        <v>0</v>
      </c>
      <c r="V890" s="167" t="str">
        <f>+IFERROR(VLOOKUP($L890,ACTIVIDADES!$B$9:$X$493,11,0)," ")</f>
        <v xml:space="preserve">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
</v>
      </c>
      <c r="W890" s="227">
        <f>+IFERROR(VLOOKUP($L890,ACTIVIDADES!$B$9:$X$493,12,0),"")</f>
        <v>0</v>
      </c>
      <c r="X890" s="138">
        <f>+IFERROR(VLOOKUP($L890,ACTIVIDADES!$B$9:$X$493,13,0),"")</f>
        <v>46153</v>
      </c>
      <c r="Y890" s="164" t="str">
        <f>+IFERROR(VLOOKUP($L890,ACTIVIDADES!$B$9:$X$493,14,0),"")</f>
        <v>No se evidencian soportes de la actividad</v>
      </c>
      <c r="Z890" s="105">
        <f>+IFERROR(VLOOKUP($L890,ACTIVIDADES!$B$9:$X$493,15,0),"")</f>
        <v>0</v>
      </c>
      <c r="AA890" s="165" t="str">
        <f>+IFERROR(VLOOKUP($L890,ACTIVIDADES!$B$9:$X$493,16,0),"")</f>
        <v>EJECUCIÓN</v>
      </c>
      <c r="AB890" s="138">
        <v>46157</v>
      </c>
      <c r="AC890" s="105">
        <v>0</v>
      </c>
      <c r="AD890" s="105" t="s">
        <v>93</v>
      </c>
      <c r="AE890" s="105" t="s">
        <v>83</v>
      </c>
      <c r="AF890" s="105" t="s">
        <v>81</v>
      </c>
      <c r="AG890" s="105" t="s">
        <v>81</v>
      </c>
      <c r="AH890" s="230" t="s">
        <v>3212</v>
      </c>
      <c r="AI890" s="33"/>
      <c r="AJ890" s="33"/>
      <c r="AK890" s="34"/>
      <c r="AL890" s="33"/>
      <c r="AM890" s="34"/>
      <c r="AN890" s="35"/>
      <c r="AO890" s="36"/>
      <c r="AP890" s="37"/>
      <c r="AQ890" s="33"/>
      <c r="AR890" s="38"/>
      <c r="AS890" s="39"/>
      <c r="AT890" s="40"/>
      <c r="AU890" s="48"/>
      <c r="AV890" s="49"/>
      <c r="AW890" s="41"/>
      <c r="AX890" s="47"/>
      <c r="AY890" s="33"/>
      <c r="AZ890" s="33"/>
      <c r="BA890" s="34"/>
      <c r="BB890" s="33"/>
      <c r="BC890" s="34"/>
      <c r="BD890" s="35"/>
      <c r="BE890" s="36"/>
      <c r="BF890" s="37"/>
      <c r="BG890" s="33"/>
      <c r="BH890" s="38"/>
      <c r="BI890" s="39"/>
      <c r="BJ890" s="40"/>
      <c r="BK890" s="48"/>
      <c r="BL890" s="49"/>
      <c r="BM890" s="41"/>
      <c r="BN890" s="47"/>
      <c r="BO890" s="33"/>
      <c r="BP890" s="33"/>
      <c r="BQ890" s="34"/>
      <c r="BR890" s="33"/>
      <c r="BS890" s="34"/>
      <c r="BT890" s="35"/>
      <c r="BU890" s="36"/>
      <c r="BV890" s="37"/>
      <c r="BW890" s="33"/>
      <c r="BX890" s="38"/>
      <c r="BY890" s="39"/>
      <c r="BZ890" s="40"/>
      <c r="CA890" s="48"/>
      <c r="CB890" s="49"/>
      <c r="CC890" s="41"/>
      <c r="CD890" s="47"/>
    </row>
    <row r="891" spans="1:82" s="32" customFormat="1" ht="90" customHeight="1" x14ac:dyDescent="0.2">
      <c r="A891" s="315">
        <f t="shared" si="37"/>
        <v>883</v>
      </c>
      <c r="B891" s="61" t="s">
        <v>2479</v>
      </c>
      <c r="C891" s="61">
        <v>2025</v>
      </c>
      <c r="D891" s="61" t="s">
        <v>1248</v>
      </c>
      <c r="E891" s="61"/>
      <c r="F891" s="104" t="s">
        <v>3576</v>
      </c>
      <c r="G891" s="62" t="s">
        <v>3577</v>
      </c>
      <c r="H891" s="310"/>
      <c r="I891" s="46" t="s">
        <v>3578</v>
      </c>
      <c r="J891" s="64" t="s">
        <v>3578</v>
      </c>
      <c r="K891" s="63" t="s">
        <v>73</v>
      </c>
      <c r="L891" s="90" t="s">
        <v>3579</v>
      </c>
      <c r="M891" s="100" t="s">
        <v>3580</v>
      </c>
      <c r="N891" s="90" t="s">
        <v>3581</v>
      </c>
      <c r="O891" s="90">
        <v>1</v>
      </c>
      <c r="P891" s="101">
        <v>46023</v>
      </c>
      <c r="Q891" s="101">
        <v>46387</v>
      </c>
      <c r="R891" s="102">
        <f t="shared" si="38"/>
        <v>54</v>
      </c>
      <c r="S891" s="90" t="s">
        <v>3582</v>
      </c>
      <c r="T891" s="90" t="s">
        <v>1063</v>
      </c>
      <c r="U891" s="105">
        <f>+IFERROR(VLOOKUP($L891,ACTIVIDADES!$B$9:$X$493,10,0),"")</f>
        <v>0</v>
      </c>
      <c r="V891" s="167" t="str">
        <f>+IFERROR(VLOOKUP($L891,ACTIVIDADES!$B$9:$X$493,11,0)," ")</f>
        <v xml:space="preserve">Actividad en proceso; se encuentra en revisión el Manual de Contratación y el Procedimiento PC-CO-01 para su actualización conforme a los lineamientos de Colombia Compra Eficiente.
</v>
      </c>
      <c r="W891" s="227">
        <f>+IFERROR(VLOOKUP($L891,ACTIVIDADES!$B$9:$X$493,12,0),"")</f>
        <v>0</v>
      </c>
      <c r="X891" s="138">
        <f>+IFERROR(VLOOKUP($L891,ACTIVIDADES!$B$9:$X$493,13,0),"")</f>
        <v>46153</v>
      </c>
      <c r="Y891" s="164" t="str">
        <f>+IFERROR(VLOOKUP($L891,ACTIVIDADES!$B$9:$X$493,14,0),"")</f>
        <v>No se evidencian soportes de la actividad</v>
      </c>
      <c r="Z891" s="105">
        <f>+IFERROR(VLOOKUP($L891,ACTIVIDADES!$B$9:$X$493,15,0),"")</f>
        <v>0</v>
      </c>
      <c r="AA891" s="165" t="str">
        <f>+IFERROR(VLOOKUP($L891,ACTIVIDADES!$B$9:$X$493,16,0),"")</f>
        <v>EJECUCIÓN</v>
      </c>
      <c r="AB891" s="138">
        <v>46157</v>
      </c>
      <c r="AC891" s="105">
        <v>0</v>
      </c>
      <c r="AD891" s="105" t="s">
        <v>93</v>
      </c>
      <c r="AE891" s="105" t="s">
        <v>83</v>
      </c>
      <c r="AF891" s="105" t="s">
        <v>81</v>
      </c>
      <c r="AG891" s="105" t="s">
        <v>81</v>
      </c>
      <c r="AH891" s="230" t="s">
        <v>3212</v>
      </c>
      <c r="AI891" s="33"/>
      <c r="AJ891" s="33"/>
      <c r="AK891" s="34"/>
      <c r="AL891" s="33"/>
      <c r="AM891" s="34"/>
      <c r="AN891" s="35"/>
      <c r="AO891" s="36"/>
      <c r="AP891" s="37"/>
      <c r="AQ891" s="33"/>
      <c r="AR891" s="38"/>
      <c r="AS891" s="39"/>
      <c r="AT891" s="40"/>
      <c r="AU891" s="48"/>
      <c r="AV891" s="49"/>
      <c r="AW891" s="41"/>
      <c r="AX891" s="47"/>
      <c r="AY891" s="33"/>
      <c r="AZ891" s="33"/>
      <c r="BA891" s="34"/>
      <c r="BB891" s="33"/>
      <c r="BC891" s="34"/>
      <c r="BD891" s="35"/>
      <c r="BE891" s="36"/>
      <c r="BF891" s="37"/>
      <c r="BG891" s="33"/>
      <c r="BH891" s="38"/>
      <c r="BI891" s="39"/>
      <c r="BJ891" s="40"/>
      <c r="BK891" s="48"/>
      <c r="BL891" s="49"/>
      <c r="BM891" s="41"/>
      <c r="BN891" s="47"/>
      <c r="BO891" s="33"/>
      <c r="BP891" s="33"/>
      <c r="BQ891" s="34"/>
      <c r="BR891" s="33"/>
      <c r="BS891" s="34"/>
      <c r="BT891" s="35"/>
      <c r="BU891" s="36"/>
      <c r="BV891" s="37"/>
      <c r="BW891" s="33"/>
      <c r="BX891" s="38"/>
      <c r="BY891" s="39"/>
      <c r="BZ891" s="40"/>
      <c r="CA891" s="48"/>
      <c r="CB891" s="49"/>
      <c r="CC891" s="41"/>
      <c r="CD891" s="47"/>
    </row>
    <row r="892" spans="1:82" s="32" customFormat="1" ht="90" customHeight="1" x14ac:dyDescent="0.2">
      <c r="A892" s="315">
        <f t="shared" si="37"/>
        <v>884</v>
      </c>
      <c r="B892" s="61" t="s">
        <v>2479</v>
      </c>
      <c r="C892" s="61">
        <v>2025</v>
      </c>
      <c r="D892" s="61" t="s">
        <v>1248</v>
      </c>
      <c r="E892" s="61"/>
      <c r="F892" s="104" t="s">
        <v>3583</v>
      </c>
      <c r="G892" s="62" t="s">
        <v>3577</v>
      </c>
      <c r="H892" s="310"/>
      <c r="I892" s="46" t="s">
        <v>3578</v>
      </c>
      <c r="J892" s="64" t="s">
        <v>3578</v>
      </c>
      <c r="K892" s="63" t="s">
        <v>73</v>
      </c>
      <c r="L892" s="90" t="s">
        <v>3584</v>
      </c>
      <c r="M892" s="100" t="s">
        <v>3585</v>
      </c>
      <c r="N892" s="90" t="s">
        <v>3586</v>
      </c>
      <c r="O892" s="90">
        <v>1</v>
      </c>
      <c r="P892" s="101">
        <v>46023</v>
      </c>
      <c r="Q892" s="101">
        <v>46387</v>
      </c>
      <c r="R892" s="102">
        <f t="shared" si="38"/>
        <v>54</v>
      </c>
      <c r="S892" s="90" t="s">
        <v>3582</v>
      </c>
      <c r="T892" s="90" t="s">
        <v>1063</v>
      </c>
      <c r="U892" s="105">
        <f>+IFERROR(VLOOKUP($L892,ACTIVIDADES!$B$9:$X$493,10,0),"")</f>
        <v>0</v>
      </c>
      <c r="V892" s="167">
        <f>+IFERROR(VLOOKUP($L892,ACTIVIDADES!$B$9:$X$493,11,0)," ")</f>
        <v>0</v>
      </c>
      <c r="W892" s="227">
        <f>+IFERROR(VLOOKUP($L892,ACTIVIDADES!$B$9:$X$493,12,0),"")</f>
        <v>0</v>
      </c>
      <c r="X892" s="138">
        <f>+IFERROR(VLOOKUP($L892,ACTIVIDADES!$B$9:$X$493,13,0),"")</f>
        <v>46153</v>
      </c>
      <c r="Y892" s="164" t="str">
        <f>+IFERROR(VLOOKUP($L892,ACTIVIDADES!$B$9:$X$493,14,0),"")</f>
        <v>No se evidencian soportes de la actividad</v>
      </c>
      <c r="Z892" s="105">
        <f>+IFERROR(VLOOKUP($L892,ACTIVIDADES!$B$9:$X$493,15,0),"")</f>
        <v>0</v>
      </c>
      <c r="AA892" s="165" t="str">
        <f>+IFERROR(VLOOKUP($L892,ACTIVIDADES!$B$9:$X$493,16,0),"")</f>
        <v>EJECUCIÓN</v>
      </c>
      <c r="AB892" s="138">
        <v>46157</v>
      </c>
      <c r="AC892" s="105">
        <v>0</v>
      </c>
      <c r="AD892" s="105" t="s">
        <v>93</v>
      </c>
      <c r="AE892" s="105" t="s">
        <v>83</v>
      </c>
      <c r="AF892" s="105" t="s">
        <v>81</v>
      </c>
      <c r="AG892" s="105" t="s">
        <v>81</v>
      </c>
      <c r="AH892" s="230" t="s">
        <v>3212</v>
      </c>
      <c r="AI892" s="33"/>
      <c r="AJ892" s="33"/>
      <c r="AK892" s="34"/>
      <c r="AL892" s="33"/>
      <c r="AM892" s="34"/>
      <c r="AN892" s="35"/>
      <c r="AO892" s="36"/>
      <c r="AP892" s="37"/>
      <c r="AQ892" s="33"/>
      <c r="AR892" s="38"/>
      <c r="AS892" s="39"/>
      <c r="AT892" s="40"/>
      <c r="AU892" s="48"/>
      <c r="AV892" s="49"/>
      <c r="AW892" s="41"/>
      <c r="AX892" s="47"/>
      <c r="AY892" s="33"/>
      <c r="AZ892" s="33"/>
      <c r="BA892" s="34"/>
      <c r="BB892" s="33"/>
      <c r="BC892" s="34"/>
      <c r="BD892" s="35"/>
      <c r="BE892" s="36"/>
      <c r="BF892" s="37"/>
      <c r="BG892" s="33"/>
      <c r="BH892" s="38"/>
      <c r="BI892" s="39"/>
      <c r="BJ892" s="40"/>
      <c r="BK892" s="48"/>
      <c r="BL892" s="49"/>
      <c r="BM892" s="41"/>
      <c r="BN892" s="47"/>
      <c r="BO892" s="33"/>
      <c r="BP892" s="33"/>
      <c r="BQ892" s="34"/>
      <c r="BR892" s="33"/>
      <c r="BS892" s="34"/>
      <c r="BT892" s="35"/>
      <c r="BU892" s="36"/>
      <c r="BV892" s="37"/>
      <c r="BW892" s="33"/>
      <c r="BX892" s="38"/>
      <c r="BY892" s="39"/>
      <c r="BZ892" s="40"/>
      <c r="CA892" s="48"/>
      <c r="CB892" s="49"/>
      <c r="CC892" s="41"/>
      <c r="CD892" s="47"/>
    </row>
    <row r="893" spans="1:82" s="32" customFormat="1" ht="90" customHeight="1" x14ac:dyDescent="0.2">
      <c r="A893" s="315">
        <f t="shared" si="37"/>
        <v>885</v>
      </c>
      <c r="B893" s="61" t="s">
        <v>2479</v>
      </c>
      <c r="C893" s="61">
        <v>2025</v>
      </c>
      <c r="D893" s="61" t="s">
        <v>68</v>
      </c>
      <c r="E893" s="61"/>
      <c r="F893" s="104" t="s">
        <v>3587</v>
      </c>
      <c r="G893" s="62" t="s">
        <v>3588</v>
      </c>
      <c r="H893" s="310"/>
      <c r="I893" s="46" t="s">
        <v>3589</v>
      </c>
      <c r="J893" s="64" t="s">
        <v>3589</v>
      </c>
      <c r="K893" s="63" t="s">
        <v>73</v>
      </c>
      <c r="L893" s="90" t="s">
        <v>3590</v>
      </c>
      <c r="M893" s="100" t="s">
        <v>3591</v>
      </c>
      <c r="N893" s="90" t="s">
        <v>3592</v>
      </c>
      <c r="O893" s="90">
        <v>1</v>
      </c>
      <c r="P893" s="101">
        <v>46023</v>
      </c>
      <c r="Q893" s="101">
        <v>46387</v>
      </c>
      <c r="R893" s="102">
        <f t="shared" si="38"/>
        <v>54</v>
      </c>
      <c r="S893" s="90" t="s">
        <v>105</v>
      </c>
      <c r="T893" s="90" t="s">
        <v>1063</v>
      </c>
      <c r="U893" s="105">
        <f>+IFERROR(VLOOKUP($L893,ACTIVIDADES!$B$9:$X$493,10,0),"")</f>
        <v>0</v>
      </c>
      <c r="V893" s="167" t="str">
        <f>+IFERROR(VLOOKUP($L893,ACTIVIDADES!$B$9:$X$493,11,0)," ")</f>
        <v xml:space="preserve">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
</v>
      </c>
      <c r="W893" s="227">
        <f>+IFERROR(VLOOKUP($L893,ACTIVIDADES!$B$9:$X$493,12,0),"")</f>
        <v>0</v>
      </c>
      <c r="X893" s="138">
        <f>+IFERROR(VLOOKUP($L893,ACTIVIDADES!$B$9:$X$493,13,0),"")</f>
        <v>46153</v>
      </c>
      <c r="Y893" s="164" t="str">
        <f>+IFERROR(VLOOKUP($L893,ACTIVIDADES!$B$9:$X$493,14,0),"")</f>
        <v>No se evidencian soportes de la actividad</v>
      </c>
      <c r="Z893" s="105">
        <f>+IFERROR(VLOOKUP($L893,ACTIVIDADES!$B$9:$X$493,15,0),"")</f>
        <v>0</v>
      </c>
      <c r="AA893" s="165" t="str">
        <f>+IFERROR(VLOOKUP($L893,ACTIVIDADES!$B$9:$X$493,16,0),"")</f>
        <v>EJECUCIÓN</v>
      </c>
      <c r="AB893" s="138">
        <v>46157</v>
      </c>
      <c r="AC893" s="105">
        <v>0</v>
      </c>
      <c r="AD893" s="105" t="s">
        <v>93</v>
      </c>
      <c r="AE893" s="105" t="s">
        <v>83</v>
      </c>
      <c r="AF893" s="105" t="s">
        <v>81</v>
      </c>
      <c r="AG893" s="105" t="s">
        <v>81</v>
      </c>
      <c r="AH893" s="230" t="s">
        <v>3212</v>
      </c>
      <c r="AI893" s="33"/>
      <c r="AJ893" s="33"/>
      <c r="AK893" s="34"/>
      <c r="AL893" s="33"/>
      <c r="AM893" s="34"/>
      <c r="AN893" s="35"/>
      <c r="AO893" s="36"/>
      <c r="AP893" s="37"/>
      <c r="AQ893" s="33"/>
      <c r="AR893" s="38"/>
      <c r="AS893" s="39"/>
      <c r="AT893" s="40"/>
      <c r="AU893" s="48"/>
      <c r="AV893" s="49"/>
      <c r="AW893" s="41"/>
      <c r="AX893" s="47"/>
      <c r="AY893" s="33"/>
      <c r="AZ893" s="33"/>
      <c r="BA893" s="34"/>
      <c r="BB893" s="33"/>
      <c r="BC893" s="34"/>
      <c r="BD893" s="35"/>
      <c r="BE893" s="36"/>
      <c r="BF893" s="37"/>
      <c r="BG893" s="33"/>
      <c r="BH893" s="38"/>
      <c r="BI893" s="39"/>
      <c r="BJ893" s="40"/>
      <c r="BK893" s="48"/>
      <c r="BL893" s="49"/>
      <c r="BM893" s="41"/>
      <c r="BN893" s="47"/>
      <c r="BO893" s="33"/>
      <c r="BP893" s="33"/>
      <c r="BQ893" s="34"/>
      <c r="BR893" s="33"/>
      <c r="BS893" s="34"/>
      <c r="BT893" s="35"/>
      <c r="BU893" s="36"/>
      <c r="BV893" s="37"/>
      <c r="BW893" s="33"/>
      <c r="BX893" s="38"/>
      <c r="BY893" s="39"/>
      <c r="BZ893" s="40"/>
      <c r="CA893" s="48"/>
      <c r="CB893" s="49"/>
      <c r="CC893" s="41"/>
      <c r="CD893" s="47"/>
    </row>
    <row r="894" spans="1:82" s="32" customFormat="1" ht="90" customHeight="1" x14ac:dyDescent="0.2">
      <c r="A894" s="315">
        <f t="shared" si="37"/>
        <v>886</v>
      </c>
      <c r="B894" s="61" t="s">
        <v>2479</v>
      </c>
      <c r="C894" s="61">
        <v>2025</v>
      </c>
      <c r="D894" s="61" t="s">
        <v>68</v>
      </c>
      <c r="E894" s="61"/>
      <c r="F894" s="104" t="s">
        <v>3593</v>
      </c>
      <c r="G894" s="62" t="s">
        <v>3588</v>
      </c>
      <c r="H894" s="310"/>
      <c r="I894" s="46" t="s">
        <v>3589</v>
      </c>
      <c r="J894" s="64" t="s">
        <v>3589</v>
      </c>
      <c r="K894" s="63" t="s">
        <v>73</v>
      </c>
      <c r="L894" s="90" t="s">
        <v>3594</v>
      </c>
      <c r="M894" s="100" t="s">
        <v>3595</v>
      </c>
      <c r="N894" s="90" t="s">
        <v>3596</v>
      </c>
      <c r="O894" s="90">
        <v>1</v>
      </c>
      <c r="P894" s="101">
        <v>46023</v>
      </c>
      <c r="Q894" s="101">
        <v>46387</v>
      </c>
      <c r="R894" s="102">
        <f t="shared" si="38"/>
        <v>54</v>
      </c>
      <c r="S894" s="90" t="s">
        <v>105</v>
      </c>
      <c r="T894" s="90" t="s">
        <v>1063</v>
      </c>
      <c r="U894" s="105">
        <f>+IFERROR(VLOOKUP($L894,ACTIVIDADES!$B$9:$X$493,10,0),"")</f>
        <v>0</v>
      </c>
      <c r="V894" s="167" t="str">
        <f>+IFERROR(VLOOKUP($L894,ACTIVIDADES!$B$9:$X$493,11,0)," ")</f>
        <v xml:space="preserve">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
</v>
      </c>
      <c r="W894" s="227">
        <f>+IFERROR(VLOOKUP($L894,ACTIVIDADES!$B$9:$X$493,12,0),"")</f>
        <v>0</v>
      </c>
      <c r="X894" s="138">
        <f>+IFERROR(VLOOKUP($L894,ACTIVIDADES!$B$9:$X$493,13,0),"")</f>
        <v>46153</v>
      </c>
      <c r="Y894" s="164" t="str">
        <f>+IFERROR(VLOOKUP($L894,ACTIVIDADES!$B$9:$X$493,14,0),"")</f>
        <v>No se evidencian soportes de la actividad</v>
      </c>
      <c r="Z894" s="105">
        <f>+IFERROR(VLOOKUP($L894,ACTIVIDADES!$B$9:$X$493,15,0),"")</f>
        <v>0</v>
      </c>
      <c r="AA894" s="165" t="str">
        <f>+IFERROR(VLOOKUP($L894,ACTIVIDADES!$B$9:$X$493,16,0),"")</f>
        <v>EJECUCIÓN</v>
      </c>
      <c r="AB894" s="138">
        <v>46157</v>
      </c>
      <c r="AC894" s="105">
        <v>0</v>
      </c>
      <c r="AD894" s="105" t="s">
        <v>93</v>
      </c>
      <c r="AE894" s="105" t="s">
        <v>83</v>
      </c>
      <c r="AF894" s="105" t="s">
        <v>81</v>
      </c>
      <c r="AG894" s="105" t="s">
        <v>81</v>
      </c>
      <c r="AH894" s="230" t="s">
        <v>3212</v>
      </c>
      <c r="AI894" s="33"/>
      <c r="AJ894" s="33"/>
      <c r="AK894" s="34"/>
      <c r="AL894" s="33"/>
      <c r="AM894" s="34"/>
      <c r="AN894" s="35"/>
      <c r="AO894" s="36"/>
      <c r="AP894" s="37"/>
      <c r="AQ894" s="33"/>
      <c r="AR894" s="38"/>
      <c r="AS894" s="39"/>
      <c r="AT894" s="40"/>
      <c r="AU894" s="48"/>
      <c r="AV894" s="49"/>
      <c r="AW894" s="41"/>
      <c r="AX894" s="47"/>
      <c r="AY894" s="33"/>
      <c r="AZ894" s="33"/>
      <c r="BA894" s="34"/>
      <c r="BB894" s="33"/>
      <c r="BC894" s="34"/>
      <c r="BD894" s="35"/>
      <c r="BE894" s="36"/>
      <c r="BF894" s="37"/>
      <c r="BG894" s="33"/>
      <c r="BH894" s="38"/>
      <c r="BI894" s="39"/>
      <c r="BJ894" s="40"/>
      <c r="BK894" s="48"/>
      <c r="BL894" s="49"/>
      <c r="BM894" s="41"/>
      <c r="BN894" s="47"/>
      <c r="BO894" s="33"/>
      <c r="BP894" s="33"/>
      <c r="BQ894" s="34"/>
      <c r="BR894" s="33"/>
      <c r="BS894" s="34"/>
      <c r="BT894" s="35"/>
      <c r="BU894" s="36"/>
      <c r="BV894" s="37"/>
      <c r="BW894" s="33"/>
      <c r="BX894" s="38"/>
      <c r="BY894" s="39"/>
      <c r="BZ894" s="40"/>
      <c r="CA894" s="48"/>
      <c r="CB894" s="49"/>
      <c r="CC894" s="41"/>
      <c r="CD894" s="47"/>
    </row>
    <row r="895" spans="1:82" s="32" customFormat="1" ht="90" customHeight="1" x14ac:dyDescent="0.2">
      <c r="A895" s="315">
        <f t="shared" si="37"/>
        <v>887</v>
      </c>
      <c r="B895" s="61" t="s">
        <v>2479</v>
      </c>
      <c r="C895" s="61">
        <v>2025</v>
      </c>
      <c r="D895" s="61" t="s">
        <v>68</v>
      </c>
      <c r="E895" s="61"/>
      <c r="F895" s="104" t="s">
        <v>3597</v>
      </c>
      <c r="G895" s="62" t="s">
        <v>3598</v>
      </c>
      <c r="H895" s="310"/>
      <c r="I895" s="46" t="s">
        <v>3599</v>
      </c>
      <c r="J895" s="64" t="s">
        <v>3599</v>
      </c>
      <c r="K895" s="63" t="s">
        <v>73</v>
      </c>
      <c r="L895" s="90" t="s">
        <v>3600</v>
      </c>
      <c r="M895" s="100" t="s">
        <v>3601</v>
      </c>
      <c r="N895" s="90" t="s">
        <v>3602</v>
      </c>
      <c r="O895" s="90">
        <v>1</v>
      </c>
      <c r="P895" s="101">
        <v>46023</v>
      </c>
      <c r="Q895" s="101">
        <v>46387</v>
      </c>
      <c r="R895" s="102">
        <f t="shared" si="38"/>
        <v>54</v>
      </c>
      <c r="S895" s="90" t="s">
        <v>105</v>
      </c>
      <c r="T895" s="90" t="s">
        <v>1063</v>
      </c>
      <c r="U895" s="105">
        <f>+IFERROR(VLOOKUP($L895,ACTIVIDADES!$B$9:$X$493,10,0),"")</f>
        <v>0</v>
      </c>
      <c r="V895" s="167" t="str">
        <f>+IFERROR(VLOOKUP($L895,ACTIVIDADES!$B$9:$X$493,11,0)," ")</f>
        <v xml:space="preserve">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
</v>
      </c>
      <c r="W895" s="227">
        <f>+IFERROR(VLOOKUP($L895,ACTIVIDADES!$B$9:$X$493,12,0),"")</f>
        <v>0</v>
      </c>
      <c r="X895" s="138">
        <f>+IFERROR(VLOOKUP($L895,ACTIVIDADES!$B$9:$X$493,13,0),"")</f>
        <v>46153</v>
      </c>
      <c r="Y895" s="164" t="str">
        <f>+IFERROR(VLOOKUP($L895,ACTIVIDADES!$B$9:$X$493,14,0),"")</f>
        <v>No se evidencian soportes de la actividad</v>
      </c>
      <c r="Z895" s="105">
        <f>+IFERROR(VLOOKUP($L895,ACTIVIDADES!$B$9:$X$493,15,0),"")</f>
        <v>0</v>
      </c>
      <c r="AA895" s="165" t="str">
        <f>+IFERROR(VLOOKUP($L895,ACTIVIDADES!$B$9:$X$493,16,0),"")</f>
        <v>EJECUCIÓN</v>
      </c>
      <c r="AB895" s="138">
        <v>46157</v>
      </c>
      <c r="AC895" s="105">
        <v>0</v>
      </c>
      <c r="AD895" s="105" t="s">
        <v>93</v>
      </c>
      <c r="AE895" s="105" t="s">
        <v>83</v>
      </c>
      <c r="AF895" s="105" t="s">
        <v>81</v>
      </c>
      <c r="AG895" s="105" t="s">
        <v>81</v>
      </c>
      <c r="AH895" s="230" t="s">
        <v>3212</v>
      </c>
      <c r="AI895" s="33"/>
      <c r="AJ895" s="33"/>
      <c r="AK895" s="34"/>
      <c r="AL895" s="33"/>
      <c r="AM895" s="34"/>
      <c r="AN895" s="35"/>
      <c r="AO895" s="36"/>
      <c r="AP895" s="37"/>
      <c r="AQ895" s="33"/>
      <c r="AR895" s="38"/>
      <c r="AS895" s="39"/>
      <c r="AT895" s="40"/>
      <c r="AU895" s="48"/>
      <c r="AV895" s="49"/>
      <c r="AW895" s="41"/>
      <c r="AX895" s="47"/>
      <c r="AY895" s="33"/>
      <c r="AZ895" s="33"/>
      <c r="BA895" s="34"/>
      <c r="BB895" s="33"/>
      <c r="BC895" s="34"/>
      <c r="BD895" s="35"/>
      <c r="BE895" s="36"/>
      <c r="BF895" s="37"/>
      <c r="BG895" s="33"/>
      <c r="BH895" s="38"/>
      <c r="BI895" s="39"/>
      <c r="BJ895" s="40"/>
      <c r="BK895" s="48"/>
      <c r="BL895" s="49"/>
      <c r="BM895" s="41"/>
      <c r="BN895" s="47"/>
      <c r="BO895" s="33"/>
      <c r="BP895" s="33"/>
      <c r="BQ895" s="34"/>
      <c r="BR895" s="33"/>
      <c r="BS895" s="34"/>
      <c r="BT895" s="35"/>
      <c r="BU895" s="36"/>
      <c r="BV895" s="37"/>
      <c r="BW895" s="33"/>
      <c r="BX895" s="38"/>
      <c r="BY895" s="39"/>
      <c r="BZ895" s="40"/>
      <c r="CA895" s="48"/>
      <c r="CB895" s="49"/>
      <c r="CC895" s="41"/>
      <c r="CD895" s="47"/>
    </row>
    <row r="896" spans="1:82" s="32" customFormat="1" ht="90" customHeight="1" x14ac:dyDescent="0.2">
      <c r="A896" s="315">
        <f t="shared" si="37"/>
        <v>888</v>
      </c>
      <c r="B896" s="61" t="s">
        <v>2479</v>
      </c>
      <c r="C896" s="61">
        <v>2025</v>
      </c>
      <c r="D896" s="61" t="s">
        <v>68</v>
      </c>
      <c r="E896" s="61"/>
      <c r="F896" s="104" t="s">
        <v>3603</v>
      </c>
      <c r="G896" s="62" t="s">
        <v>3598</v>
      </c>
      <c r="H896" s="310"/>
      <c r="I896" s="46" t="s">
        <v>3599</v>
      </c>
      <c r="J896" s="64" t="s">
        <v>3599</v>
      </c>
      <c r="K896" s="63" t="s">
        <v>73</v>
      </c>
      <c r="L896" s="90" t="s">
        <v>3604</v>
      </c>
      <c r="M896" s="100" t="s">
        <v>3605</v>
      </c>
      <c r="N896" s="90" t="s">
        <v>3606</v>
      </c>
      <c r="O896" s="90">
        <v>1</v>
      </c>
      <c r="P896" s="101">
        <v>46023</v>
      </c>
      <c r="Q896" s="101">
        <v>46387</v>
      </c>
      <c r="R896" s="102">
        <f t="shared" si="38"/>
        <v>54</v>
      </c>
      <c r="S896" s="90" t="s">
        <v>105</v>
      </c>
      <c r="T896" s="90" t="s">
        <v>1063</v>
      </c>
      <c r="U896" s="105">
        <f>+IFERROR(VLOOKUP($L896,ACTIVIDADES!$B$9:$X$493,10,0),"")</f>
        <v>1</v>
      </c>
      <c r="V896" s="167" t="str">
        <f>+IFERROR(VLOOKUP($L896,ACTIVIDADES!$B$9:$X$493,11,0)," ")</f>
        <v xml:space="preserve">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
</v>
      </c>
      <c r="W896" s="227" t="str">
        <f>+IFERROR(VLOOKUP($L896,ACTIVIDADES!$B$9:$X$493,12,0),"")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v>
      </c>
      <c r="X896" s="138">
        <f>+IFERROR(VLOOKUP($L896,ACTIVIDADES!$B$9:$X$493,13,0),"")</f>
        <v>46153</v>
      </c>
      <c r="Y896" s="164" t="str">
        <f>+IFERROR(VLOOKUP($L896,ACTIVIDADES!$B$9:$X$493,14,0),"")</f>
        <v>Se incluye base en excel, no obstante no da cuenta de su publicación y seguimiento</v>
      </c>
      <c r="Z896" s="105">
        <f>+IFERROR(VLOOKUP($L896,ACTIVIDADES!$B$9:$X$493,15,0),"")</f>
        <v>0</v>
      </c>
      <c r="AA896" s="165" t="str">
        <f>+IFERROR(VLOOKUP($L896,ACTIVIDADES!$B$9:$X$493,16,0),"")</f>
        <v>EJECUCIÓN</v>
      </c>
      <c r="AB896" s="138">
        <v>46157</v>
      </c>
      <c r="AC896" s="105">
        <v>0</v>
      </c>
      <c r="AD896" s="105" t="s">
        <v>93</v>
      </c>
      <c r="AE896" s="105" t="s">
        <v>83</v>
      </c>
      <c r="AF896" s="105" t="s">
        <v>81</v>
      </c>
      <c r="AG896" s="105" t="s">
        <v>81</v>
      </c>
      <c r="AH896" s="230" t="s">
        <v>3212</v>
      </c>
      <c r="AI896" s="33"/>
      <c r="AJ896" s="33"/>
      <c r="AK896" s="34"/>
      <c r="AL896" s="33"/>
      <c r="AM896" s="34"/>
      <c r="AN896" s="35"/>
      <c r="AO896" s="36"/>
      <c r="AP896" s="37"/>
      <c r="AQ896" s="33"/>
      <c r="AR896" s="38"/>
      <c r="AS896" s="39"/>
      <c r="AT896" s="40"/>
      <c r="AU896" s="48"/>
      <c r="AV896" s="49"/>
      <c r="AW896" s="41"/>
      <c r="AX896" s="47"/>
      <c r="AY896" s="33"/>
      <c r="AZ896" s="33"/>
      <c r="BA896" s="34"/>
      <c r="BB896" s="33"/>
      <c r="BC896" s="34"/>
      <c r="BD896" s="35"/>
      <c r="BE896" s="36"/>
      <c r="BF896" s="37"/>
      <c r="BG896" s="33"/>
      <c r="BH896" s="38"/>
      <c r="BI896" s="39"/>
      <c r="BJ896" s="40"/>
      <c r="BK896" s="48"/>
      <c r="BL896" s="49"/>
      <c r="BM896" s="41"/>
      <c r="BN896" s="47"/>
      <c r="BO896" s="33"/>
      <c r="BP896" s="33"/>
      <c r="BQ896" s="34"/>
      <c r="BR896" s="33"/>
      <c r="BS896" s="34"/>
      <c r="BT896" s="35"/>
      <c r="BU896" s="36"/>
      <c r="BV896" s="37"/>
      <c r="BW896" s="33"/>
      <c r="BX896" s="38"/>
      <c r="BY896" s="39"/>
      <c r="BZ896" s="40"/>
      <c r="CA896" s="48"/>
      <c r="CB896" s="49"/>
      <c r="CC896" s="41"/>
      <c r="CD896" s="47"/>
    </row>
    <row r="897" spans="1:82" s="32" customFormat="1" ht="90" customHeight="1" x14ac:dyDescent="0.25">
      <c r="A897" s="315">
        <f t="shared" si="37"/>
        <v>889</v>
      </c>
      <c r="B897" s="61" t="s">
        <v>2479</v>
      </c>
      <c r="C897" s="61">
        <v>2025</v>
      </c>
      <c r="D897" s="61" t="s">
        <v>68</v>
      </c>
      <c r="E897" s="61"/>
      <c r="F897" s="104" t="s">
        <v>3607</v>
      </c>
      <c r="G897" s="62" t="s">
        <v>3608</v>
      </c>
      <c r="H897" s="310" t="s">
        <v>315</v>
      </c>
      <c r="I897" s="46" t="s">
        <v>3609</v>
      </c>
      <c r="J897" s="46" t="s">
        <v>3609</v>
      </c>
      <c r="K897" s="63" t="s">
        <v>73</v>
      </c>
      <c r="L897" s="90" t="s">
        <v>3610</v>
      </c>
      <c r="M897" s="100" t="s">
        <v>984</v>
      </c>
      <c r="N897" s="90" t="s">
        <v>985</v>
      </c>
      <c r="O897" s="90">
        <v>12</v>
      </c>
      <c r="P897" s="101">
        <v>46023</v>
      </c>
      <c r="Q897" s="101">
        <v>46387</v>
      </c>
      <c r="R897" s="102">
        <f t="shared" si="38"/>
        <v>54</v>
      </c>
      <c r="S897" s="90" t="s">
        <v>321</v>
      </c>
      <c r="T897" s="90" t="s">
        <v>1063</v>
      </c>
      <c r="U897" s="105">
        <f>+IFERROR(VLOOKUP($L897,ACTIVIDADES!$B$9:$X$493,10,0),"")</f>
        <v>0</v>
      </c>
      <c r="V897" s="167" t="str">
        <f>+IFERROR(VLOOKUP($L897,ACTIVIDADES!$B$9:$X$493,11,0)," ")</f>
        <v>REPETIDO CON AU-AC6</v>
      </c>
      <c r="W897" s="227">
        <f>+IFERROR(VLOOKUP($L897,ACTIVIDADES!$B$9:$X$493,12,0),"")</f>
        <v>0</v>
      </c>
      <c r="X897" s="138">
        <f>+IFERROR(VLOOKUP($L897,ACTIVIDADES!$B$9:$X$493,13,0),"")</f>
        <v>46153</v>
      </c>
      <c r="Y897" s="164" t="str">
        <f>+IFERROR(VLOOKUP($L897,ACTIVIDADES!$B$9:$X$493,14,0),"")</f>
        <v>Se adjuntan correos de socialización de la cartilla de manejo de PQRSD del primer trimestre del año</v>
      </c>
      <c r="Z897" s="105">
        <f>+IFERROR(VLOOKUP($L897,ACTIVIDADES!$B$9:$X$493,15,0),"")</f>
        <v>0.25</v>
      </c>
      <c r="AA897" s="165" t="str">
        <f>+IFERROR(VLOOKUP($L897,ACTIVIDADES!$B$9:$X$493,16,0),"")</f>
        <v>EJECUCIÓN</v>
      </c>
      <c r="AB897" s="138">
        <v>46157</v>
      </c>
      <c r="AC897" s="174">
        <v>0.25</v>
      </c>
      <c r="AD897" s="181" t="s">
        <v>986</v>
      </c>
      <c r="AE897" s="105" t="s">
        <v>108</v>
      </c>
      <c r="AF897" s="105" t="s">
        <v>81</v>
      </c>
      <c r="AG897" s="105" t="s">
        <v>81</v>
      </c>
      <c r="AH897" s="105" t="s">
        <v>81</v>
      </c>
      <c r="AI897" s="33"/>
      <c r="AJ897" s="33"/>
      <c r="AK897" s="34"/>
      <c r="AL897" s="33"/>
      <c r="AM897" s="34"/>
      <c r="AN897" s="35"/>
      <c r="AO897" s="36"/>
      <c r="AP897" s="37"/>
      <c r="AQ897" s="33"/>
      <c r="AR897" s="38"/>
      <c r="AS897" s="39"/>
      <c r="AT897" s="40"/>
      <c r="AU897" s="48"/>
      <c r="AV897" s="49"/>
      <c r="AW897" s="41"/>
      <c r="AX897" s="47"/>
      <c r="AY897" s="33"/>
      <c r="AZ897" s="33"/>
      <c r="BA897" s="34"/>
      <c r="BB897" s="33"/>
      <c r="BC897" s="34"/>
      <c r="BD897" s="35"/>
      <c r="BE897" s="36"/>
      <c r="BF897" s="37"/>
      <c r="BG897" s="33"/>
      <c r="BH897" s="38"/>
      <c r="BI897" s="39"/>
      <c r="BJ897" s="40"/>
      <c r="BK897" s="48"/>
      <c r="BL897" s="49"/>
      <c r="BM897" s="41"/>
      <c r="BN897" s="47"/>
      <c r="BO897" s="33"/>
      <c r="BP897" s="33"/>
      <c r="BQ897" s="34"/>
      <c r="BR897" s="33"/>
      <c r="BS897" s="34"/>
      <c r="BT897" s="35"/>
      <c r="BU897" s="36"/>
      <c r="BV897" s="37"/>
      <c r="BW897" s="33"/>
      <c r="BX897" s="38"/>
      <c r="BY897" s="39"/>
      <c r="BZ897" s="40"/>
      <c r="CA897" s="48"/>
      <c r="CB897" s="49"/>
      <c r="CC897" s="41"/>
      <c r="CD897" s="47"/>
    </row>
    <row r="898" spans="1:82" s="32" customFormat="1" ht="90" customHeight="1" x14ac:dyDescent="0.25">
      <c r="A898" s="315">
        <f t="shared" si="37"/>
        <v>890</v>
      </c>
      <c r="B898" s="61" t="s">
        <v>2479</v>
      </c>
      <c r="C898" s="61">
        <v>2025</v>
      </c>
      <c r="D898" s="61" t="s">
        <v>68</v>
      </c>
      <c r="E898" s="61"/>
      <c r="F898" s="104" t="s">
        <v>3611</v>
      </c>
      <c r="G898" s="62" t="s">
        <v>3608</v>
      </c>
      <c r="H898" s="310" t="s">
        <v>315</v>
      </c>
      <c r="I898" s="46" t="s">
        <v>3609</v>
      </c>
      <c r="J898" s="64" t="s">
        <v>3609</v>
      </c>
      <c r="K898" s="63" t="s">
        <v>73</v>
      </c>
      <c r="L898" s="94" t="s">
        <v>3612</v>
      </c>
      <c r="M898" s="93" t="s">
        <v>3613</v>
      </c>
      <c r="N898" s="94" t="s">
        <v>3614</v>
      </c>
      <c r="O898" s="94">
        <v>3</v>
      </c>
      <c r="P898" s="95">
        <v>46023</v>
      </c>
      <c r="Q898" s="95">
        <v>46387</v>
      </c>
      <c r="R898" s="96">
        <f t="shared" si="38"/>
        <v>54</v>
      </c>
      <c r="S898" s="94" t="s">
        <v>3615</v>
      </c>
      <c r="T898" s="97" t="s">
        <v>1063</v>
      </c>
      <c r="U898" s="105">
        <f>+IFERROR(VLOOKUP($L898,ACTIVIDADES!$B$9:$X$493,10,0),"")</f>
        <v>1</v>
      </c>
      <c r="V898" s="167" t="str">
        <f>+IFERROR(VLOOKUP($L898,ACTIVIDADES!$B$9:$X$493,11,0)," ")</f>
        <v>Se contrató una persona que apoya el proceso de atención al ciudadano.</v>
      </c>
      <c r="W898" s="227" t="str">
        <f>+IFERROR(VLOOKUP($L898,ACTIVIDADES!$B$9:$X$493,12,0),"")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898" s="138">
        <f>+IFERROR(VLOOKUP($L898,ACTIVIDADES!$B$9:$X$493,13,0),"")</f>
        <v>46153</v>
      </c>
      <c r="Y898" s="164" t="str">
        <f>+IFERROR(VLOOKUP($L898,ACTIVIDADES!$B$9:$X$493,14,0),"")</f>
        <v xml:space="preserve">Se incluye clausulado de la persona contratada para apoyo </v>
      </c>
      <c r="Z898" s="105">
        <f>+IFERROR(VLOOKUP($L898,ACTIVIDADES!$B$9:$X$493,15,0),"")</f>
        <v>1</v>
      </c>
      <c r="AA898" s="165" t="str">
        <f>+IFERROR(VLOOKUP($L898,ACTIVIDADES!$B$9:$X$493,16,0),"")</f>
        <v>CUMPLIDO</v>
      </c>
      <c r="AB898" s="138">
        <v>46157</v>
      </c>
      <c r="AC898" s="174">
        <v>1</v>
      </c>
      <c r="AD898" s="181" t="s">
        <v>3616</v>
      </c>
      <c r="AE898" s="105" t="s">
        <v>146</v>
      </c>
      <c r="AF898" s="105" t="s">
        <v>81</v>
      </c>
      <c r="AG898" s="105" t="s">
        <v>85</v>
      </c>
      <c r="AH898" s="105" t="s">
        <v>123</v>
      </c>
      <c r="AI898" s="33"/>
      <c r="AJ898" s="33"/>
      <c r="AK898" s="34"/>
      <c r="AL898" s="33"/>
      <c r="AM898" s="34"/>
      <c r="AN898" s="35"/>
      <c r="AO898" s="36"/>
      <c r="AP898" s="37"/>
      <c r="AQ898" s="33"/>
      <c r="AR898" s="38"/>
      <c r="AS898" s="39"/>
      <c r="AT898" s="40"/>
      <c r="AU898" s="48"/>
      <c r="AV898" s="49"/>
      <c r="AW898" s="41"/>
      <c r="AX898" s="47"/>
      <c r="AY898" s="33"/>
      <c r="AZ898" s="33"/>
      <c r="BA898" s="34"/>
      <c r="BB898" s="33"/>
      <c r="BC898" s="34"/>
      <c r="BD898" s="35"/>
      <c r="BE898" s="36"/>
      <c r="BF898" s="37"/>
      <c r="BG898" s="33"/>
      <c r="BH898" s="38"/>
      <c r="BI898" s="39"/>
      <c r="BJ898" s="40"/>
      <c r="BK898" s="48"/>
      <c r="BL898" s="49"/>
      <c r="BM898" s="41"/>
      <c r="BN898" s="47"/>
      <c r="BO898" s="33"/>
      <c r="BP898" s="33"/>
      <c r="BQ898" s="34"/>
      <c r="BR898" s="33"/>
      <c r="BS898" s="34"/>
      <c r="BT898" s="35"/>
      <c r="BU898" s="36"/>
      <c r="BV898" s="37"/>
      <c r="BW898" s="33"/>
      <c r="BX898" s="38"/>
      <c r="BY898" s="39"/>
      <c r="BZ898" s="40"/>
      <c r="CA898" s="48"/>
      <c r="CB898" s="49"/>
      <c r="CC898" s="41"/>
      <c r="CD898" s="47"/>
    </row>
    <row r="899" spans="1:82" s="32" customFormat="1" ht="90" customHeight="1" x14ac:dyDescent="0.25">
      <c r="A899" s="315">
        <f t="shared" si="37"/>
        <v>891</v>
      </c>
      <c r="B899" s="61" t="s">
        <v>2479</v>
      </c>
      <c r="C899" s="61">
        <v>2025</v>
      </c>
      <c r="D899" s="61" t="s">
        <v>68</v>
      </c>
      <c r="E899" s="61"/>
      <c r="F899" s="104" t="s">
        <v>3617</v>
      </c>
      <c r="G899" s="62" t="s">
        <v>3608</v>
      </c>
      <c r="H899" s="310" t="s">
        <v>315</v>
      </c>
      <c r="I899" s="46" t="s">
        <v>3609</v>
      </c>
      <c r="J899" s="46" t="s">
        <v>3609</v>
      </c>
      <c r="K899" s="63" t="s">
        <v>73</v>
      </c>
      <c r="L899" s="90" t="s">
        <v>3618</v>
      </c>
      <c r="M899" s="100" t="s">
        <v>3619</v>
      </c>
      <c r="N899" s="90" t="s">
        <v>3620</v>
      </c>
      <c r="O899" s="90">
        <v>12</v>
      </c>
      <c r="P899" s="101">
        <v>46053</v>
      </c>
      <c r="Q899" s="101">
        <v>46387</v>
      </c>
      <c r="R899" s="102">
        <f t="shared" si="38"/>
        <v>49.5</v>
      </c>
      <c r="S899" s="90" t="s">
        <v>321</v>
      </c>
      <c r="T899" s="90" t="s">
        <v>1063</v>
      </c>
      <c r="U899" s="105">
        <f>+IFERROR(VLOOKUP($L899,ACTIVIDADES!$B$9:$X$493,10,0),"")</f>
        <v>0</v>
      </c>
      <c r="V899" s="167" t="str">
        <f>+IFERROR(VLOOKUP($L899,ACTIVIDADES!$B$9:$X$493,11,0)," ")</f>
        <v>Se realizan alertas mensuales en las que se informan las alertas de las PQRSD</v>
      </c>
      <c r="W899" s="227" t="str">
        <f>+IFERROR(VLOOKUP($L899,ACTIVIDADES!$B$9:$X$493,12,0),"")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X899" s="138">
        <f>+IFERROR(VLOOKUP($L899,ACTIVIDADES!$B$9:$X$493,13,0),"")</f>
        <v>46153</v>
      </c>
      <c r="Y899" s="164" t="str">
        <f>+IFERROR(VLOOKUP($L899,ACTIVIDADES!$B$9:$X$493,14,0),"")</f>
        <v>Se incluyen reportes del primer trimestre de la vigencia</v>
      </c>
      <c r="Z899" s="105">
        <f>+IFERROR(VLOOKUP($L899,ACTIVIDADES!$B$9:$X$493,15,0),"")</f>
        <v>0.25</v>
      </c>
      <c r="AA899" s="165" t="str">
        <f>+IFERROR(VLOOKUP($L899,ACTIVIDADES!$B$9:$X$493,16,0),"")</f>
        <v>EJECUCIÓN</v>
      </c>
      <c r="AB899" s="138">
        <v>46157</v>
      </c>
      <c r="AC899" s="105">
        <v>0.25</v>
      </c>
      <c r="AD899" s="181" t="s">
        <v>322</v>
      </c>
      <c r="AE899" s="105" t="s">
        <v>108</v>
      </c>
      <c r="AF899" s="105" t="s">
        <v>81</v>
      </c>
      <c r="AG899" s="105" t="s">
        <v>81</v>
      </c>
      <c r="AH899" s="105" t="s">
        <v>81</v>
      </c>
      <c r="AI899" s="33"/>
      <c r="AJ899" s="33"/>
      <c r="AK899" s="34"/>
      <c r="AL899" s="33"/>
      <c r="AM899" s="34"/>
      <c r="AN899" s="35"/>
      <c r="AO899" s="36"/>
      <c r="AP899" s="37"/>
      <c r="AQ899" s="33"/>
      <c r="AR899" s="38"/>
      <c r="AS899" s="39"/>
      <c r="AT899" s="40"/>
      <c r="AU899" s="48"/>
      <c r="AV899" s="49"/>
      <c r="AW899" s="41"/>
      <c r="AX899" s="47"/>
      <c r="AY899" s="33"/>
      <c r="AZ899" s="33"/>
      <c r="BA899" s="34"/>
      <c r="BB899" s="33"/>
      <c r="BC899" s="34"/>
      <c r="BD899" s="35"/>
      <c r="BE899" s="36"/>
      <c r="BF899" s="37"/>
      <c r="BG899" s="33"/>
      <c r="BH899" s="38"/>
      <c r="BI899" s="39"/>
      <c r="BJ899" s="40"/>
      <c r="BK899" s="48"/>
      <c r="BL899" s="49"/>
      <c r="BM899" s="41"/>
      <c r="BN899" s="47"/>
      <c r="BO899" s="33"/>
      <c r="BP899" s="33"/>
      <c r="BQ899" s="34"/>
      <c r="BR899" s="33"/>
      <c r="BS899" s="34"/>
      <c r="BT899" s="35"/>
      <c r="BU899" s="36"/>
      <c r="BV899" s="37"/>
      <c r="BW899" s="33"/>
      <c r="BX899" s="38"/>
      <c r="BY899" s="39"/>
      <c r="BZ899" s="40"/>
      <c r="CA899" s="48"/>
      <c r="CB899" s="49"/>
      <c r="CC899" s="41"/>
      <c r="CD899" s="47"/>
    </row>
    <row r="900" spans="1:82" s="32" customFormat="1" ht="155.25" customHeight="1" x14ac:dyDescent="0.25">
      <c r="A900" s="315">
        <f t="shared" si="37"/>
        <v>892</v>
      </c>
      <c r="B900" s="61" t="s">
        <v>2479</v>
      </c>
      <c r="C900" s="61">
        <v>2025</v>
      </c>
      <c r="D900" s="61" t="s">
        <v>68</v>
      </c>
      <c r="E900" s="61"/>
      <c r="F900" s="104" t="s">
        <v>3621</v>
      </c>
      <c r="G900" s="62" t="s">
        <v>3608</v>
      </c>
      <c r="H900" s="310"/>
      <c r="I900" s="46" t="s">
        <v>3609</v>
      </c>
      <c r="J900" s="64" t="s">
        <v>3609</v>
      </c>
      <c r="K900" s="63" t="s">
        <v>73</v>
      </c>
      <c r="L900" s="90" t="s">
        <v>3622</v>
      </c>
      <c r="M900" s="100" t="s">
        <v>3623</v>
      </c>
      <c r="N900" s="90" t="s">
        <v>3624</v>
      </c>
      <c r="O900" s="90">
        <v>1</v>
      </c>
      <c r="P900" s="101">
        <v>46053</v>
      </c>
      <c r="Q900" s="101">
        <v>46387</v>
      </c>
      <c r="R900" s="102">
        <f t="shared" si="38"/>
        <v>49.5</v>
      </c>
      <c r="S900" s="90" t="s">
        <v>131</v>
      </c>
      <c r="T900" s="90" t="s">
        <v>1063</v>
      </c>
      <c r="U900" s="105">
        <f>+IFERROR(VLOOKUP($L900,ACTIVIDADES!$B$9:$X$493,10,0),"")</f>
        <v>1</v>
      </c>
      <c r="V900" s="167" t="str">
        <f>+IFERROR(VLOOKUP($L900,ACTIVIDADES!$B$9:$X$493,11,0)," ")</f>
        <v>Se aporta como evidencia la parametrización funcional del módulo de reportes de ORFEO NG, evidenciando generación de reportes detallados y oportunos sobre radicados, productividad, correspondencia y expedientes electrónicos, en cumplimiento de la acción de mejora.</v>
      </c>
      <c r="W900" s="227" t="str">
        <f>+IFERROR(VLOOKUP($L900,ACTIVIDADES!$B$9:$X$493,12,0),"")</f>
        <v>https://dnbcgovco-my.sharepoint.com/:f:/g/personal/planeacion_dnbc_gov_co/IgCNzwnnkkpRTaEBPMx0rOwFASu8lZZKfmwE_kJhjMBi4Do?e=8NVROU</v>
      </c>
      <c r="X900" s="138">
        <f>+IFERROR(VLOOKUP($L900,ACTIVIDADES!$B$9:$X$493,13,0),"")</f>
        <v>46153</v>
      </c>
      <c r="Y900" s="164" t="str">
        <f>+IFERROR(VLOOKUP($L900,ACTIVIDADES!$B$9:$X$493,14,0),"")</f>
        <v>Se remite pantallazo de generación de reportes en ORFEO</v>
      </c>
      <c r="Z900" s="105">
        <f>+IFERROR(VLOOKUP($L900,ACTIVIDADES!$B$9:$X$493,15,0),"")</f>
        <v>1</v>
      </c>
      <c r="AA900" s="165" t="str">
        <f>+IFERROR(VLOOKUP($L900,ACTIVIDADES!$B$9:$X$493,16,0),"")</f>
        <v>CUMPLIDO</v>
      </c>
      <c r="AB900" s="171">
        <v>46181</v>
      </c>
      <c r="AC900" s="105">
        <v>1</v>
      </c>
      <c r="AD900" s="105" t="s">
        <v>3625</v>
      </c>
      <c r="AE900" s="105" t="s">
        <v>80</v>
      </c>
      <c r="AF900" s="105" t="s">
        <v>81</v>
      </c>
      <c r="AG900" s="105" t="s">
        <v>85</v>
      </c>
      <c r="AH900" s="105" t="s">
        <v>123</v>
      </c>
      <c r="AI900" s="33"/>
      <c r="AJ900" s="33"/>
      <c r="AK900" s="34"/>
      <c r="AL900" s="33"/>
      <c r="AM900" s="34"/>
      <c r="AN900" s="35"/>
      <c r="AO900" s="36"/>
      <c r="AP900" s="37"/>
      <c r="AQ900" s="33"/>
      <c r="AR900" s="38"/>
      <c r="AS900" s="39"/>
      <c r="AT900" s="40"/>
      <c r="AU900" s="48"/>
      <c r="AV900" s="49"/>
      <c r="AW900" s="41"/>
      <c r="AX900" s="47"/>
      <c r="AY900" s="33"/>
      <c r="AZ900" s="33"/>
      <c r="BA900" s="34"/>
      <c r="BB900" s="33"/>
      <c r="BC900" s="34"/>
      <c r="BD900" s="35"/>
      <c r="BE900" s="36"/>
      <c r="BF900" s="37"/>
      <c r="BG900" s="33"/>
      <c r="BH900" s="38"/>
      <c r="BI900" s="39"/>
      <c r="BJ900" s="40"/>
      <c r="BK900" s="48"/>
      <c r="BL900" s="49"/>
      <c r="BM900" s="41"/>
      <c r="BN900" s="47"/>
      <c r="BO900" s="33"/>
      <c r="BP900" s="33"/>
      <c r="BQ900" s="34"/>
      <c r="BR900" s="33"/>
      <c r="BS900" s="34"/>
      <c r="BT900" s="35"/>
      <c r="BU900" s="36"/>
      <c r="BV900" s="37"/>
      <c r="BW900" s="33"/>
      <c r="BX900" s="38"/>
      <c r="BY900" s="39"/>
      <c r="BZ900" s="40"/>
      <c r="CA900" s="48"/>
      <c r="CB900" s="49"/>
      <c r="CC900" s="41"/>
      <c r="CD900" s="47"/>
    </row>
    <row r="901" spans="1:82" s="32" customFormat="1" ht="90" customHeight="1" x14ac:dyDescent="0.25">
      <c r="A901" s="315">
        <f t="shared" si="37"/>
        <v>893</v>
      </c>
      <c r="B901" s="61" t="s">
        <v>2479</v>
      </c>
      <c r="C901" s="61">
        <v>2025</v>
      </c>
      <c r="D901" s="61" t="s">
        <v>163</v>
      </c>
      <c r="E901" s="61"/>
      <c r="F901" s="104" t="s">
        <v>3626</v>
      </c>
      <c r="G901" s="62" t="s">
        <v>3608</v>
      </c>
      <c r="H901" s="310" t="s">
        <v>315</v>
      </c>
      <c r="I901" s="46" t="s">
        <v>3609</v>
      </c>
      <c r="J901" s="46" t="s">
        <v>3609</v>
      </c>
      <c r="K901" s="63" t="s">
        <v>73</v>
      </c>
      <c r="L901" s="90" t="s">
        <v>1059</v>
      </c>
      <c r="M901" s="100" t="s">
        <v>1060</v>
      </c>
      <c r="N901" s="90" t="s">
        <v>1061</v>
      </c>
      <c r="O901" s="90">
        <v>12</v>
      </c>
      <c r="P901" s="101">
        <v>46023</v>
      </c>
      <c r="Q901" s="101">
        <v>46387</v>
      </c>
      <c r="R901" s="102">
        <f t="shared" si="38"/>
        <v>54</v>
      </c>
      <c r="S901" s="90" t="s">
        <v>321</v>
      </c>
      <c r="T901" s="90" t="s">
        <v>1063</v>
      </c>
      <c r="U901" s="105">
        <f>+IFERROR(VLOOKUP($L901,ACTIVIDADES!$B$9:$X$493,10,0),"")</f>
        <v>0</v>
      </c>
      <c r="V901" s="167">
        <f>+IFERROR(VLOOKUP($L901,ACTIVIDADES!$B$9:$X$493,11,0)," ")</f>
        <v>0</v>
      </c>
      <c r="W901" s="227">
        <f>+IFERROR(VLOOKUP($L901,ACTIVIDADES!$B$9:$X$493,12,0),"")</f>
        <v>0</v>
      </c>
      <c r="X901" s="138">
        <f>+IFERROR(VLOOKUP($L901,ACTIVIDADES!$B$9:$X$493,13,0),"")</f>
        <v>46153</v>
      </c>
      <c r="Y901" s="164" t="str">
        <f>+IFERROR(VLOOKUP($L901,ACTIVIDADES!$B$9:$X$493,14,0),"")</f>
        <v>No se registra seguimiento</v>
      </c>
      <c r="Z901" s="105">
        <f>+IFERROR(VLOOKUP($L901,ACTIVIDADES!$B$9:$X$493,15,0),"")</f>
        <v>0</v>
      </c>
      <c r="AA901" s="165" t="str">
        <f>+IFERROR(VLOOKUP($L901,ACTIVIDADES!$B$9:$X$493,16,0),"")</f>
        <v>EJECUCIÓN</v>
      </c>
      <c r="AB901" s="138">
        <v>46157</v>
      </c>
      <c r="AC901" s="105">
        <v>0</v>
      </c>
      <c r="AD901" s="105" t="s">
        <v>93</v>
      </c>
      <c r="AE901" s="105" t="s">
        <v>83</v>
      </c>
      <c r="AF901" s="105" t="s">
        <v>81</v>
      </c>
      <c r="AG901" s="105" t="s">
        <v>81</v>
      </c>
      <c r="AH901" s="105" t="s">
        <v>81</v>
      </c>
      <c r="AI901" s="33"/>
      <c r="AJ901" s="33"/>
      <c r="AK901" s="34"/>
      <c r="AL901" s="33"/>
      <c r="AM901" s="34"/>
      <c r="AN901" s="35"/>
      <c r="AO901" s="36"/>
      <c r="AP901" s="37"/>
      <c r="AQ901" s="33"/>
      <c r="AR901" s="38"/>
      <c r="AS901" s="39"/>
      <c r="AT901" s="40"/>
      <c r="AU901" s="48"/>
      <c r="AV901" s="49"/>
      <c r="AW901" s="41"/>
      <c r="AX901" s="47"/>
      <c r="AY901" s="33"/>
      <c r="AZ901" s="33"/>
      <c r="BA901" s="34"/>
      <c r="BB901" s="33"/>
      <c r="BC901" s="34"/>
      <c r="BD901" s="35"/>
      <c r="BE901" s="36"/>
      <c r="BF901" s="37"/>
      <c r="BG901" s="33"/>
      <c r="BH901" s="38"/>
      <c r="BI901" s="39"/>
      <c r="BJ901" s="40"/>
      <c r="BK901" s="48"/>
      <c r="BL901" s="49"/>
      <c r="BM901" s="41"/>
      <c r="BN901" s="47"/>
      <c r="BO901" s="33"/>
      <c r="BP901" s="33"/>
      <c r="BQ901" s="34"/>
      <c r="BR901" s="33"/>
      <c r="BS901" s="34"/>
      <c r="BT901" s="35"/>
      <c r="BU901" s="36"/>
      <c r="BV901" s="37"/>
      <c r="BW901" s="33"/>
      <c r="BX901" s="38"/>
      <c r="BY901" s="39"/>
      <c r="BZ901" s="40"/>
      <c r="CA901" s="48"/>
      <c r="CB901" s="49"/>
      <c r="CC901" s="41"/>
      <c r="CD901" s="47"/>
    </row>
    <row r="902" spans="1:82" s="32" customFormat="1" ht="90" customHeight="1" x14ac:dyDescent="0.2">
      <c r="A902" s="315">
        <f t="shared" si="37"/>
        <v>894</v>
      </c>
      <c r="B902" s="61" t="s">
        <v>2479</v>
      </c>
      <c r="C902" s="61">
        <v>2025</v>
      </c>
      <c r="D902" s="61" t="s">
        <v>163</v>
      </c>
      <c r="E902" s="61"/>
      <c r="F902" s="104" t="s">
        <v>344</v>
      </c>
      <c r="G902" s="62" t="s">
        <v>3627</v>
      </c>
      <c r="H902" s="310"/>
      <c r="I902" s="46" t="s">
        <v>3628</v>
      </c>
      <c r="J902" s="46" t="s">
        <v>3628</v>
      </c>
      <c r="K902" s="63" t="s">
        <v>73</v>
      </c>
      <c r="L902" s="90" t="s">
        <v>3629</v>
      </c>
      <c r="M902" s="100" t="s">
        <v>824</v>
      </c>
      <c r="N902" s="90" t="s">
        <v>825</v>
      </c>
      <c r="O902" s="90">
        <v>4</v>
      </c>
      <c r="P902" s="101">
        <v>46023</v>
      </c>
      <c r="Q902" s="101">
        <v>46387</v>
      </c>
      <c r="R902" s="102">
        <f t="shared" si="38"/>
        <v>54</v>
      </c>
      <c r="S902" s="90" t="s">
        <v>458</v>
      </c>
      <c r="T902" s="90" t="s">
        <v>3630</v>
      </c>
      <c r="U902" s="105">
        <f>+IFERROR(VLOOKUP($L902,ACTIVIDADES!$B$9:$X$493,10,0),"")</f>
        <v>0</v>
      </c>
      <c r="V902" s="167">
        <f>+IFERROR(VLOOKUP($L902,ACTIVIDADES!$B$9:$X$493,11,0)," ")</f>
        <v>0</v>
      </c>
      <c r="W902" s="227">
        <f>+IFERROR(VLOOKUP($L902,ACTIVIDADES!$B$9:$X$493,12,0),"")</f>
        <v>0</v>
      </c>
      <c r="X902" s="138">
        <f>+IFERROR(VLOOKUP($L902,ACTIVIDADES!$B$9:$X$493,13,0),"")</f>
        <v>46153</v>
      </c>
      <c r="Y902" s="164" t="str">
        <f>+IFERROR(VLOOKUP($L902,ACTIVIDADES!$B$9:$X$493,14,0),"")</f>
        <v>No se realizó seguimiento</v>
      </c>
      <c r="Z902" s="105">
        <f>+IFERROR(VLOOKUP($L902,ACTIVIDADES!$B$9:$X$493,15,0),"")</f>
        <v>0</v>
      </c>
      <c r="AA902" s="165" t="str">
        <f>+IFERROR(VLOOKUP($L902,ACTIVIDADES!$B$9:$X$493,16,0),"")</f>
        <v>EJECUCIÓN</v>
      </c>
      <c r="AB902" s="138">
        <v>46157</v>
      </c>
      <c r="AC902" s="105">
        <v>0</v>
      </c>
      <c r="AD902" s="105" t="s">
        <v>93</v>
      </c>
      <c r="AE902" s="105" t="s">
        <v>83</v>
      </c>
      <c r="AF902" s="105" t="s">
        <v>81</v>
      </c>
      <c r="AG902" s="105" t="s">
        <v>81</v>
      </c>
      <c r="AH902" s="230" t="s">
        <v>3212</v>
      </c>
      <c r="AI902" s="33"/>
      <c r="AJ902" s="33"/>
      <c r="AK902" s="34"/>
      <c r="AL902" s="33"/>
      <c r="AM902" s="34"/>
      <c r="AN902" s="35"/>
      <c r="AO902" s="36"/>
      <c r="AP902" s="37"/>
      <c r="AQ902" s="33"/>
      <c r="AR902" s="38"/>
      <c r="AS902" s="39"/>
      <c r="AT902" s="40"/>
      <c r="AU902" s="48"/>
      <c r="AV902" s="49"/>
      <c r="AW902" s="41"/>
      <c r="AX902" s="47"/>
      <c r="AY902" s="33"/>
      <c r="AZ902" s="33"/>
      <c r="BA902" s="34"/>
      <c r="BB902" s="33"/>
      <c r="BC902" s="34"/>
      <c r="BD902" s="35"/>
      <c r="BE902" s="36"/>
      <c r="BF902" s="37"/>
      <c r="BG902" s="33"/>
      <c r="BH902" s="38"/>
      <c r="BI902" s="39"/>
      <c r="BJ902" s="40"/>
      <c r="BK902" s="48"/>
      <c r="BL902" s="49"/>
      <c r="BM902" s="41"/>
      <c r="BN902" s="47"/>
      <c r="BO902" s="33"/>
      <c r="BP902" s="33"/>
      <c r="BQ902" s="34"/>
      <c r="BR902" s="33"/>
      <c r="BS902" s="34"/>
      <c r="BT902" s="35"/>
      <c r="BU902" s="36"/>
      <c r="BV902" s="37"/>
      <c r="BW902" s="33"/>
      <c r="BX902" s="38"/>
      <c r="BY902" s="39"/>
      <c r="BZ902" s="40"/>
      <c r="CA902" s="48"/>
      <c r="CB902" s="49"/>
      <c r="CC902" s="41"/>
      <c r="CD902" s="47"/>
    </row>
    <row r="903" spans="1:82" s="32" customFormat="1" ht="90" customHeight="1" x14ac:dyDescent="0.2">
      <c r="A903" s="315">
        <f t="shared" si="37"/>
        <v>895</v>
      </c>
      <c r="B903" s="61" t="s">
        <v>2479</v>
      </c>
      <c r="C903" s="61">
        <v>2025</v>
      </c>
      <c r="D903" s="61" t="s">
        <v>68</v>
      </c>
      <c r="E903" s="61"/>
      <c r="F903" s="104" t="s">
        <v>344</v>
      </c>
      <c r="G903" s="62" t="s">
        <v>3627</v>
      </c>
      <c r="H903" s="310"/>
      <c r="I903" s="46" t="s">
        <v>3628</v>
      </c>
      <c r="J903" s="64" t="s">
        <v>3628</v>
      </c>
      <c r="K903" s="63" t="s">
        <v>73</v>
      </c>
      <c r="L903" s="90" t="s">
        <v>3631</v>
      </c>
      <c r="M903" s="100" t="s">
        <v>3632</v>
      </c>
      <c r="N903" s="90" t="s">
        <v>3633</v>
      </c>
      <c r="O903" s="90">
        <v>1</v>
      </c>
      <c r="P903" s="101">
        <v>46023</v>
      </c>
      <c r="Q903" s="101">
        <v>46295</v>
      </c>
      <c r="R903" s="102">
        <f t="shared" si="38"/>
        <v>40.35</v>
      </c>
      <c r="S903" s="90" t="s">
        <v>105</v>
      </c>
      <c r="T903" s="90" t="s">
        <v>3630</v>
      </c>
      <c r="U903" s="105">
        <f>+IFERROR(VLOOKUP($L903,ACTIVIDADES!$B$9:$X$493,10,0),"")</f>
        <v>0</v>
      </c>
      <c r="V903" s="167" t="str">
        <f>+IFERROR(VLOOKUP($L903,ACTIVIDADES!$B$9:$X$493,11,0)," ")</f>
        <v xml:space="preserve">Actividad en desarrollo; el Manual de Supervisión e Interventoría se encuentra en proceso de actualización y estructuración para su posterior adopción y socialización.
</v>
      </c>
      <c r="W903" s="227">
        <f>+IFERROR(VLOOKUP($L903,ACTIVIDADES!$B$9:$X$493,12,0),"")</f>
        <v>0</v>
      </c>
      <c r="X903" s="138">
        <f>+IFERROR(VLOOKUP($L903,ACTIVIDADES!$B$9:$X$493,13,0),"")</f>
        <v>46153</v>
      </c>
      <c r="Y903" s="164" t="str">
        <f>+IFERROR(VLOOKUP($L903,ACTIVIDADES!$B$9:$X$493,14,0),"")</f>
        <v>No se evidencian soportes de la actividad</v>
      </c>
      <c r="Z903" s="105">
        <f>+IFERROR(VLOOKUP($L903,ACTIVIDADES!$B$9:$X$493,15,0),"")</f>
        <v>0</v>
      </c>
      <c r="AA903" s="165" t="str">
        <f>+IFERROR(VLOOKUP($L903,ACTIVIDADES!$B$9:$X$493,16,0),"")</f>
        <v>EJECUCIÓN</v>
      </c>
      <c r="AB903" s="138">
        <v>46157</v>
      </c>
      <c r="AC903" s="105">
        <v>0</v>
      </c>
      <c r="AD903" s="105" t="s">
        <v>93</v>
      </c>
      <c r="AE903" s="105" t="s">
        <v>83</v>
      </c>
      <c r="AF903" s="105" t="s">
        <v>81</v>
      </c>
      <c r="AG903" s="105" t="s">
        <v>81</v>
      </c>
      <c r="AH903" s="230" t="s">
        <v>3212</v>
      </c>
      <c r="AI903" s="33"/>
      <c r="AJ903" s="33"/>
      <c r="AK903" s="34"/>
      <c r="AL903" s="33"/>
      <c r="AM903" s="34"/>
      <c r="AN903" s="35"/>
      <c r="AO903" s="36"/>
      <c r="AP903" s="37"/>
      <c r="AQ903" s="33"/>
      <c r="AR903" s="38"/>
      <c r="AS903" s="39"/>
      <c r="AT903" s="40"/>
      <c r="AU903" s="48"/>
      <c r="AV903" s="49"/>
      <c r="AW903" s="41"/>
      <c r="AX903" s="47"/>
      <c r="AY903" s="33"/>
      <c r="AZ903" s="33"/>
      <c r="BA903" s="34"/>
      <c r="BB903" s="33"/>
      <c r="BC903" s="34"/>
      <c r="BD903" s="35"/>
      <c r="BE903" s="36"/>
      <c r="BF903" s="37"/>
      <c r="BG903" s="33"/>
      <c r="BH903" s="38"/>
      <c r="BI903" s="39"/>
      <c r="BJ903" s="40"/>
      <c r="BK903" s="48"/>
      <c r="BL903" s="49"/>
      <c r="BM903" s="41"/>
      <c r="BN903" s="47"/>
      <c r="BO903" s="33"/>
      <c r="BP903" s="33"/>
      <c r="BQ903" s="34"/>
      <c r="BR903" s="33"/>
      <c r="BS903" s="34"/>
      <c r="BT903" s="35"/>
      <c r="BU903" s="36"/>
      <c r="BV903" s="37"/>
      <c r="BW903" s="33"/>
      <c r="BX903" s="38"/>
      <c r="BY903" s="39"/>
      <c r="BZ903" s="40"/>
      <c r="CA903" s="48"/>
      <c r="CB903" s="49"/>
      <c r="CC903" s="41"/>
      <c r="CD903" s="47"/>
    </row>
    <row r="904" spans="1:82" s="32" customFormat="1" ht="90" customHeight="1" x14ac:dyDescent="0.2">
      <c r="A904" s="315">
        <f t="shared" si="37"/>
        <v>896</v>
      </c>
      <c r="B904" s="61" t="s">
        <v>2479</v>
      </c>
      <c r="C904" s="61">
        <v>2025</v>
      </c>
      <c r="D904" s="61" t="s">
        <v>68</v>
      </c>
      <c r="E904" s="61"/>
      <c r="F904" s="104" t="s">
        <v>344</v>
      </c>
      <c r="G904" s="62" t="s">
        <v>3627</v>
      </c>
      <c r="H904" s="310"/>
      <c r="I904" s="46" t="s">
        <v>3628</v>
      </c>
      <c r="J904" s="64" t="s">
        <v>3628</v>
      </c>
      <c r="K904" s="63" t="s">
        <v>73</v>
      </c>
      <c r="L904" s="90" t="s">
        <v>3634</v>
      </c>
      <c r="M904" s="100" t="s">
        <v>3635</v>
      </c>
      <c r="N904" s="90" t="s">
        <v>3636</v>
      </c>
      <c r="O904" s="90">
        <v>4</v>
      </c>
      <c r="P904" s="101">
        <v>46023</v>
      </c>
      <c r="Q904" s="101">
        <v>46387</v>
      </c>
      <c r="R904" s="102">
        <f t="shared" si="38"/>
        <v>54</v>
      </c>
      <c r="S904" s="90" t="s">
        <v>105</v>
      </c>
      <c r="T904" s="90" t="s">
        <v>3630</v>
      </c>
      <c r="U904" s="105">
        <f>+IFERROR(VLOOKUP($L904,ACTIVIDADES!$B$9:$X$493,10,0),"")</f>
        <v>0</v>
      </c>
      <c r="V904" s="167" t="str">
        <f>+IFERROR(VLOOKUP($L904,ACTIVIDADES!$B$9:$X$493,11,0)," ")</f>
        <v xml:space="preserve">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
</v>
      </c>
      <c r="W904" s="227">
        <f>+IFERROR(VLOOKUP($L904,ACTIVIDADES!$B$9:$X$493,12,0),"")</f>
        <v>0</v>
      </c>
      <c r="X904" s="138">
        <f>+IFERROR(VLOOKUP($L904,ACTIVIDADES!$B$9:$X$493,13,0),"")</f>
        <v>46153</v>
      </c>
      <c r="Y904" s="164" t="str">
        <f>+IFERROR(VLOOKUP($L904,ACTIVIDADES!$B$9:$X$493,14,0),"")</f>
        <v>No se evidencian soportes de la actividad</v>
      </c>
      <c r="Z904" s="105">
        <f>+IFERROR(VLOOKUP($L904,ACTIVIDADES!$B$9:$X$493,15,0),"")</f>
        <v>0</v>
      </c>
      <c r="AA904" s="165" t="str">
        <f>+IFERROR(VLOOKUP($L904,ACTIVIDADES!$B$9:$X$493,16,0),"")</f>
        <v>EJECUCIÓN</v>
      </c>
      <c r="AB904" s="138">
        <v>46157</v>
      </c>
      <c r="AC904" s="105">
        <v>0</v>
      </c>
      <c r="AD904" s="105" t="s">
        <v>93</v>
      </c>
      <c r="AE904" s="105" t="s">
        <v>83</v>
      </c>
      <c r="AF904" s="105" t="s">
        <v>81</v>
      </c>
      <c r="AG904" s="105" t="s">
        <v>81</v>
      </c>
      <c r="AH904" s="230" t="s">
        <v>3212</v>
      </c>
      <c r="AI904" s="33"/>
      <c r="AJ904" s="33"/>
      <c r="AK904" s="34"/>
      <c r="AL904" s="33"/>
      <c r="AM904" s="34"/>
      <c r="AN904" s="35"/>
      <c r="AO904" s="36"/>
      <c r="AP904" s="37"/>
      <c r="AQ904" s="33"/>
      <c r="AR904" s="38"/>
      <c r="AS904" s="39"/>
      <c r="AT904" s="40"/>
      <c r="AU904" s="48"/>
      <c r="AV904" s="49"/>
      <c r="AW904" s="41"/>
      <c r="AX904" s="47"/>
      <c r="AY904" s="33"/>
      <c r="AZ904" s="33"/>
      <c r="BA904" s="34"/>
      <c r="BB904" s="33"/>
      <c r="BC904" s="34"/>
      <c r="BD904" s="35"/>
      <c r="BE904" s="36"/>
      <c r="BF904" s="37"/>
      <c r="BG904" s="33"/>
      <c r="BH904" s="38"/>
      <c r="BI904" s="39"/>
      <c r="BJ904" s="40"/>
      <c r="BK904" s="48"/>
      <c r="BL904" s="49"/>
      <c r="BM904" s="41"/>
      <c r="BN904" s="47"/>
      <c r="BO904" s="33"/>
      <c r="BP904" s="33"/>
      <c r="BQ904" s="34"/>
      <c r="BR904" s="33"/>
      <c r="BS904" s="34"/>
      <c r="BT904" s="35"/>
      <c r="BU904" s="36"/>
      <c r="BV904" s="37"/>
      <c r="BW904" s="33"/>
      <c r="BX904" s="38"/>
      <c r="BY904" s="39"/>
      <c r="BZ904" s="40"/>
      <c r="CA904" s="48"/>
      <c r="CB904" s="49"/>
      <c r="CC904" s="41"/>
      <c r="CD904" s="47"/>
    </row>
    <row r="905" spans="1:82" s="32" customFormat="1" ht="90" customHeight="1" x14ac:dyDescent="0.25">
      <c r="A905" s="315">
        <f t="shared" si="37"/>
        <v>897</v>
      </c>
      <c r="B905" s="61" t="s">
        <v>2479</v>
      </c>
      <c r="C905" s="61">
        <v>2025</v>
      </c>
      <c r="D905" s="61" t="s">
        <v>163</v>
      </c>
      <c r="E905" s="61"/>
      <c r="F905" s="104" t="s">
        <v>344</v>
      </c>
      <c r="G905" s="62" t="s">
        <v>3627</v>
      </c>
      <c r="H905" s="310" t="s">
        <v>164</v>
      </c>
      <c r="I905" s="46" t="s">
        <v>3637</v>
      </c>
      <c r="J905" s="64" t="s">
        <v>3637</v>
      </c>
      <c r="K905" s="63" t="s">
        <v>73</v>
      </c>
      <c r="L905" s="90" t="s">
        <v>3638</v>
      </c>
      <c r="M905" s="100" t="s">
        <v>3639</v>
      </c>
      <c r="N905" s="90" t="s">
        <v>2516</v>
      </c>
      <c r="O905" s="90">
        <v>100</v>
      </c>
      <c r="P905" s="101">
        <v>46023</v>
      </c>
      <c r="Q905" s="101">
        <v>46112</v>
      </c>
      <c r="R905" s="102">
        <f t="shared" si="38"/>
        <v>13.5</v>
      </c>
      <c r="S905" s="90" t="s">
        <v>168</v>
      </c>
      <c r="T905" s="90" t="s">
        <v>3630</v>
      </c>
      <c r="U905" s="105">
        <f>+IFERROR(VLOOKUP($L905,ACTIVIDADES!$B$9:$X$493,10,0),"")</f>
        <v>1</v>
      </c>
      <c r="V905" s="167" t="str">
        <f>+IFERROR(VLOOKUP($L905,ACTIVIDADES!$B$9:$X$493,11,0)," ")</f>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v>
      </c>
      <c r="W905" s="227" t="str">
        <f>+IFERROR(VLOOKUP($L905,ACTIVIDADES!$B$9:$X$493,12,0),"")</f>
        <v>https://dnbcgovco-my.sharepoint.com/:f:/g/personal/planeacion_dnbc_gov_co/IgAxLDPWrGrVSIExpsFu4FVBARbgEY4ISmffqsx51uXs0ws?e=vlbjvV</v>
      </c>
      <c r="X905" s="138">
        <f>+IFERROR(VLOOKUP($L905,ACTIVIDADES!$B$9:$X$493,13,0),"")</f>
        <v>46153</v>
      </c>
      <c r="Y905" s="164" t="str">
        <f>+IFERROR(VLOOKUP($L905,ACTIVIDADES!$B$9:$X$493,14,0),"")</f>
        <v>Se anexa evidencia del proceso IP-006-2025</v>
      </c>
      <c r="Z905" s="105">
        <f>+IFERROR(VLOOKUP($L905,ACTIVIDADES!$B$9:$X$493,15,0),"")</f>
        <v>1</v>
      </c>
      <c r="AA905" s="165" t="str">
        <f>+IFERROR(VLOOKUP($L905,ACTIVIDADES!$B$9:$X$493,16,0),"")</f>
        <v>CUMPLIDO</v>
      </c>
      <c r="AB905" s="138">
        <v>46157</v>
      </c>
      <c r="AC905" s="170">
        <v>1</v>
      </c>
      <c r="AD905" s="176" t="s">
        <v>3640</v>
      </c>
      <c r="AE905" s="105" t="s">
        <v>80</v>
      </c>
      <c r="AF905" s="105" t="s">
        <v>81</v>
      </c>
      <c r="AG905" s="105" t="s">
        <v>85</v>
      </c>
      <c r="AH905" s="105" t="s">
        <v>123</v>
      </c>
      <c r="AI905" s="33"/>
      <c r="AJ905" s="33"/>
      <c r="AK905" s="34"/>
      <c r="AL905" s="33"/>
      <c r="AM905" s="34"/>
      <c r="AN905" s="35"/>
      <c r="AO905" s="36"/>
      <c r="AP905" s="37"/>
      <c r="AQ905" s="33"/>
      <c r="AR905" s="38"/>
      <c r="AS905" s="39"/>
      <c r="AT905" s="40"/>
      <c r="AU905" s="48"/>
      <c r="AV905" s="49"/>
      <c r="AW905" s="41"/>
      <c r="AX905" s="47"/>
      <c r="AY905" s="33"/>
      <c r="AZ905" s="33"/>
      <c r="BA905" s="34"/>
      <c r="BB905" s="33"/>
      <c r="BC905" s="34"/>
      <c r="BD905" s="35"/>
      <c r="BE905" s="36"/>
      <c r="BF905" s="37"/>
      <c r="BG905" s="33"/>
      <c r="BH905" s="38"/>
      <c r="BI905" s="39"/>
      <c r="BJ905" s="40"/>
      <c r="BK905" s="48"/>
      <c r="BL905" s="49"/>
      <c r="BM905" s="41"/>
      <c r="BN905" s="47"/>
      <c r="BO905" s="33"/>
      <c r="BP905" s="33"/>
      <c r="BQ905" s="34"/>
      <c r="BR905" s="33"/>
      <c r="BS905" s="34"/>
      <c r="BT905" s="35"/>
      <c r="BU905" s="36"/>
      <c r="BV905" s="37"/>
      <c r="BW905" s="33"/>
      <c r="BX905" s="38"/>
      <c r="BY905" s="39"/>
      <c r="BZ905" s="40"/>
      <c r="CA905" s="48"/>
      <c r="CB905" s="49"/>
      <c r="CC905" s="41"/>
      <c r="CD905" s="47"/>
    </row>
    <row r="906" spans="1:82" s="32" customFormat="1" ht="90" customHeight="1" x14ac:dyDescent="0.25">
      <c r="A906" s="315">
        <f t="shared" si="37"/>
        <v>898</v>
      </c>
      <c r="B906" s="61" t="s">
        <v>2479</v>
      </c>
      <c r="C906" s="61">
        <v>2025</v>
      </c>
      <c r="D906" s="61" t="s">
        <v>68</v>
      </c>
      <c r="E906" s="61"/>
      <c r="F906" s="104" t="s">
        <v>344</v>
      </c>
      <c r="G906" s="62" t="s">
        <v>3641</v>
      </c>
      <c r="H906" s="310"/>
      <c r="I906" s="46" t="s">
        <v>3642</v>
      </c>
      <c r="J906" s="64" t="s">
        <v>3642</v>
      </c>
      <c r="K906" s="63" t="s">
        <v>73</v>
      </c>
      <c r="L906" s="90" t="s">
        <v>3643</v>
      </c>
      <c r="M906" s="100" t="s">
        <v>3644</v>
      </c>
      <c r="N906" s="90" t="s">
        <v>3645</v>
      </c>
      <c r="O906" s="90">
        <v>1</v>
      </c>
      <c r="P906" s="101">
        <v>46023</v>
      </c>
      <c r="Q906" s="101">
        <v>46295</v>
      </c>
      <c r="R906" s="102">
        <f t="shared" si="38"/>
        <v>40.35</v>
      </c>
      <c r="S906" s="90" t="s">
        <v>105</v>
      </c>
      <c r="T906" s="90" t="s">
        <v>3630</v>
      </c>
      <c r="U906" s="105">
        <f>+IFERROR(VLOOKUP($L906,ACTIVIDADES!$B$9:$X$493,10,0),"")</f>
        <v>0</v>
      </c>
      <c r="V906" s="167" t="str">
        <f>+IFERROR(VLOOKUP($L906,ACTIVIDADES!$B$9:$X$493,11,0)," ")</f>
        <v xml:space="preserve">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
</v>
      </c>
      <c r="W906" s="227">
        <f>+IFERROR(VLOOKUP($L906,ACTIVIDADES!$B$9:$X$493,12,0),"")</f>
        <v>0</v>
      </c>
      <c r="X906" s="138">
        <f>+IFERROR(VLOOKUP($L906,ACTIVIDADES!$B$9:$X$493,13,0),"")</f>
        <v>46153</v>
      </c>
      <c r="Y906" s="164" t="str">
        <f>+IFERROR(VLOOKUP($L906,ACTIVIDADES!$B$9:$X$493,14,0),"")</f>
        <v>No se evidencian soportes de la actividad</v>
      </c>
      <c r="Z906" s="105">
        <f>+IFERROR(VLOOKUP($L906,ACTIVIDADES!$B$9:$X$493,15,0),"")</f>
        <v>0</v>
      </c>
      <c r="AA906" s="165" t="str">
        <f>+IFERROR(VLOOKUP($L906,ACTIVIDADES!$B$9:$X$493,16,0),"")</f>
        <v>EJECUCIÓN</v>
      </c>
      <c r="AB906" s="138">
        <v>46157</v>
      </c>
      <c r="AC906" s="212">
        <v>0</v>
      </c>
      <c r="AD906" s="212" t="s">
        <v>93</v>
      </c>
      <c r="AE906" s="105" t="s">
        <v>83</v>
      </c>
      <c r="AF906" s="105" t="s">
        <v>81</v>
      </c>
      <c r="AG906" s="105" t="s">
        <v>81</v>
      </c>
      <c r="AH906" s="105" t="s">
        <v>81</v>
      </c>
      <c r="AI906" s="33"/>
      <c r="AJ906" s="33"/>
      <c r="AK906" s="34"/>
      <c r="AL906" s="33"/>
      <c r="AM906" s="34"/>
      <c r="AN906" s="35"/>
      <c r="AO906" s="36"/>
      <c r="AP906" s="37"/>
      <c r="AQ906" s="33"/>
      <c r="AR906" s="38"/>
      <c r="AS906" s="39"/>
      <c r="AT906" s="40"/>
      <c r="AU906" s="48"/>
      <c r="AV906" s="49"/>
      <c r="AW906" s="41"/>
      <c r="AX906" s="47"/>
      <c r="AY906" s="33"/>
      <c r="AZ906" s="33"/>
      <c r="BA906" s="34"/>
      <c r="BB906" s="33"/>
      <c r="BC906" s="34"/>
      <c r="BD906" s="35"/>
      <c r="BE906" s="36"/>
      <c r="BF906" s="37"/>
      <c r="BG906" s="33"/>
      <c r="BH906" s="38"/>
      <c r="BI906" s="39"/>
      <c r="BJ906" s="40"/>
      <c r="BK906" s="48"/>
      <c r="BL906" s="49"/>
      <c r="BM906" s="41"/>
      <c r="BN906" s="47"/>
      <c r="BO906" s="33"/>
      <c r="BP906" s="33"/>
      <c r="BQ906" s="34"/>
      <c r="BR906" s="33"/>
      <c r="BS906" s="34"/>
      <c r="BT906" s="35"/>
      <c r="BU906" s="36"/>
      <c r="BV906" s="37"/>
      <c r="BW906" s="33"/>
      <c r="BX906" s="38"/>
      <c r="BY906" s="39"/>
      <c r="BZ906" s="40"/>
      <c r="CA906" s="48"/>
      <c r="CB906" s="49"/>
      <c r="CC906" s="41"/>
      <c r="CD906" s="47"/>
    </row>
    <row r="907" spans="1:82" s="32" customFormat="1" ht="90" customHeight="1" x14ac:dyDescent="0.25">
      <c r="A907" s="315">
        <f t="shared" ref="A907:A908" si="39">+A906+1</f>
        <v>899</v>
      </c>
      <c r="B907" s="61" t="s">
        <v>2479</v>
      </c>
      <c r="C907" s="61">
        <v>2025</v>
      </c>
      <c r="D907" s="61" t="s">
        <v>68</v>
      </c>
      <c r="E907" s="61"/>
      <c r="F907" s="104" t="s">
        <v>344</v>
      </c>
      <c r="G907" s="62" t="s">
        <v>3641</v>
      </c>
      <c r="H907" s="310"/>
      <c r="I907" s="46" t="s">
        <v>3642</v>
      </c>
      <c r="J907" s="64" t="s">
        <v>3642</v>
      </c>
      <c r="K907" s="63" t="s">
        <v>73</v>
      </c>
      <c r="L907" s="90" t="s">
        <v>3646</v>
      </c>
      <c r="M907" s="100" t="s">
        <v>3647</v>
      </c>
      <c r="N907" s="90" t="s">
        <v>3648</v>
      </c>
      <c r="O907" s="90">
        <v>4</v>
      </c>
      <c r="P907" s="101">
        <v>46023</v>
      </c>
      <c r="Q907" s="101">
        <v>46387</v>
      </c>
      <c r="R907" s="102">
        <f t="shared" si="38"/>
        <v>54</v>
      </c>
      <c r="S907" s="90" t="s">
        <v>105</v>
      </c>
      <c r="T907" s="90" t="s">
        <v>3630</v>
      </c>
      <c r="U907" s="105">
        <f>+IFERROR(VLOOKUP($L907,ACTIVIDADES!$B$9:$X$493,10,0),"")</f>
        <v>0.25</v>
      </c>
      <c r="V907" s="167" t="str">
        <f>+IFERROR(VLOOKUP($L907,ACTIVIDADES!$B$9:$X$493,11,0)," ")</f>
        <v>Las capacitacion en supervision contractual se realizo de manera exitosa es la sala situacional CITEL para todos los interesados en la entidad (Funcionarios, contratistas, supervisores)</v>
      </c>
      <c r="W907" s="227" t="str">
        <f>+IFERROR(VLOOKUP($L907,ACTIVIDADES!$B$9:$X$493,12,0),"")</f>
        <v>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v>
      </c>
      <c r="X907" s="138">
        <f>+IFERROR(VLOOKUP($L907,ACTIVIDADES!$B$9:$X$493,13,0),"")</f>
        <v>46153</v>
      </c>
      <c r="Y907" s="164" t="str">
        <f>+IFERROR(VLOOKUP($L907,ACTIVIDADES!$B$9:$X$493,14,0),"")</f>
        <v>Se incluye información de capacitación realizada durante el primer trimestre de la vigencia</v>
      </c>
      <c r="Z907" s="105">
        <f>+IFERROR(VLOOKUP($L907,ACTIVIDADES!$B$9:$X$493,15,0),"")</f>
        <v>0.25</v>
      </c>
      <c r="AA907" s="165" t="str">
        <f>+IFERROR(VLOOKUP($L907,ACTIVIDADES!$B$9:$X$493,16,0),"")</f>
        <v>EJECUCIÓN</v>
      </c>
      <c r="AB907" s="220">
        <v>46157</v>
      </c>
      <c r="AC907" s="217">
        <v>0.25</v>
      </c>
      <c r="AD907" s="219" t="s">
        <v>2601</v>
      </c>
      <c r="AE907" s="206" t="s">
        <v>108</v>
      </c>
      <c r="AF907" s="105" t="s">
        <v>81</v>
      </c>
      <c r="AG907" s="105" t="s">
        <v>81</v>
      </c>
      <c r="AH907" s="230" t="s">
        <v>3212</v>
      </c>
      <c r="AI907" s="33"/>
      <c r="AJ907" s="33"/>
      <c r="AK907" s="34"/>
      <c r="AL907" s="33"/>
      <c r="AM907" s="34"/>
      <c r="AN907" s="35"/>
      <c r="AO907" s="36"/>
      <c r="AP907" s="37"/>
      <c r="AQ907" s="33"/>
      <c r="AR907" s="38"/>
      <c r="AS907" s="39"/>
      <c r="AT907" s="40"/>
      <c r="AU907" s="48"/>
      <c r="AV907" s="49"/>
      <c r="AW907" s="41"/>
      <c r="AX907" s="47"/>
      <c r="AY907" s="33"/>
      <c r="AZ907" s="33"/>
      <c r="BA907" s="34"/>
      <c r="BB907" s="33"/>
      <c r="BC907" s="34"/>
      <c r="BD907" s="35"/>
      <c r="BE907" s="36"/>
      <c r="BF907" s="37"/>
      <c r="BG907" s="33"/>
      <c r="BH907" s="38"/>
      <c r="BI907" s="39"/>
      <c r="BJ907" s="40"/>
      <c r="BK907" s="48"/>
      <c r="BL907" s="49"/>
      <c r="BM907" s="41"/>
      <c r="BN907" s="47"/>
      <c r="BO907" s="33"/>
      <c r="BP907" s="33"/>
      <c r="BQ907" s="34"/>
      <c r="BR907" s="33"/>
      <c r="BS907" s="34"/>
      <c r="BT907" s="35"/>
      <c r="BU907" s="36"/>
      <c r="BV907" s="37"/>
      <c r="BW907" s="33"/>
      <c r="BX907" s="38"/>
      <c r="BY907" s="39"/>
      <c r="BZ907" s="40"/>
      <c r="CA907" s="48"/>
      <c r="CB907" s="49"/>
      <c r="CC907" s="41"/>
      <c r="CD907" s="47"/>
    </row>
    <row r="908" spans="1:82" s="32" customFormat="1" ht="39.75" customHeight="1" x14ac:dyDescent="0.25">
      <c r="A908" s="315">
        <f t="shared" si="39"/>
        <v>900</v>
      </c>
      <c r="B908" s="61" t="s">
        <v>2479</v>
      </c>
      <c r="C908" s="61">
        <v>2025</v>
      </c>
      <c r="D908" s="61" t="s">
        <v>163</v>
      </c>
      <c r="E908" s="61"/>
      <c r="F908" s="104" t="s">
        <v>344</v>
      </c>
      <c r="G908" s="62" t="s">
        <v>3641</v>
      </c>
      <c r="H908" s="310" t="s">
        <v>164</v>
      </c>
      <c r="I908" s="46" t="s">
        <v>3642</v>
      </c>
      <c r="J908" s="64" t="s">
        <v>3642</v>
      </c>
      <c r="K908" s="63" t="s">
        <v>73</v>
      </c>
      <c r="L908" s="90" t="s">
        <v>3649</v>
      </c>
      <c r="M908" s="100" t="s">
        <v>3639</v>
      </c>
      <c r="N908" s="90" t="s">
        <v>2516</v>
      </c>
      <c r="O908" s="90">
        <v>100</v>
      </c>
      <c r="P908" s="101">
        <v>46023</v>
      </c>
      <c r="Q908" s="101">
        <v>46112</v>
      </c>
      <c r="R908" s="102">
        <f t="shared" si="38"/>
        <v>13.5</v>
      </c>
      <c r="S908" s="90" t="s">
        <v>168</v>
      </c>
      <c r="T908" s="90" t="s">
        <v>3630</v>
      </c>
      <c r="U908" s="105">
        <f>+IFERROR(VLOOKUP($L908,ACTIVIDADES!$B$9:$X$493,10,0),"")</f>
        <v>1</v>
      </c>
      <c r="V908" s="167" t="str">
        <f>+IFERROR(VLOOKUP($L908,ACTIVIDADES!$B$9:$X$493,11,0)," ")</f>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v>
      </c>
      <c r="W908" s="227" t="str">
        <f>+IFERROR(VLOOKUP($L908,ACTIVIDADES!$B$9:$X$493,12,0),"")</f>
        <v>https://dnbcgovco-my.sharepoint.com/:f:/g/personal/planeacion_dnbc_gov_co/IgDCx4sOpIsaSZSFwxF3ZIdoAbJrPgmfY2wTB1GKXB7763M?e=Xsi8mP</v>
      </c>
      <c r="X908" s="138">
        <f>+IFERROR(VLOOKUP($L908,ACTIVIDADES!$B$9:$X$493,13,0),"")</f>
        <v>46153</v>
      </c>
      <c r="Y908" s="164" t="str">
        <f>+IFERROR(VLOOKUP($L908,ACTIVIDADES!$B$9:$X$493,14,0),"")</f>
        <v>Se anexa evidencia del proceso IP-006-2025</v>
      </c>
      <c r="Z908" s="105">
        <f>+IFERROR(VLOOKUP($L908,ACTIVIDADES!$B$9:$X$493,15,0),"")</f>
        <v>1</v>
      </c>
      <c r="AA908" s="165" t="str">
        <f>+IFERROR(VLOOKUP($L908,ACTIVIDADES!$B$9:$X$493,16,0),"")</f>
        <v>CUMPLIDO</v>
      </c>
      <c r="AB908" s="138">
        <v>46157</v>
      </c>
      <c r="AC908" s="225">
        <v>1</v>
      </c>
      <c r="AD908" s="226" t="s">
        <v>3640</v>
      </c>
      <c r="AE908" s="105" t="s">
        <v>80</v>
      </c>
      <c r="AF908" s="105" t="s">
        <v>81</v>
      </c>
      <c r="AG908" s="105" t="s">
        <v>85</v>
      </c>
      <c r="AH908" s="105" t="s">
        <v>123</v>
      </c>
      <c r="AI908" s="33"/>
      <c r="AJ908" s="33"/>
      <c r="AK908" s="34"/>
      <c r="AL908" s="33"/>
      <c r="AM908" s="34"/>
      <c r="AN908" s="35"/>
      <c r="AO908" s="36"/>
      <c r="AP908" s="37"/>
      <c r="AQ908" s="33"/>
      <c r="AR908" s="38"/>
      <c r="AS908" s="39"/>
      <c r="AT908" s="40"/>
      <c r="AU908" s="48"/>
      <c r="AV908" s="49"/>
      <c r="AW908" s="41"/>
      <c r="AX908" s="47"/>
      <c r="AY908" s="33"/>
      <c r="AZ908" s="33"/>
      <c r="BA908" s="34"/>
      <c r="BB908" s="33"/>
      <c r="BC908" s="34"/>
      <c r="BD908" s="35"/>
      <c r="BE908" s="36"/>
      <c r="BF908" s="37"/>
      <c r="BG908" s="33"/>
      <c r="BH908" s="38"/>
      <c r="BI908" s="39"/>
      <c r="BJ908" s="40"/>
      <c r="BK908" s="48"/>
      <c r="BL908" s="49"/>
      <c r="BM908" s="41"/>
      <c r="BN908" s="47"/>
      <c r="BO908" s="33"/>
      <c r="BP908" s="33"/>
      <c r="BQ908" s="34"/>
      <c r="BR908" s="33"/>
      <c r="BS908" s="34"/>
      <c r="BT908" s="35"/>
      <c r="BU908" s="36"/>
      <c r="BV908" s="37"/>
      <c r="BW908" s="33"/>
      <c r="BX908" s="38"/>
      <c r="BY908" s="39"/>
      <c r="BZ908" s="40"/>
      <c r="CA908" s="48"/>
      <c r="CB908" s="49"/>
      <c r="CC908" s="41"/>
      <c r="CD908" s="47"/>
    </row>
    <row r="909" spans="1:82" ht="38.25" customHeight="1" x14ac:dyDescent="0.25">
      <c r="AH909" s="177"/>
    </row>
    <row r="910" spans="1:82" ht="38.25" hidden="1" customHeight="1" x14ac:dyDescent="0.25">
      <c r="AH910" s="177"/>
    </row>
    <row r="911" spans="1:82" ht="38.25" hidden="1" customHeight="1" x14ac:dyDescent="0.25">
      <c r="AH911" s="177"/>
    </row>
    <row r="912" spans="1:82" ht="38.25" hidden="1" customHeight="1" x14ac:dyDescent="0.25">
      <c r="AH912" s="177"/>
    </row>
  </sheetData>
  <sheetProtection autoFilter="0"/>
  <dataConsolidate/>
  <mergeCells count="32">
    <mergeCell ref="BY1:CD2"/>
    <mergeCell ref="BY3:CD3"/>
    <mergeCell ref="BY4:CD5"/>
    <mergeCell ref="AB7:AH7"/>
    <mergeCell ref="BV1:BX2"/>
    <mergeCell ref="BV3:BX3"/>
    <mergeCell ref="BV4:BX5"/>
    <mergeCell ref="AI6:AX6"/>
    <mergeCell ref="AI7:AK7"/>
    <mergeCell ref="AL7:AO7"/>
    <mergeCell ref="CA8:CB8"/>
    <mergeCell ref="CC8:CD8"/>
    <mergeCell ref="AY6:BN6"/>
    <mergeCell ref="AY7:BA7"/>
    <mergeCell ref="BB7:BE7"/>
    <mergeCell ref="BF7:BN7"/>
    <mergeCell ref="BK8:BL8"/>
    <mergeCell ref="BM8:BN8"/>
    <mergeCell ref="BO6:CD6"/>
    <mergeCell ref="BO7:BQ7"/>
    <mergeCell ref="BR7:BU7"/>
    <mergeCell ref="BV7:CD7"/>
    <mergeCell ref="AU8:AV8"/>
    <mergeCell ref="AW8:AX8"/>
    <mergeCell ref="A1:G5"/>
    <mergeCell ref="A6:T7"/>
    <mergeCell ref="U7:W7"/>
    <mergeCell ref="X7:AA7"/>
    <mergeCell ref="U6:AH6"/>
    <mergeCell ref="H1:BU2"/>
    <mergeCell ref="H3:BU5"/>
    <mergeCell ref="AP7:AX7"/>
  </mergeCells>
  <conditionalFormatting sqref="AA8">
    <cfRule type="cellIs" dxfId="197" priority="572" stopIfTrue="1" operator="equal">
      <formula>"AMARILLO"</formula>
    </cfRule>
    <cfRule type="cellIs" dxfId="196" priority="571" stopIfTrue="1" operator="equal">
      <formula>"ROJO"</formula>
    </cfRule>
    <cfRule type="cellIs" dxfId="195" priority="573" stopIfTrue="1" operator="equal">
      <formula>"OK"</formula>
    </cfRule>
  </conditionalFormatting>
  <conditionalFormatting sqref="AA9:AA140 AO131:AO908 BE131:BE908 BU131:BU908 AA143 AA145:AA173 AA176:AA282 AA284:AA908">
    <cfRule type="cellIs" dxfId="194" priority="555" operator="equal">
      <formula>"Cumplida"</formula>
    </cfRule>
    <cfRule type="cellIs" dxfId="192" priority="554" operator="equal">
      <formula>"En avance"</formula>
    </cfRule>
    <cfRule type="cellIs" dxfId="191" priority="553" operator="equal">
      <formula>"Vencida"</formula>
    </cfRule>
    <cfRule type="cellIs" dxfId="190" priority="552" operator="equal">
      <formula>"Sin iniciar"</formula>
    </cfRule>
  </conditionalFormatting>
  <conditionalFormatting sqref="AO8">
    <cfRule type="cellIs" dxfId="187" priority="394" stopIfTrue="1" operator="equal">
      <formula>"AMARILLO"</formula>
    </cfRule>
    <cfRule type="cellIs" dxfId="186" priority="393" stopIfTrue="1" operator="equal">
      <formula>"ROJO"</formula>
    </cfRule>
    <cfRule type="cellIs" dxfId="185" priority="395" stopIfTrue="1" operator="equal">
      <formula>"OK"</formula>
    </cfRule>
  </conditionalFormatting>
  <conditionalFormatting sqref="AO9:AO129 BE9:BE129 BU9:BU129 AA282 AA384 AA488:AA489">
    <cfRule type="cellIs" dxfId="184" priority="278" operator="equal">
      <formula>"Cumplida"</formula>
    </cfRule>
    <cfRule type="cellIs" dxfId="180" priority="275" operator="equal">
      <formula>"Sin iniciar"</formula>
    </cfRule>
    <cfRule type="cellIs" dxfId="179" priority="276" operator="equal">
      <formula>"Vencida"</formula>
    </cfRule>
    <cfRule type="cellIs" dxfId="178" priority="277" operator="equal">
      <formula>"En avance"</formula>
    </cfRule>
  </conditionalFormatting>
  <conditionalFormatting sqref="BE8">
    <cfRule type="cellIs" dxfId="162" priority="368" stopIfTrue="1" operator="equal">
      <formula>"ROJO"</formula>
    </cfRule>
    <cfRule type="cellIs" dxfId="161" priority="369" stopIfTrue="1" operator="equal">
      <formula>"AMARILLO"</formula>
    </cfRule>
    <cfRule type="cellIs" dxfId="160" priority="370" stopIfTrue="1" operator="equal">
      <formula>"OK"</formula>
    </cfRule>
  </conditionalFormatting>
  <conditionalFormatting sqref="BU8">
    <cfRule type="cellIs" dxfId="159" priority="343" stopIfTrue="1" operator="equal">
      <formula>"ROJO"</formula>
    </cfRule>
    <cfRule type="cellIs" dxfId="158" priority="345" stopIfTrue="1" operator="equal">
      <formula>"OK"</formula>
    </cfRule>
    <cfRule type="cellIs" dxfId="157" priority="344" stopIfTrue="1" operator="equal">
      <formula>"AMARILLO"</formula>
    </cfRule>
  </conditionalFormatting>
  <conditionalFormatting sqref="XEG130">
    <cfRule type="cellIs" dxfId="156" priority="245" operator="equal">
      <formula>"Cumplida"</formula>
    </cfRule>
    <cfRule type="cellIs" dxfId="155" priority="244" operator="equal">
      <formula>"En avance"</formula>
    </cfRule>
    <cfRule type="cellIs" dxfId="154" priority="243" operator="equal">
      <formula>"Vencida"</formula>
    </cfRule>
    <cfRule type="cellIs" dxfId="153" priority="242" operator="equal">
      <formula>"Sin iniciar"</formula>
    </cfRule>
  </conditionalFormatting>
  <dataValidations count="15">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684:G685 G635:G638 G716:G724 G698:G712 G783:G793 G688:G696 G602:G630" xr:uid="{490DB698-3CAD-42A7-BCEA-6383C2C4A25A}">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725:G729 G649:G683 G794:G796 G902:G908" xr:uid="{5E575BE8-54BA-4BF5-803D-2FF196312C9E}">
      <formula1>0</formula1>
      <formula2>390</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F602:F908" xr:uid="{0C1443BB-A520-47A3-84DA-E4C6D30FFC71}">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634:I636 I684:I685 I688:I693 I698:I712 I716:I724 I783:I793 I695:I696 I623:I632 I602:I616 J623:J624 J707:J712 J615:J616" xr:uid="{18240EC2-E41C-4C18-9228-13BC812598AE}">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725:I729 I649:I683 I794:I796 M811:N811 M814:N815 N807 N809 I902:I908 J902 J680 J678 J676 J672 J670" xr:uid="{C416EAA8-02F1-42F4-8000-BC28384A029F}">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M687 M702 M604:M606" xr:uid="{361001B8-7998-4B51-BF4B-5DD396D7E14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M662:M683 M649:M660 M794:M796 M803 M808:M809 M902:M908 M148" xr:uid="{B8A73416-5292-4614-8449-FBA605B290F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M736:M739 M743 M747 M751 M757 M761 M764 M770 M774 M778 M782 M566:M569 M725:M729" xr:uid="{3826CD04-ED3D-46EC-86AD-CAAFFBC8BA5F}">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N687 N702 N604:N606" xr:uid="{07F58E54-227A-4E08-9BFF-E727511B182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N662:N683 N736 N739 N743 N747 N751 N757 N761 N764 N770 N774 N778 N782 N725:N729 N649:N660 N794:N796 N803 N808 N902:N908 N148" xr:uid="{7F36DA83-E2CA-4297-846B-A8C317155A0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O611 O608 O702:O704 O699:O700 O691:O693 O687:O688 O721:O722 O602:O606" xr:uid="{8C0DDB10-6072-4736-86E9-3175A7FBD7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636" xr:uid="{18BD0677-1CE7-4388-A5BE-4E9D1A887CF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O662:O683 O736 O739 O743 O747 O751 O757 O761 O764 O770 O774 O778 O782 O725:O729 O649:O660 O794:O796 O803 O808:O809 O902:O908 O148" xr:uid="{7B83E2EC-3522-44C1-966B-3992E17B7C1C}">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Q665:Q666 Q682 Q670:Q672 Q674 Q668 Q676 Q678 Q680 Q781:Q782 Q736:Q740 Q742:Q744 Q757:Q758 Q751 Q767 Q764 Q769:Q771 Q773:Q775 Q746:Q747 Q760:Q761 Q777:Q779 Q785:Q788 Q791 Q725:Q732 Q794:Q796 Q803 Q808:Q809 Q902:Q908 Q148" xr:uid="{42761AD9-402F-444B-A056-CAE0D4E7F505}">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Q683:Q685 P634:Q636 Q640:Q645 Q667 Q669 Q673 Q675 Q677 Q662:Q664 Q679 Q681 Q648 Q638 Q688:Q691 P781:P782 P736:P740 P742:P744 P757:P758 P751 P767 P764 P769:P771 P773:P775 P746:P747 P760:P761 P777:P779 P725:P729 P662:P696 Q693:Q696 P697:Q715 P623:Q632 P649:Q661 P610:Q616 P602:Q608 P794:P796 P803 P808:P809 P902:P908 P148 P202:Q202 P253:Q253" xr:uid="{91E26123-3275-4DFE-B3DB-696CB5975056}">
      <formula1>1900/1/1</formula1>
      <formula2>3000/1/1</formula2>
    </dataValidation>
  </dataValidations>
  <pageMargins left="0.39370078740157483" right="0.27559055118110237" top="0.74803149606299213" bottom="0.74803149606299213" header="0.31496062992125984" footer="0.31496062992125984"/>
  <pageSetup scale="19" fitToHeight="0" orientation="landscape" horizontalDpi="4294967294" verticalDpi="4294967294" r:id="rId1"/>
  <headerFooter>
    <oddFooter>&amp;RFO-MC-02-01
v2
05/11/2019</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415" operator="equal" id="{809884E5-EAA0-AC46-9DA3-4C96ECEA72F6}">
            <xm:f>LISTA!$A$2</xm:f>
            <x14:dxf>
              <font>
                <color rgb="FF9C0006"/>
              </font>
              <fill>
                <patternFill>
                  <bgColor rgb="FFFFC7CE"/>
                </patternFill>
              </fill>
            </x14:dxf>
          </x14:cfRule>
          <x14:cfRule type="cellIs" priority="414" operator="equal" id="{1A5ACF92-B2B7-7540-BAA9-4BDDF5D410CB}">
            <xm:f>LISTA!$A$3</xm:f>
            <x14:dxf>
              <font>
                <color rgb="FF006100"/>
              </font>
              <fill>
                <patternFill>
                  <bgColor rgb="FFC6EFCE"/>
                </patternFill>
              </fill>
            </x14:dxf>
          </x14:cfRule>
          <xm:sqref>AA9:AA140 AO131:AO908 BE131:BE908 BU131:BU908 AA143 AA145:AA173 AA176:AA282 AA284:AA908</xm:sqref>
        </x14:conditionalFormatting>
        <x14:conditionalFormatting xmlns:xm="http://schemas.microsoft.com/office/excel/2006/main">
          <x14:cfRule type="cellIs" priority="413" operator="equal" id="{DD5910FB-1065-414C-A37C-E3795DFF0E7E}">
            <xm:f>LISTA!$A$4</xm:f>
            <x14:dxf>
              <font>
                <color rgb="FF9C5700"/>
              </font>
              <fill>
                <patternFill>
                  <bgColor rgb="FFFFEB9C"/>
                </patternFill>
              </fill>
            </x14:dxf>
          </x14:cfRule>
          <xm:sqref>AA176:AA282 AA284:AA908 AA9:AA140 AO131:AO908 BE131:BE908 BU131:BU908 AA143 AA145:AA173</xm:sqref>
        </x14:conditionalFormatting>
        <x14:conditionalFormatting xmlns:xm="http://schemas.microsoft.com/office/excel/2006/main">
          <x14:cfRule type="cellIs" priority="272" operator="equal" id="{CCCC33AA-611F-4BC0-B344-DC3E61464CD2}">
            <xm:f>LISTA!$A$4</xm:f>
            <x14:dxf>
              <font>
                <color rgb="FF9C5700"/>
              </font>
              <fill>
                <patternFill>
                  <bgColor rgb="FFFFEB9C"/>
                </patternFill>
              </fill>
            </x14:dxf>
          </x14:cfRule>
          <x14:cfRule type="cellIs" priority="273" operator="equal" id="{AF706D70-0650-48A6-8E1C-0F8224A2CAFF}">
            <xm:f>LISTA!$A$3</xm:f>
            <x14:dxf>
              <font>
                <color rgb="FF006100"/>
              </font>
              <fill>
                <patternFill>
                  <bgColor rgb="FFC6EFCE"/>
                </patternFill>
              </fill>
            </x14:dxf>
          </x14:cfRule>
          <x14:cfRule type="cellIs" priority="274" operator="equal" id="{B667DF62-4B64-4090-B516-5C63DBCC5C17}">
            <xm:f>LISTA!$A$2</xm:f>
            <x14:dxf>
              <font>
                <color rgb="FF9C0006"/>
              </font>
              <fill>
                <patternFill>
                  <bgColor rgb="FFFFC7CE"/>
                </patternFill>
              </fill>
            </x14:dxf>
          </x14:cfRule>
          <xm:sqref>AO9:AO129 BE9:BE129 BU9:BU129 AA282 AA384 AA488:AA489</xm:sqref>
        </x14:conditionalFormatting>
        <x14:conditionalFormatting xmlns:xm="http://schemas.microsoft.com/office/excel/2006/main">
          <x14:cfRule type="cellIs" priority="408" operator="equal" id="{8C66F565-8043-F143-BE00-895E4676F728}">
            <xm:f>LISTA!$B$2</xm:f>
            <x14:dxf>
              <font>
                <b val="0"/>
                <i val="0"/>
                <color theme="4" tint="-0.24994659260841701"/>
              </font>
              <fill>
                <patternFill>
                  <bgColor theme="4" tint="-0.24994659260841701"/>
                </patternFill>
              </fill>
            </x14:dxf>
          </x14:cfRule>
          <x14:cfRule type="cellIs" priority="412" operator="equal" id="{38D63CCF-ED9B-4445-8882-D8AF41065BE7}">
            <xm:f>LISTA!$B$4</xm:f>
            <x14:dxf>
              <font>
                <color rgb="FF9C0006"/>
              </font>
              <fill>
                <patternFill>
                  <bgColor rgb="FFFFC7CE"/>
                </patternFill>
              </fill>
            </x14:dxf>
          </x14:cfRule>
          <x14:cfRule type="cellIs" priority="411" operator="equal" id="{26B1F7E7-AC10-A548-9F32-90601A9DCB5F}">
            <xm:f>LISTA!$B$6</xm:f>
            <x14:dxf>
              <font>
                <b val="0"/>
                <i val="0"/>
                <strike val="0"/>
                <u val="none"/>
                <color theme="2"/>
              </font>
            </x14:dxf>
          </x14:cfRule>
          <x14:cfRule type="cellIs" priority="410" operator="equal" id="{5F69DF73-DA31-104F-A958-15860588F496}">
            <xm:f>LISTA!$B$6</xm:f>
            <x14:dxf>
              <font>
                <b val="0"/>
                <i val="0"/>
                <u val="none"/>
                <color theme="2" tint="-9.9948118533890809E-2"/>
              </font>
              <fill>
                <patternFill>
                  <bgColor theme="2"/>
                </patternFill>
              </fill>
            </x14:dxf>
          </x14:cfRule>
          <x14:cfRule type="cellIs" priority="409" operator="equal" id="{FFB6F0F1-0C97-4840-AF3D-7EED84F505FE}">
            <xm:f>LISTA!$B$3</xm:f>
            <x14:dxf>
              <font>
                <b val="0"/>
                <i val="0"/>
                <u val="none"/>
                <color theme="5"/>
              </font>
              <fill>
                <patternFill>
                  <bgColor theme="5" tint="0.39994506668294322"/>
                </patternFill>
              </fill>
            </x14:dxf>
          </x14:cfRule>
          <x14:cfRule type="cellIs" priority="407" operator="equal" id="{24738A91-4605-4F49-9D66-95BFEE237596}">
            <xm:f>LISTA!$B$2</xm:f>
            <x14:dxf>
              <font>
                <b val="0"/>
                <i val="0"/>
                <color theme="0"/>
              </font>
              <fill>
                <patternFill>
                  <bgColor theme="4" tint="-0.24994659260841701"/>
                </patternFill>
              </fill>
            </x14:dxf>
          </x14:cfRule>
          <x14:cfRule type="cellIs" priority="406" operator="equal" id="{E846D06F-D1CD-3340-AA88-C81697592433}">
            <xm:f>LISTA!$B$6</xm:f>
            <x14:dxf>
              <font>
                <b val="0"/>
                <i val="0"/>
                <color theme="0"/>
              </font>
              <fill>
                <patternFill>
                  <bgColor theme="3" tint="0.59996337778862885"/>
                </patternFill>
              </fill>
            </x14:dxf>
          </x14:cfRule>
          <x14:cfRule type="cellIs" priority="404" operator="equal" id="{F6212CB7-3C77-7340-9343-EB05DDA27413}">
            <xm:f>LISTA!$B$5</xm:f>
            <x14:dxf>
              <font>
                <b val="0"/>
                <i val="0"/>
                <color theme="0"/>
              </font>
              <fill>
                <patternFill>
                  <bgColor theme="9" tint="-0.24994659260841701"/>
                </patternFill>
              </fill>
            </x14:dxf>
          </x14:cfRule>
          <xm:sqref>AS9:AS129 BI9:BI129 BY9:BY129 AE9:AE908 AS131:AS908 BI131:BI908 BY131:BY908</xm:sqref>
        </x14:conditionalFormatting>
        <x14:conditionalFormatting xmlns:xm="http://schemas.microsoft.com/office/excel/2006/main">
          <x14:cfRule type="cellIs" priority="398" operator="equal" id="{30DD7468-4D82-1E4F-8EBD-98D36C2ABE70}">
            <xm:f>LISTA!$D$3</xm:f>
            <x14:dxf>
              <font>
                <color rgb="FF9C0006"/>
              </font>
              <fill>
                <patternFill>
                  <bgColor rgb="FFFFC7CE"/>
                </patternFill>
              </fill>
            </x14:dxf>
          </x14:cfRule>
          <x14:cfRule type="cellIs" priority="399" operator="greaterThan" id="{860597DE-DF93-B942-BE2C-E78FB9665024}">
            <xm:f>LISTA!$D$2</xm:f>
            <x14:dxf>
              <font>
                <color rgb="FF006100"/>
              </font>
              <fill>
                <patternFill>
                  <bgColor rgb="FFC6EFCE"/>
                </patternFill>
              </fill>
            </x14:dxf>
          </x14:cfRule>
          <x14:cfRule type="cellIs" priority="400" operator="equal" id="{01DB803E-A6F2-0143-8165-5A5201245A29}">
            <xm:f>LISTA!$D$3</xm:f>
            <x14:dxf>
              <font>
                <color rgb="FF9C0006"/>
              </font>
              <fill>
                <patternFill>
                  <bgColor rgb="FFFFC7CE"/>
                </patternFill>
              </fill>
            </x14:dxf>
          </x14:cfRule>
          <x14:cfRule type="cellIs" priority="396" operator="equal" id="{59BF168B-38E2-2744-AEAE-F9CCDB61F39B}">
            <xm:f>LISTA!$D$2</xm:f>
            <x14:dxf>
              <font>
                <color rgb="FF006100"/>
              </font>
              <fill>
                <patternFill>
                  <bgColor rgb="FFC6EFCE"/>
                </patternFill>
              </fill>
            </x14:dxf>
          </x14:cfRule>
          <x14:cfRule type="cellIs" priority="397" operator="greaterThan" id="{01B32027-0AD8-5741-B295-ECC3C1E19F61}">
            <xm:f>LISTA!$D$2</xm:f>
            <x14:dxf>
              <font>
                <color rgb="FF006100"/>
              </font>
              <fill>
                <patternFill>
                  <bgColor rgb="FFC6EFCE"/>
                </patternFill>
              </fill>
            </x14:dxf>
          </x14:cfRule>
          <xm:sqref>AT9:AT129 BJ9:BJ129 BZ9:BZ129 AT131:AT908 BJ131:BJ908 BZ131:BZ908</xm:sqref>
        </x14:conditionalFormatting>
        <x14:conditionalFormatting xmlns:xm="http://schemas.microsoft.com/office/excel/2006/main">
          <x14:cfRule type="cellIs" priority="401" operator="equal" id="{7AB4105C-6B5A-1342-A3DE-811998DD214D}">
            <xm:f>LISTA!$E$2</xm:f>
            <x14:dxf>
              <font>
                <b val="0"/>
                <i val="0"/>
                <u val="none"/>
                <color theme="0"/>
              </font>
              <fill>
                <patternFill>
                  <bgColor rgb="FF00B050"/>
                </patternFill>
              </fill>
            </x14:dxf>
          </x14:cfRule>
          <x14:cfRule type="cellIs" priority="403" operator="equal" id="{BB44EA47-2EAC-ED43-8EAA-4A7C32CA4799}">
            <xm:f>LISTA!$E$3</xm:f>
            <x14:dxf>
              <font>
                <b val="0"/>
                <i val="0"/>
              </font>
              <fill>
                <patternFill>
                  <bgColor theme="7" tint="0.39994506668294322"/>
                </patternFill>
              </fill>
            </x14:dxf>
          </x14:cfRule>
          <xm:sqref>AU9:AV129 BK9:BL129 CA9:CB129 AU131:AV908 BK131:BL908 CA131:CB908</xm:sqref>
        </x14:conditionalFormatting>
        <x14:conditionalFormatting xmlns:xm="http://schemas.microsoft.com/office/excel/2006/main">
          <x14:cfRule type="cellIs" priority="241" operator="equal" id="{E5F2B114-9A1B-4E35-8281-265DB0337167}">
            <xm:f>LISTA!$A$2</xm:f>
            <x14:dxf>
              <font>
                <color rgb="FF9C0006"/>
              </font>
              <fill>
                <patternFill>
                  <bgColor rgb="FFFFC7CE"/>
                </patternFill>
              </fill>
            </x14:dxf>
          </x14:cfRule>
          <x14:cfRule type="cellIs" priority="240" operator="equal" id="{75CE917F-4C2A-4B46-B66D-D16A8880964F}">
            <xm:f>LISTA!$A$3</xm:f>
            <x14:dxf>
              <font>
                <color rgb="FF006100"/>
              </font>
              <fill>
                <patternFill>
                  <bgColor rgb="FFC6EFCE"/>
                </patternFill>
              </fill>
            </x14:dxf>
          </x14:cfRule>
          <x14:cfRule type="cellIs" priority="239" operator="equal" id="{80B51959-EED1-4BC4-B041-234CBE72E268}">
            <xm:f>LISTA!$A$4</xm:f>
            <x14:dxf>
              <font>
                <color rgb="FF9C5700"/>
              </font>
              <fill>
                <patternFill>
                  <bgColor rgb="FFFFEB9C"/>
                </patternFill>
              </fill>
            </x14:dxf>
          </x14:cfRule>
          <xm:sqref>XEG130</xm:sqref>
        </x14:conditionalFormatting>
        <x14:conditionalFormatting xmlns:xm="http://schemas.microsoft.com/office/excel/2006/main">
          <x14:cfRule type="cellIs" priority="231" operator="equal" id="{C12DF485-65C1-4089-9B35-427454E9223C}">
            <xm:f>LISTA!$B$5</xm:f>
            <x14:dxf>
              <font>
                <b val="0"/>
                <i val="0"/>
                <color theme="0"/>
              </font>
              <fill>
                <patternFill>
                  <bgColor theme="9" tint="-0.24994659260841701"/>
                </patternFill>
              </fill>
            </x14:dxf>
          </x14:cfRule>
          <x14:cfRule type="cellIs" priority="237" operator="equal" id="{A42BF97F-9E87-4420-9C95-F4B0AF26D41B}">
            <xm:f>LISTA!$B$6</xm:f>
            <x14:dxf>
              <font>
                <b val="0"/>
                <i val="0"/>
                <strike val="0"/>
                <u val="none"/>
                <color theme="2"/>
              </font>
            </x14:dxf>
          </x14:cfRule>
          <x14:cfRule type="cellIs" priority="236" operator="equal" id="{89A2E26E-F203-4DB5-9E05-C079B55C8E10}">
            <xm:f>LISTA!$B$6</xm:f>
            <x14:dxf>
              <font>
                <b val="0"/>
                <i val="0"/>
                <u val="none"/>
                <color theme="2" tint="-9.9948118533890809E-2"/>
              </font>
              <fill>
                <patternFill>
                  <bgColor theme="2"/>
                </patternFill>
              </fill>
            </x14:dxf>
          </x14:cfRule>
          <x14:cfRule type="cellIs" priority="235" operator="equal" id="{4306F962-3F2E-4D73-A1AA-9B0DE874DAB2}">
            <xm:f>LISTA!$B$3</xm:f>
            <x14:dxf>
              <font>
                <b val="0"/>
                <i val="0"/>
                <u val="none"/>
                <color theme="5"/>
              </font>
              <fill>
                <patternFill>
                  <bgColor theme="5" tint="0.39994506668294322"/>
                </patternFill>
              </fill>
            </x14:dxf>
          </x14:cfRule>
          <x14:cfRule type="cellIs" priority="238" operator="equal" id="{E4AAFC00-3AC0-4BEB-8340-EF0C03A901C0}">
            <xm:f>LISTA!$B$4</xm:f>
            <x14:dxf>
              <font>
                <color rgb="FF9C0006"/>
              </font>
              <fill>
                <patternFill>
                  <bgColor rgb="FFFFC7CE"/>
                </patternFill>
              </fill>
            </x14:dxf>
          </x14:cfRule>
          <x14:cfRule type="cellIs" priority="234" operator="equal" id="{A852BCDF-4956-45E6-8D3D-5E960FB28677}">
            <xm:f>LISTA!$B$2</xm:f>
            <x14:dxf>
              <font>
                <b val="0"/>
                <i val="0"/>
                <color theme="4" tint="-0.24994659260841701"/>
              </font>
              <fill>
                <patternFill>
                  <bgColor theme="4" tint="-0.24994659260841701"/>
                </patternFill>
              </fill>
            </x14:dxf>
          </x14:cfRule>
          <x14:cfRule type="cellIs" priority="233" operator="equal" id="{4C51D250-D409-4E3E-A9D2-B9DEDC9EC171}">
            <xm:f>LISTA!$B$2</xm:f>
            <x14:dxf>
              <font>
                <b val="0"/>
                <i val="0"/>
                <color theme="0"/>
              </font>
              <fill>
                <patternFill>
                  <bgColor theme="4" tint="-0.24994659260841701"/>
                </patternFill>
              </fill>
            </x14:dxf>
          </x14:cfRule>
          <x14:cfRule type="cellIs" priority="232" operator="equal" id="{E60A875D-DF5E-46C6-A847-7376E408E9BF}">
            <xm:f>LISTA!$B$6</xm:f>
            <x14:dxf>
              <font>
                <b val="0"/>
                <i val="0"/>
                <color theme="0"/>
              </font>
              <fill>
                <patternFill>
                  <bgColor theme="3" tint="0.59996337778862885"/>
                </patternFill>
              </fill>
            </x14:dxf>
          </x14:cfRule>
          <xm:sqref>XEK130</xm:sqref>
        </x14:conditionalFormatting>
        <x14:conditionalFormatting xmlns:xm="http://schemas.microsoft.com/office/excel/2006/main">
          <x14:cfRule type="cellIs" priority="225" operator="greaterThan" id="{4F4843D8-2EFC-42F8-8B7C-D740EB329C35}">
            <xm:f>LISTA!$D$2</xm:f>
            <x14:dxf>
              <font>
                <color rgb="FF006100"/>
              </font>
              <fill>
                <patternFill>
                  <bgColor rgb="FFC6EFCE"/>
                </patternFill>
              </fill>
            </x14:dxf>
          </x14:cfRule>
          <x14:cfRule type="cellIs" priority="226" operator="equal" id="{D5A1D443-F932-4325-A097-FC7F4285C425}">
            <xm:f>LISTA!$D$3</xm:f>
            <x14:dxf>
              <font>
                <color rgb="FF9C0006"/>
              </font>
              <fill>
                <patternFill>
                  <bgColor rgb="FFFFC7CE"/>
                </patternFill>
              </fill>
            </x14:dxf>
          </x14:cfRule>
          <x14:cfRule type="cellIs" priority="224" operator="equal" id="{4BDE3F58-2235-4B85-BCEC-3E5C566BD5CA}">
            <xm:f>LISTA!$D$2</xm:f>
            <x14:dxf>
              <font>
                <color rgb="FF006100"/>
              </font>
              <fill>
                <patternFill>
                  <bgColor rgb="FFC6EFCE"/>
                </patternFill>
              </fill>
            </x14:dxf>
          </x14:cfRule>
          <x14:cfRule type="cellIs" priority="228" operator="equal" id="{A12AD57A-A39D-4FDE-8CCB-72E9C409598A}">
            <xm:f>LISTA!$D$3</xm:f>
            <x14:dxf>
              <font>
                <color rgb="FF9C0006"/>
              </font>
              <fill>
                <patternFill>
                  <bgColor rgb="FFFFC7CE"/>
                </patternFill>
              </fill>
            </x14:dxf>
          </x14:cfRule>
          <x14:cfRule type="cellIs" priority="227" operator="greaterThan" id="{347F7F0D-0224-486D-912D-348D5C559829}">
            <xm:f>LISTA!$D$2</xm:f>
            <x14:dxf>
              <font>
                <color rgb="FF006100"/>
              </font>
              <fill>
                <patternFill>
                  <bgColor rgb="FFC6EFCE"/>
                </patternFill>
              </fill>
            </x14:dxf>
          </x14:cfRule>
          <xm:sqref>XEL130</xm:sqref>
        </x14:conditionalFormatting>
        <x14:conditionalFormatting xmlns:xm="http://schemas.microsoft.com/office/excel/2006/main">
          <x14:cfRule type="cellIs" priority="230" operator="equal" id="{0BB71F9C-D5F3-42B8-B510-21D5B490A021}">
            <xm:f>LISTA!$E$3</xm:f>
            <x14:dxf>
              <font>
                <b val="0"/>
                <i val="0"/>
              </font>
              <fill>
                <patternFill>
                  <bgColor theme="7" tint="0.39994506668294322"/>
                </patternFill>
              </fill>
            </x14:dxf>
          </x14:cfRule>
          <x14:cfRule type="cellIs" priority="229" operator="equal" id="{C5ECDCE8-17D0-4CEB-B9EF-08689BA31D23}">
            <xm:f>LISTA!$E$2</xm:f>
            <x14:dxf>
              <font>
                <b val="0"/>
                <i val="0"/>
                <u val="none"/>
                <color theme="0"/>
              </font>
              <fill>
                <patternFill>
                  <bgColor rgb="FF00B050"/>
                </patternFill>
              </fill>
            </x14:dxf>
          </x14:cfRule>
          <xm:sqref>XEM130:XEN130</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40ED8FC-EB75-FE43-B3B7-019821EDECBC}">
          <x14:formula1>
            <xm:f>LISTA!$A$2:$A$4</xm:f>
          </x14:formula1>
          <xm:sqref>BE9:BE29 BU9:BU29 AO9:AO29</xm:sqref>
        </x14:dataValidation>
        <x14:dataValidation type="list" allowBlank="1" showInputMessage="1" showErrorMessage="1" xr:uid="{BB732076-4983-7644-91E0-C0FC670D4CD5}">
          <x14:formula1>
            <xm:f>LISTA!$B$2:$B$6</xm:f>
          </x14:formula1>
          <xm:sqref>BY9:BY10 AS9:AS10 BI9:BI10 AE524 AE423 AE442:AE443 AE459 AE39:AE42 AE98:AE99 AE438:AE439 AE76:AE84 AE883:AE908 AE407 AE323:AE325 AE702:AE705 AE319:AE321 AE516:AE517 AE446 AE821:AE822 AE70 AE62 AE117 AE189:AE195 AE479 AE542:AE544 AE64 AE509:AE510 AE496:AE497 AE774:AE794 AE844:AE845 AE390:AE393 AE491:AE493 AE796:AE797 AE761 AE208:AE216 AE335 AE521 AE28:AE29 AE385 AE49:AE52 AE163 AE92 AE853:AE876 AE274:AE277 AE157:AE159 AE315:AE317 AE414:AE416 AE799:AE819 AE757:AE758 AE839:AE840 AE594:AE596 AE648:AE653 AE691:AE692 AE230:AE258 AE503:AE505 AE327:AE333 AE683:AE684 AE527:AE529 AE633:AE634 AE9:AE26 AE770:AE772 AE656:AE660 AE669:AE671 AE687 AE662:AE667 AE673:AE681 AE723 AE707:AE717 AE725:AE740 AE298:AE313 AE742:AE744 AE751:AE752 AE601:AE623 AE764:AE767 AE563:AE568 AE591:AE592 AE847:AE851 AE646 AE401 AE141:AE142 AE44:AE46 AE102 AE828:AE833 AE106:AE107 AE125 AE134:AE139 AE152:AE153 AE155 AE168 AE170 AE182:AE183 AE185 AE178:AE180 AE206 AE198:AE204 AE218:AE228 AE286:AE287 AE371:AE383 AE404 AE409:AE410 AE419 AE426:AE427 AE430:AE431 AE434:AE435 AE482 AE489 AE499:AE500 AE571:AE573 AE536 AE538 AE540 AE546 AE561 AE532:AE533 AE824:AE826 AE349:AE360 AE579 AE581 AE558 AE31:AE35 AE260:AE266 AE269:AE272 AE337:AE346 AE362:AE369 AE747:AE748 AE599 AE636:AE639 AE695 AE641 AE643 AE720:AE721 AE57:AE60 AE144 AE553:AE556 AE283</xm:sqref>
        </x14:dataValidation>
        <x14:dataValidation type="list" allowBlank="1" showInputMessage="1" showErrorMessage="1" xr:uid="{7A6A85CC-F8FD-A14B-A5EC-97135C66FAD0}">
          <x14:formula1>
            <xm:f>LISTA!$C$2:$C$19</xm:f>
          </x14:formula1>
          <xm:sqref>H89:H908 H74:H85 H9:H69</xm:sqref>
        </x14:dataValidation>
        <x14:dataValidation type="list" allowBlank="1" showInputMessage="1" showErrorMessage="1" xr:uid="{10C176B1-6BF6-274E-ADAF-4CB1F639D23D}">
          <x14:formula1>
            <xm:f>LISTA!$D$2:$D$3</xm:f>
          </x14:formula1>
          <xm:sqref>BZ9:BZ10 AT9:AT10 BJ9:BJ10</xm:sqref>
        </x14:dataValidation>
        <x14:dataValidation type="list" allowBlank="1" showInputMessage="1" showErrorMessage="1" xr:uid="{EE3EC26E-2577-EA49-84A6-FF90D3ACAB46}">
          <x14:formula1>
            <xm:f>LISTA!$E$2:$E$3</xm:f>
          </x14:formula1>
          <xm:sqref>AU9:AV10 CA9:CB10 BK9:BL10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D8C82-65EA-4342-8ED5-AE8B5BC6FCC3}">
  <sheetPr filterMode="1">
    <pageSetUpPr fitToPage="1"/>
  </sheetPr>
  <dimension ref="A1:BT500"/>
  <sheetViews>
    <sheetView topLeftCell="A5" zoomScaleNormal="100" zoomScaleSheetLayoutView="70" workbookViewId="0">
      <pane ySplit="4" topLeftCell="A26" activePane="bottomLeft" state="frozen"/>
      <selection activeCell="B5" sqref="B5"/>
      <selection pane="bottomLeft" activeCell="O345" sqref="O345"/>
    </sheetView>
  </sheetViews>
  <sheetFormatPr baseColWidth="10" defaultColWidth="11.42578125" defaultRowHeight="38.25" customHeight="1" x14ac:dyDescent="0.25"/>
  <cols>
    <col min="1" max="1" width="21.140625" style="44" customWidth="1"/>
    <col min="2" max="2" width="13.85546875" style="44" customWidth="1"/>
    <col min="3" max="3" width="40.28515625" style="43" customWidth="1"/>
    <col min="4" max="4" width="21.42578125" style="43" customWidth="1"/>
    <col min="5" max="5" width="12.7109375" style="43" customWidth="1"/>
    <col min="6" max="7" width="13.28515625" style="43" customWidth="1"/>
    <col min="8" max="8" width="14.7109375" style="31" customWidth="1"/>
    <col min="9" max="9" width="12.28515625" style="32" customWidth="1"/>
    <col min="10" max="10" width="11.42578125" style="31" customWidth="1"/>
    <col min="11" max="11" width="16.85546875" style="42" customWidth="1"/>
    <col min="12" max="12" width="38.28515625" style="42" customWidth="1"/>
    <col min="13" max="13" width="33.5703125" style="31" customWidth="1"/>
    <col min="14" max="14" width="26.7109375" style="31" customWidth="1"/>
    <col min="15" max="15" width="27.28515625" style="31" customWidth="1"/>
    <col min="16" max="16" width="26.7109375" style="31" customWidth="1"/>
    <col min="17" max="17" width="26.7109375" style="42" customWidth="1"/>
    <col min="18" max="19" width="26.7109375" style="42" hidden="1" customWidth="1"/>
    <col min="20" max="72" width="26.7109375" style="31" hidden="1" customWidth="1"/>
    <col min="73" max="16384" width="11.42578125" style="31"/>
  </cols>
  <sheetData>
    <row r="1" spans="1:72" s="28" customFormat="1" ht="26.1" customHeight="1" x14ac:dyDescent="0.25">
      <c r="A1" s="245"/>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6"/>
      <c r="BL1" s="268" t="s">
        <v>21</v>
      </c>
      <c r="BM1" s="269"/>
      <c r="BN1" s="270"/>
      <c r="BO1" s="251" t="s">
        <v>22</v>
      </c>
      <c r="BP1" s="252"/>
      <c r="BQ1" s="252"/>
      <c r="BR1" s="252"/>
      <c r="BS1" s="252"/>
      <c r="BT1" s="253"/>
    </row>
    <row r="2" spans="1:72" s="29" customFormat="1" ht="33" customHeight="1" thickBot="1" x14ac:dyDescent="0.3">
      <c r="A2" s="245"/>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6"/>
      <c r="BL2" s="271"/>
      <c r="BM2" s="272"/>
      <c r="BN2" s="273"/>
      <c r="BO2" s="254"/>
      <c r="BP2" s="255"/>
      <c r="BQ2" s="255"/>
      <c r="BR2" s="255"/>
      <c r="BS2" s="255"/>
      <c r="BT2" s="256"/>
    </row>
    <row r="3" spans="1:72" s="29" customFormat="1" ht="33" customHeight="1" thickBot="1" x14ac:dyDescent="0.3">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6"/>
      <c r="BL3" s="274" t="s">
        <v>24</v>
      </c>
      <c r="BM3" s="275"/>
      <c r="BN3" s="276"/>
      <c r="BO3" s="257">
        <v>3</v>
      </c>
      <c r="BP3" s="258"/>
      <c r="BQ3" s="258"/>
      <c r="BR3" s="258"/>
      <c r="BS3" s="258"/>
      <c r="BT3" s="259"/>
    </row>
    <row r="4" spans="1:72" s="28" customFormat="1" ht="17.25" customHeight="1" x14ac:dyDescent="0.25">
      <c r="A4" s="245"/>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245"/>
      <c r="BK4" s="246"/>
      <c r="BL4" s="268" t="s">
        <v>25</v>
      </c>
      <c r="BM4" s="269"/>
      <c r="BN4" s="270"/>
      <c r="BO4" s="260">
        <v>46084</v>
      </c>
      <c r="BP4" s="261"/>
      <c r="BQ4" s="261"/>
      <c r="BR4" s="261"/>
      <c r="BS4" s="261"/>
      <c r="BT4" s="262"/>
    </row>
    <row r="5" spans="1:72" s="30" customFormat="1" ht="17.25" customHeight="1" thickBot="1" x14ac:dyDescent="0.3">
      <c r="A5" s="245"/>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6"/>
      <c r="BL5" s="271"/>
      <c r="BM5" s="272"/>
      <c r="BN5" s="273"/>
      <c r="BO5" s="263"/>
      <c r="BP5" s="264"/>
      <c r="BQ5" s="264"/>
      <c r="BR5" s="264"/>
      <c r="BS5" s="264"/>
      <c r="BT5" s="265"/>
    </row>
    <row r="6" spans="1:72" ht="24" customHeight="1" thickBot="1" x14ac:dyDescent="0.3">
      <c r="A6" s="237" t="s">
        <v>3650</v>
      </c>
      <c r="B6" s="237"/>
      <c r="C6" s="237"/>
      <c r="D6" s="237"/>
      <c r="E6" s="237"/>
      <c r="F6" s="237"/>
      <c r="G6" s="237"/>
      <c r="H6" s="237"/>
      <c r="I6" s="237"/>
      <c r="J6" s="238"/>
      <c r="K6" s="242" t="s">
        <v>3651</v>
      </c>
      <c r="L6" s="243"/>
      <c r="M6" s="243"/>
      <c r="N6" s="243"/>
      <c r="O6" s="243"/>
      <c r="P6" s="243"/>
      <c r="Q6" s="243"/>
      <c r="R6" s="243"/>
      <c r="S6" s="243"/>
      <c r="T6" s="243"/>
      <c r="U6" s="243"/>
      <c r="V6" s="243"/>
      <c r="W6" s="243"/>
      <c r="X6" s="243"/>
      <c r="Y6" s="242" t="s">
        <v>28</v>
      </c>
      <c r="Z6" s="243"/>
      <c r="AA6" s="243"/>
      <c r="AB6" s="243"/>
      <c r="AC6" s="243"/>
      <c r="AD6" s="243"/>
      <c r="AE6" s="243"/>
      <c r="AF6" s="243"/>
      <c r="AG6" s="243"/>
      <c r="AH6" s="243"/>
      <c r="AI6" s="243"/>
      <c r="AJ6" s="243"/>
      <c r="AK6" s="243"/>
      <c r="AL6" s="243"/>
      <c r="AM6" s="243"/>
      <c r="AN6" s="250"/>
      <c r="AO6" s="242" t="s">
        <v>29</v>
      </c>
      <c r="AP6" s="243"/>
      <c r="AQ6" s="243"/>
      <c r="AR6" s="243"/>
      <c r="AS6" s="243"/>
      <c r="AT6" s="243"/>
      <c r="AU6" s="243"/>
      <c r="AV6" s="243"/>
      <c r="AW6" s="243"/>
      <c r="AX6" s="243"/>
      <c r="AY6" s="243"/>
      <c r="AZ6" s="243"/>
      <c r="BA6" s="243"/>
      <c r="BB6" s="243"/>
      <c r="BC6" s="243"/>
      <c r="BD6" s="250"/>
      <c r="BE6" s="242" t="s">
        <v>30</v>
      </c>
      <c r="BF6" s="243"/>
      <c r="BG6" s="243"/>
      <c r="BH6" s="243"/>
      <c r="BI6" s="243"/>
      <c r="BJ6" s="243"/>
      <c r="BK6" s="243"/>
      <c r="BL6" s="243"/>
      <c r="BM6" s="243"/>
      <c r="BN6" s="243"/>
      <c r="BO6" s="243"/>
      <c r="BP6" s="243"/>
      <c r="BQ6" s="243"/>
      <c r="BR6" s="243"/>
      <c r="BS6" s="243"/>
      <c r="BT6" s="250"/>
    </row>
    <row r="7" spans="1:72" ht="32.25" customHeight="1" thickBot="1" x14ac:dyDescent="0.3">
      <c r="A7" s="237"/>
      <c r="B7" s="237"/>
      <c r="C7" s="237"/>
      <c r="D7" s="237"/>
      <c r="E7" s="237"/>
      <c r="F7" s="237"/>
      <c r="G7" s="237"/>
      <c r="H7" s="237"/>
      <c r="I7" s="237"/>
      <c r="J7" s="238"/>
      <c r="K7" s="239" t="s">
        <v>31</v>
      </c>
      <c r="L7" s="240"/>
      <c r="M7" s="240"/>
      <c r="N7" s="239" t="s">
        <v>32</v>
      </c>
      <c r="O7" s="240"/>
      <c r="P7" s="240"/>
      <c r="Q7" s="241"/>
      <c r="R7" s="239" t="s">
        <v>33</v>
      </c>
      <c r="S7" s="240"/>
      <c r="T7" s="240"/>
      <c r="U7" s="240"/>
      <c r="V7" s="240"/>
      <c r="W7" s="240"/>
      <c r="X7" s="240"/>
      <c r="Y7" s="247" t="s">
        <v>31</v>
      </c>
      <c r="Z7" s="248"/>
      <c r="AA7" s="248"/>
      <c r="AB7" s="247" t="s">
        <v>32</v>
      </c>
      <c r="AC7" s="248"/>
      <c r="AD7" s="248"/>
      <c r="AE7" s="249"/>
      <c r="AF7" s="247" t="s">
        <v>33</v>
      </c>
      <c r="AG7" s="248"/>
      <c r="AH7" s="248"/>
      <c r="AI7" s="248"/>
      <c r="AJ7" s="248"/>
      <c r="AK7" s="248"/>
      <c r="AL7" s="248"/>
      <c r="AM7" s="248"/>
      <c r="AN7" s="249"/>
      <c r="AO7" s="247" t="s">
        <v>31</v>
      </c>
      <c r="AP7" s="248"/>
      <c r="AQ7" s="248"/>
      <c r="AR7" s="247" t="s">
        <v>32</v>
      </c>
      <c r="AS7" s="248"/>
      <c r="AT7" s="248"/>
      <c r="AU7" s="249"/>
      <c r="AV7" s="247" t="s">
        <v>33</v>
      </c>
      <c r="AW7" s="248"/>
      <c r="AX7" s="248"/>
      <c r="AY7" s="248"/>
      <c r="AZ7" s="248"/>
      <c r="BA7" s="248"/>
      <c r="BB7" s="248"/>
      <c r="BC7" s="248"/>
      <c r="BD7" s="249"/>
      <c r="BE7" s="247" t="s">
        <v>31</v>
      </c>
      <c r="BF7" s="248"/>
      <c r="BG7" s="248"/>
      <c r="BH7" s="247" t="s">
        <v>32</v>
      </c>
      <c r="BI7" s="248"/>
      <c r="BJ7" s="248"/>
      <c r="BK7" s="249"/>
      <c r="BL7" s="247" t="s">
        <v>33</v>
      </c>
      <c r="BM7" s="248"/>
      <c r="BN7" s="248"/>
      <c r="BO7" s="248"/>
      <c r="BP7" s="248"/>
      <c r="BQ7" s="248"/>
      <c r="BR7" s="248"/>
      <c r="BS7" s="248"/>
      <c r="BT7" s="249"/>
    </row>
    <row r="8" spans="1:72" s="32" customFormat="1" ht="77.25" customHeight="1" thickBot="1" x14ac:dyDescent="0.3">
      <c r="A8" s="50" t="s">
        <v>3652</v>
      </c>
      <c r="B8" s="51" t="s">
        <v>44</v>
      </c>
      <c r="C8" s="50" t="s">
        <v>45</v>
      </c>
      <c r="D8" s="50" t="s">
        <v>46</v>
      </c>
      <c r="E8" s="51" t="s">
        <v>47</v>
      </c>
      <c r="F8" s="50" t="s">
        <v>48</v>
      </c>
      <c r="G8" s="50" t="s">
        <v>49</v>
      </c>
      <c r="H8" s="50" t="s">
        <v>50</v>
      </c>
      <c r="I8" s="50" t="s">
        <v>51</v>
      </c>
      <c r="J8" s="50" t="s">
        <v>52</v>
      </c>
      <c r="K8" s="112" t="s">
        <v>53</v>
      </c>
      <c r="L8" s="113" t="s">
        <v>54</v>
      </c>
      <c r="M8" s="113" t="s">
        <v>55</v>
      </c>
      <c r="N8" s="114" t="s">
        <v>56</v>
      </c>
      <c r="O8" s="114" t="s">
        <v>57</v>
      </c>
      <c r="P8" s="115" t="s">
        <v>58</v>
      </c>
      <c r="Q8" s="116" t="s">
        <v>59</v>
      </c>
      <c r="R8" s="117" t="s">
        <v>60</v>
      </c>
      <c r="S8" s="118" t="s">
        <v>61</v>
      </c>
      <c r="T8" s="118" t="s">
        <v>62</v>
      </c>
      <c r="U8" s="119" t="s">
        <v>63</v>
      </c>
      <c r="V8" s="120" t="s">
        <v>64</v>
      </c>
      <c r="W8" s="120" t="s">
        <v>65</v>
      </c>
      <c r="X8" s="120" t="s">
        <v>66</v>
      </c>
      <c r="Y8" s="121" t="s">
        <v>53</v>
      </c>
      <c r="Z8" s="122" t="s">
        <v>54</v>
      </c>
      <c r="AA8" s="122" t="s">
        <v>55</v>
      </c>
      <c r="AB8" s="123" t="s">
        <v>56</v>
      </c>
      <c r="AC8" s="123" t="s">
        <v>57</v>
      </c>
      <c r="AD8" s="124" t="s">
        <v>58</v>
      </c>
      <c r="AE8" s="125" t="s">
        <v>59</v>
      </c>
      <c r="AF8" s="126" t="s">
        <v>60</v>
      </c>
      <c r="AG8" s="127" t="s">
        <v>61</v>
      </c>
      <c r="AH8" s="127" t="s">
        <v>62</v>
      </c>
      <c r="AI8" s="128" t="s">
        <v>63</v>
      </c>
      <c r="AJ8" s="129" t="s">
        <v>64</v>
      </c>
      <c r="AK8" s="277" t="s">
        <v>65</v>
      </c>
      <c r="AL8" s="278"/>
      <c r="AM8" s="277" t="s">
        <v>66</v>
      </c>
      <c r="AN8" s="278"/>
      <c r="AO8" s="130" t="s">
        <v>53</v>
      </c>
      <c r="AP8" s="122" t="s">
        <v>54</v>
      </c>
      <c r="AQ8" s="122" t="s">
        <v>55</v>
      </c>
      <c r="AR8" s="123" t="s">
        <v>56</v>
      </c>
      <c r="AS8" s="123" t="s">
        <v>57</v>
      </c>
      <c r="AT8" s="124" t="s">
        <v>58</v>
      </c>
      <c r="AU8" s="125" t="s">
        <v>59</v>
      </c>
      <c r="AV8" s="126" t="s">
        <v>60</v>
      </c>
      <c r="AW8" s="127" t="s">
        <v>61</v>
      </c>
      <c r="AX8" s="127" t="s">
        <v>62</v>
      </c>
      <c r="AY8" s="128" t="s">
        <v>63</v>
      </c>
      <c r="AZ8" s="129" t="s">
        <v>64</v>
      </c>
      <c r="BA8" s="277" t="s">
        <v>65</v>
      </c>
      <c r="BB8" s="278"/>
      <c r="BC8" s="277" t="s">
        <v>66</v>
      </c>
      <c r="BD8" s="278"/>
      <c r="BE8" s="130" t="s">
        <v>53</v>
      </c>
      <c r="BF8" s="122" t="s">
        <v>54</v>
      </c>
      <c r="BG8" s="122" t="s">
        <v>55</v>
      </c>
      <c r="BH8" s="123" t="s">
        <v>56</v>
      </c>
      <c r="BI8" s="123" t="s">
        <v>57</v>
      </c>
      <c r="BJ8" s="124" t="s">
        <v>58</v>
      </c>
      <c r="BK8" s="125" t="s">
        <v>59</v>
      </c>
      <c r="BL8" s="126" t="s">
        <v>60</v>
      </c>
      <c r="BM8" s="127" t="s">
        <v>61</v>
      </c>
      <c r="BN8" s="127" t="s">
        <v>62</v>
      </c>
      <c r="BO8" s="128" t="s">
        <v>63</v>
      </c>
      <c r="BP8" s="129" t="s">
        <v>64</v>
      </c>
      <c r="BQ8" s="277" t="s">
        <v>65</v>
      </c>
      <c r="BR8" s="278"/>
      <c r="BS8" s="277" t="s">
        <v>66</v>
      </c>
      <c r="BT8" s="278"/>
    </row>
    <row r="9" spans="1:72" s="32" customFormat="1" ht="78.75" hidden="1" customHeight="1" x14ac:dyDescent="0.25">
      <c r="A9" s="63" t="s">
        <v>73</v>
      </c>
      <c r="B9" s="90" t="s">
        <v>3423</v>
      </c>
      <c r="C9" s="107" t="s">
        <v>3424</v>
      </c>
      <c r="D9" s="90" t="s">
        <v>3425</v>
      </c>
      <c r="E9" s="90">
        <v>1</v>
      </c>
      <c r="F9" s="101">
        <v>46023</v>
      </c>
      <c r="G9" s="101">
        <v>46387</v>
      </c>
      <c r="H9" s="102">
        <f t="shared" ref="H9:H11" si="0">DAYS360(F9,G9)/360*54</f>
        <v>54</v>
      </c>
      <c r="I9" s="90" t="s">
        <v>3426</v>
      </c>
      <c r="J9" s="169" t="s">
        <v>1063</v>
      </c>
      <c r="K9" s="139">
        <v>0</v>
      </c>
      <c r="L9" s="145" t="s">
        <v>3653</v>
      </c>
      <c r="M9" s="149"/>
      <c r="N9" s="131">
        <v>46153</v>
      </c>
      <c r="O9" s="150" t="s">
        <v>3654</v>
      </c>
      <c r="P9" s="139">
        <v>0</v>
      </c>
      <c r="Q9" s="42" t="s">
        <v>82</v>
      </c>
      <c r="R9" s="131"/>
      <c r="S9" s="131"/>
      <c r="T9" s="133"/>
      <c r="U9" s="133"/>
      <c r="V9" s="134"/>
      <c r="W9" s="132"/>
      <c r="X9" s="135"/>
      <c r="Y9" s="33"/>
      <c r="Z9" s="33"/>
      <c r="AA9" s="34"/>
      <c r="AB9" s="33"/>
      <c r="AC9" s="34"/>
      <c r="AD9" s="35"/>
      <c r="AE9" s="36"/>
      <c r="AF9" s="37"/>
      <c r="AG9" s="33"/>
      <c r="AH9" s="38"/>
      <c r="AI9" s="39"/>
      <c r="AJ9" s="40"/>
      <c r="AK9" s="48"/>
      <c r="AL9" s="49"/>
      <c r="AM9" s="41"/>
      <c r="AN9" s="47"/>
      <c r="AO9" s="33"/>
      <c r="AP9" s="33"/>
      <c r="AQ9" s="34"/>
      <c r="AR9" s="33"/>
      <c r="AS9" s="34"/>
      <c r="AT9" s="35"/>
      <c r="AU9" s="36"/>
      <c r="AV9" s="37"/>
      <c r="AW9" s="33"/>
      <c r="AX9" s="38"/>
      <c r="AY9" s="39"/>
      <c r="AZ9" s="40"/>
      <c r="BA9" s="48"/>
      <c r="BB9" s="49"/>
      <c r="BC9" s="41"/>
      <c r="BD9" s="47"/>
      <c r="BE9" s="33"/>
      <c r="BF9" s="33"/>
      <c r="BG9" s="34"/>
      <c r="BH9" s="33"/>
      <c r="BI9" s="34"/>
      <c r="BJ9" s="35"/>
      <c r="BK9" s="36"/>
      <c r="BL9" s="37"/>
      <c r="BM9" s="33"/>
      <c r="BN9" s="38"/>
      <c r="BO9" s="39"/>
      <c r="BP9" s="40"/>
      <c r="BQ9" s="48"/>
      <c r="BR9" s="49"/>
      <c r="BS9" s="41"/>
      <c r="BT9" s="47"/>
    </row>
    <row r="10" spans="1:72" ht="38.25" hidden="1" customHeight="1" x14ac:dyDescent="0.25">
      <c r="A10" s="63" t="s">
        <v>73</v>
      </c>
      <c r="B10" s="90" t="s">
        <v>3094</v>
      </c>
      <c r="C10" s="107" t="s">
        <v>3095</v>
      </c>
      <c r="D10" s="90" t="s">
        <v>3096</v>
      </c>
      <c r="E10" s="90">
        <v>12</v>
      </c>
      <c r="F10" s="101">
        <v>45658</v>
      </c>
      <c r="G10" s="101">
        <v>46022</v>
      </c>
      <c r="H10" s="102">
        <f t="shared" si="0"/>
        <v>54</v>
      </c>
      <c r="I10" s="90" t="s">
        <v>3097</v>
      </c>
      <c r="J10" s="169" t="s">
        <v>1188</v>
      </c>
      <c r="K10" s="139">
        <f>6/6</f>
        <v>1</v>
      </c>
      <c r="L10" s="145" t="s">
        <v>3655</v>
      </c>
      <c r="M10" s="149"/>
      <c r="N10" s="131">
        <v>46153</v>
      </c>
      <c r="O10" s="150" t="s">
        <v>3656</v>
      </c>
      <c r="P10" s="139">
        <v>0</v>
      </c>
      <c r="Q10" s="132" t="s">
        <v>82</v>
      </c>
      <c r="R10" s="131"/>
      <c r="S10" s="131"/>
      <c r="T10" s="133"/>
      <c r="U10" s="133"/>
      <c r="V10" s="134"/>
      <c r="W10" s="132"/>
      <c r="X10" s="135"/>
    </row>
    <row r="11" spans="1:72" ht="38.25" hidden="1" customHeight="1" x14ac:dyDescent="0.25">
      <c r="A11" s="63" t="s">
        <v>73</v>
      </c>
      <c r="B11" s="100" t="s">
        <v>3311</v>
      </c>
      <c r="C11" s="107" t="s">
        <v>3312</v>
      </c>
      <c r="D11" s="90" t="s">
        <v>3313</v>
      </c>
      <c r="E11" s="90">
        <v>100</v>
      </c>
      <c r="F11" s="101">
        <v>46023</v>
      </c>
      <c r="G11" s="101">
        <v>46387</v>
      </c>
      <c r="H11" s="102">
        <f t="shared" si="0"/>
        <v>54</v>
      </c>
      <c r="I11" s="90" t="s">
        <v>3097</v>
      </c>
      <c r="J11" s="169" t="s">
        <v>1063</v>
      </c>
      <c r="K11" s="139"/>
      <c r="L11" s="145"/>
      <c r="M11" s="149"/>
      <c r="N11" s="131">
        <v>46153</v>
      </c>
      <c r="O11" s="150" t="s">
        <v>3657</v>
      </c>
      <c r="P11" s="139">
        <v>0</v>
      </c>
      <c r="Q11" s="132" t="s">
        <v>82</v>
      </c>
      <c r="R11" s="131"/>
      <c r="S11" s="131"/>
      <c r="T11" s="133"/>
      <c r="U11" s="133"/>
      <c r="V11" s="134"/>
      <c r="W11" s="132"/>
      <c r="X11" s="135"/>
    </row>
    <row r="12" spans="1:72" ht="38.25" hidden="1" customHeight="1" x14ac:dyDescent="0.25">
      <c r="A12" s="63" t="s">
        <v>73</v>
      </c>
      <c r="B12" s="87" t="s">
        <v>438</v>
      </c>
      <c r="C12" s="108" t="s">
        <v>439</v>
      </c>
      <c r="D12" s="87" t="s">
        <v>440</v>
      </c>
      <c r="E12" s="87">
        <v>1</v>
      </c>
      <c r="F12" s="88">
        <v>44409</v>
      </c>
      <c r="G12" s="88">
        <v>44438</v>
      </c>
      <c r="H12" s="89">
        <v>4.3500000000000005</v>
      </c>
      <c r="I12" s="87" t="s">
        <v>441</v>
      </c>
      <c r="J12" s="169" t="s">
        <v>269</v>
      </c>
      <c r="K12" s="139">
        <v>1</v>
      </c>
      <c r="L12" s="145" t="s">
        <v>3658</v>
      </c>
      <c r="M12" s="149" t="s">
        <v>3659</v>
      </c>
      <c r="N12" s="131">
        <v>46153</v>
      </c>
      <c r="O12" s="150" t="s">
        <v>3660</v>
      </c>
      <c r="P12" s="139">
        <v>1</v>
      </c>
      <c r="Q12" s="132" t="s">
        <v>789</v>
      </c>
      <c r="R12" s="131"/>
      <c r="S12" s="131"/>
      <c r="T12" s="133"/>
      <c r="U12" s="133"/>
      <c r="V12" s="134"/>
      <c r="W12" s="132"/>
      <c r="X12" s="135"/>
    </row>
    <row r="13" spans="1:72" ht="38.25" hidden="1" customHeight="1" x14ac:dyDescent="0.25">
      <c r="A13" s="63" t="s">
        <v>73</v>
      </c>
      <c r="B13" s="87" t="s">
        <v>443</v>
      </c>
      <c r="C13" s="108" t="s">
        <v>444</v>
      </c>
      <c r="D13" s="87" t="s">
        <v>445</v>
      </c>
      <c r="E13" s="87">
        <v>1</v>
      </c>
      <c r="F13" s="88">
        <v>44409</v>
      </c>
      <c r="G13" s="88">
        <v>44742</v>
      </c>
      <c r="H13" s="89">
        <v>49.35</v>
      </c>
      <c r="I13" s="87" t="s">
        <v>441</v>
      </c>
      <c r="J13" s="169" t="s">
        <v>269</v>
      </c>
      <c r="K13" s="139">
        <v>1</v>
      </c>
      <c r="L13" s="145" t="s">
        <v>3661</v>
      </c>
      <c r="M13" s="149" t="s">
        <v>3662</v>
      </c>
      <c r="N13" s="131">
        <v>46153</v>
      </c>
      <c r="O13" s="150" t="s">
        <v>3663</v>
      </c>
      <c r="P13" s="139">
        <v>1</v>
      </c>
      <c r="Q13" s="132" t="s">
        <v>789</v>
      </c>
      <c r="R13" s="131"/>
      <c r="S13" s="131"/>
      <c r="T13" s="133"/>
      <c r="U13" s="133"/>
      <c r="V13" s="134"/>
      <c r="W13" s="132"/>
      <c r="X13" s="135"/>
    </row>
    <row r="14" spans="1:72" ht="38.25" hidden="1" customHeight="1" x14ac:dyDescent="0.25">
      <c r="A14" s="63" t="s">
        <v>73</v>
      </c>
      <c r="B14" s="87" t="s">
        <v>447</v>
      </c>
      <c r="C14" s="108" t="s">
        <v>448</v>
      </c>
      <c r="D14" s="87" t="s">
        <v>449</v>
      </c>
      <c r="E14" s="87">
        <v>12</v>
      </c>
      <c r="F14" s="88">
        <v>44409</v>
      </c>
      <c r="G14" s="88">
        <v>44742</v>
      </c>
      <c r="H14" s="89">
        <v>49.35</v>
      </c>
      <c r="I14" s="87" t="s">
        <v>441</v>
      </c>
      <c r="J14" s="169" t="s">
        <v>269</v>
      </c>
      <c r="K14" s="139">
        <v>1</v>
      </c>
      <c r="L14" s="145" t="s">
        <v>3664</v>
      </c>
      <c r="M14" s="149" t="s">
        <v>3659</v>
      </c>
      <c r="N14" s="131">
        <v>46153</v>
      </c>
      <c r="O14" s="150" t="s">
        <v>3665</v>
      </c>
      <c r="P14" s="139">
        <v>1</v>
      </c>
      <c r="Q14" s="132" t="s">
        <v>789</v>
      </c>
      <c r="R14" s="131"/>
      <c r="S14" s="131"/>
      <c r="T14" s="133"/>
      <c r="U14" s="133"/>
      <c r="V14" s="134"/>
      <c r="W14" s="132"/>
      <c r="X14" s="135"/>
    </row>
    <row r="15" spans="1:72" ht="38.25" hidden="1" customHeight="1" x14ac:dyDescent="0.25">
      <c r="A15" s="63" t="s">
        <v>73</v>
      </c>
      <c r="B15" s="87" t="s">
        <v>451</v>
      </c>
      <c r="C15" s="108" t="s">
        <v>452</v>
      </c>
      <c r="D15" s="87" t="s">
        <v>453</v>
      </c>
      <c r="E15" s="87">
        <v>12</v>
      </c>
      <c r="F15" s="88">
        <v>44409</v>
      </c>
      <c r="G15" s="88">
        <v>44742</v>
      </c>
      <c r="H15" s="89">
        <v>49.35</v>
      </c>
      <c r="I15" s="87" t="s">
        <v>441</v>
      </c>
      <c r="J15" s="169" t="s">
        <v>269</v>
      </c>
      <c r="K15" s="139">
        <v>1</v>
      </c>
      <c r="L15" s="145" t="s">
        <v>3666</v>
      </c>
      <c r="M15" s="149" t="s">
        <v>3667</v>
      </c>
      <c r="N15" s="131">
        <v>46153</v>
      </c>
      <c r="O15" s="150" t="s">
        <v>3668</v>
      </c>
      <c r="P15" s="139">
        <v>1</v>
      </c>
      <c r="Q15" s="132" t="s">
        <v>789</v>
      </c>
      <c r="R15" s="131"/>
      <c r="S15" s="131"/>
      <c r="T15" s="133"/>
      <c r="U15" s="133"/>
      <c r="V15" s="134"/>
      <c r="W15" s="132"/>
      <c r="X15" s="135"/>
    </row>
    <row r="16" spans="1:72" ht="38.25" hidden="1" customHeight="1" x14ac:dyDescent="0.25">
      <c r="A16" s="63" t="s">
        <v>73</v>
      </c>
      <c r="B16" s="87" t="s">
        <v>1226</v>
      </c>
      <c r="C16" s="108" t="s">
        <v>1227</v>
      </c>
      <c r="D16" s="87" t="s">
        <v>1228</v>
      </c>
      <c r="E16" s="87">
        <v>1</v>
      </c>
      <c r="F16" s="88">
        <v>44866</v>
      </c>
      <c r="G16" s="88">
        <v>44957</v>
      </c>
      <c r="H16" s="89">
        <v>13.5</v>
      </c>
      <c r="I16" s="87" t="s">
        <v>441</v>
      </c>
      <c r="J16" s="90"/>
      <c r="K16" s="139">
        <v>0</v>
      </c>
      <c r="L16" s="145" t="s">
        <v>3669</v>
      </c>
      <c r="M16" s="149"/>
      <c r="N16" s="131">
        <v>46153</v>
      </c>
      <c r="O16" s="150" t="s">
        <v>3657</v>
      </c>
      <c r="P16" s="139">
        <v>0</v>
      </c>
      <c r="Q16" s="132" t="s">
        <v>82</v>
      </c>
      <c r="R16" s="131"/>
      <c r="S16" s="131"/>
      <c r="T16" s="133"/>
      <c r="U16" s="133"/>
      <c r="V16" s="134"/>
      <c r="W16" s="132"/>
      <c r="X16" s="135"/>
    </row>
    <row r="17" spans="1:24" ht="38.25" hidden="1" customHeight="1" x14ac:dyDescent="0.25">
      <c r="A17" s="63" t="s">
        <v>73</v>
      </c>
      <c r="B17" s="87" t="s">
        <v>1354</v>
      </c>
      <c r="C17" s="108" t="s">
        <v>1355</v>
      </c>
      <c r="D17" s="87" t="s">
        <v>1356</v>
      </c>
      <c r="E17" s="87" t="s">
        <v>1357</v>
      </c>
      <c r="F17" s="88">
        <v>44927</v>
      </c>
      <c r="G17" s="88">
        <v>45016</v>
      </c>
      <c r="H17" s="89">
        <v>13.5</v>
      </c>
      <c r="I17" s="87" t="s">
        <v>441</v>
      </c>
      <c r="J17" s="90" t="s">
        <v>1358</v>
      </c>
      <c r="K17" s="139">
        <v>1</v>
      </c>
      <c r="L17" s="145" t="s">
        <v>3670</v>
      </c>
      <c r="M17" s="149"/>
      <c r="N17" s="131">
        <v>46153</v>
      </c>
      <c r="O17" s="150" t="s">
        <v>3657</v>
      </c>
      <c r="P17" s="139">
        <v>0</v>
      </c>
      <c r="Q17" s="132" t="s">
        <v>82</v>
      </c>
      <c r="R17" s="131"/>
      <c r="S17" s="131"/>
      <c r="T17" s="133"/>
      <c r="U17" s="133"/>
      <c r="V17" s="134"/>
      <c r="W17" s="132"/>
      <c r="X17" s="135"/>
    </row>
    <row r="18" spans="1:24" ht="38.25" hidden="1" customHeight="1" x14ac:dyDescent="0.25">
      <c r="A18" s="63" t="s">
        <v>73</v>
      </c>
      <c r="B18" s="90" t="s">
        <v>2759</v>
      </c>
      <c r="C18" s="107" t="s">
        <v>2760</v>
      </c>
      <c r="D18" s="90" t="s">
        <v>2761</v>
      </c>
      <c r="E18" s="90">
        <v>1</v>
      </c>
      <c r="F18" s="101">
        <v>45280</v>
      </c>
      <c r="G18" s="101">
        <v>45838</v>
      </c>
      <c r="H18" s="102">
        <v>82.5</v>
      </c>
      <c r="I18" s="90" t="s">
        <v>441</v>
      </c>
      <c r="J18" s="90" t="s">
        <v>1188</v>
      </c>
      <c r="K18" s="139">
        <v>1</v>
      </c>
      <c r="L18" s="145" t="s">
        <v>3671</v>
      </c>
      <c r="M18" s="149" t="s">
        <v>3672</v>
      </c>
      <c r="N18" s="131">
        <v>46153</v>
      </c>
      <c r="O18" s="150" t="s">
        <v>3673</v>
      </c>
      <c r="P18" s="139">
        <v>1</v>
      </c>
      <c r="Q18" s="132" t="s">
        <v>789</v>
      </c>
      <c r="R18" s="131"/>
      <c r="S18" s="131"/>
      <c r="T18" s="133"/>
      <c r="U18" s="133"/>
      <c r="V18" s="134"/>
      <c r="W18" s="132"/>
      <c r="X18" s="135"/>
    </row>
    <row r="19" spans="1:24" ht="38.25" hidden="1" customHeight="1" x14ac:dyDescent="0.25">
      <c r="A19" s="63" t="s">
        <v>73</v>
      </c>
      <c r="B19" s="90" t="s">
        <v>2804</v>
      </c>
      <c r="C19" s="107" t="s">
        <v>2805</v>
      </c>
      <c r="D19" s="90" t="s">
        <v>2806</v>
      </c>
      <c r="E19" s="90">
        <v>1</v>
      </c>
      <c r="F19" s="101">
        <v>45280</v>
      </c>
      <c r="G19" s="101">
        <v>45291</v>
      </c>
      <c r="H19" s="102">
        <v>1.65</v>
      </c>
      <c r="I19" s="90" t="s">
        <v>441</v>
      </c>
      <c r="J19" s="90" t="s">
        <v>1188</v>
      </c>
      <c r="K19" s="139">
        <v>1</v>
      </c>
      <c r="L19" s="145" t="s">
        <v>3674</v>
      </c>
      <c r="M19" s="149"/>
      <c r="N19" s="131">
        <v>46153</v>
      </c>
      <c r="O19" s="150" t="s">
        <v>3675</v>
      </c>
      <c r="P19" s="139">
        <v>1</v>
      </c>
      <c r="Q19" s="132" t="s">
        <v>789</v>
      </c>
      <c r="R19" s="131"/>
      <c r="S19" s="131"/>
      <c r="T19" s="133"/>
      <c r="U19" s="133"/>
      <c r="V19" s="134"/>
      <c r="W19" s="132"/>
      <c r="X19" s="135"/>
    </row>
    <row r="20" spans="1:24" ht="38.25" hidden="1" customHeight="1" x14ac:dyDescent="0.25">
      <c r="A20" s="63" t="s">
        <v>73</v>
      </c>
      <c r="B20" s="90" t="s">
        <v>2899</v>
      </c>
      <c r="C20" s="107" t="s">
        <v>2900</v>
      </c>
      <c r="D20" s="90" t="s">
        <v>2901</v>
      </c>
      <c r="E20" s="90">
        <v>1</v>
      </c>
      <c r="F20" s="101">
        <v>45280</v>
      </c>
      <c r="G20" s="101">
        <v>45473</v>
      </c>
      <c r="H20" s="102">
        <v>28.5</v>
      </c>
      <c r="I20" s="90" t="s">
        <v>441</v>
      </c>
      <c r="J20" s="90" t="s">
        <v>1188</v>
      </c>
      <c r="K20" s="139">
        <v>1</v>
      </c>
      <c r="L20" s="145" t="s">
        <v>3676</v>
      </c>
      <c r="M20" s="149"/>
      <c r="N20" s="131">
        <v>46153</v>
      </c>
      <c r="O20" s="150" t="s">
        <v>3675</v>
      </c>
      <c r="P20" s="139">
        <v>1</v>
      </c>
      <c r="Q20" s="132" t="s">
        <v>789</v>
      </c>
      <c r="R20" s="131"/>
      <c r="S20" s="131"/>
      <c r="T20" s="133"/>
      <c r="U20" s="133"/>
      <c r="V20" s="134"/>
      <c r="W20" s="132"/>
      <c r="X20" s="135"/>
    </row>
    <row r="21" spans="1:24" ht="38.25" hidden="1" customHeight="1" x14ac:dyDescent="0.25">
      <c r="A21" s="63" t="s">
        <v>73</v>
      </c>
      <c r="B21" s="90" t="s">
        <v>2903</v>
      </c>
      <c r="C21" s="107" t="s">
        <v>2904</v>
      </c>
      <c r="D21" s="90" t="s">
        <v>2905</v>
      </c>
      <c r="E21" s="90">
        <v>7</v>
      </c>
      <c r="F21" s="101">
        <v>45280</v>
      </c>
      <c r="G21" s="101">
        <v>45688</v>
      </c>
      <c r="H21" s="102">
        <v>60.150000000000006</v>
      </c>
      <c r="I21" s="90" t="s">
        <v>441</v>
      </c>
      <c r="J21" s="90" t="s">
        <v>1188</v>
      </c>
      <c r="K21" s="139">
        <v>1</v>
      </c>
      <c r="L21" s="145" t="s">
        <v>3677</v>
      </c>
      <c r="M21" s="149"/>
      <c r="N21" s="131">
        <v>46153</v>
      </c>
      <c r="O21" s="150" t="s">
        <v>3675</v>
      </c>
      <c r="P21" s="139">
        <v>1</v>
      </c>
      <c r="Q21" s="132" t="s">
        <v>789</v>
      </c>
      <c r="R21" s="131"/>
      <c r="S21" s="131"/>
      <c r="T21" s="133"/>
      <c r="U21" s="133"/>
      <c r="V21" s="134"/>
      <c r="W21" s="132"/>
      <c r="X21" s="135"/>
    </row>
    <row r="22" spans="1:24" ht="38.25" hidden="1" customHeight="1" x14ac:dyDescent="0.25">
      <c r="A22" s="63" t="s">
        <v>73</v>
      </c>
      <c r="B22" s="90" t="s">
        <v>3267</v>
      </c>
      <c r="C22" s="107" t="s">
        <v>3268</v>
      </c>
      <c r="D22" s="90" t="s">
        <v>1061</v>
      </c>
      <c r="E22" s="90">
        <v>1</v>
      </c>
      <c r="F22" s="101">
        <v>46082</v>
      </c>
      <c r="G22" s="101">
        <v>46106</v>
      </c>
      <c r="H22" s="102">
        <v>3.6</v>
      </c>
      <c r="I22" s="90" t="s">
        <v>441</v>
      </c>
      <c r="J22" s="90" t="s">
        <v>1063</v>
      </c>
      <c r="K22" s="139">
        <v>1</v>
      </c>
      <c r="L22" s="145" t="s">
        <v>3678</v>
      </c>
      <c r="M22" s="149" t="s">
        <v>3672</v>
      </c>
      <c r="N22" s="131">
        <v>46153</v>
      </c>
      <c r="O22" s="150" t="s">
        <v>3679</v>
      </c>
      <c r="P22" s="139">
        <v>1</v>
      </c>
      <c r="Q22" s="132" t="s">
        <v>789</v>
      </c>
      <c r="R22" s="131"/>
      <c r="S22" s="131"/>
      <c r="T22" s="133"/>
      <c r="U22" s="133"/>
      <c r="V22" s="134"/>
      <c r="W22" s="132"/>
      <c r="X22" s="135"/>
    </row>
    <row r="23" spans="1:24" ht="38.25" hidden="1" customHeight="1" x14ac:dyDescent="0.25">
      <c r="A23" s="63" t="s">
        <v>73</v>
      </c>
      <c r="B23" s="90" t="s">
        <v>3273</v>
      </c>
      <c r="C23" s="107" t="s">
        <v>3274</v>
      </c>
      <c r="D23" s="90" t="s">
        <v>3275</v>
      </c>
      <c r="E23" s="90">
        <v>4</v>
      </c>
      <c r="F23" s="101">
        <v>46023</v>
      </c>
      <c r="G23" s="101">
        <v>46387</v>
      </c>
      <c r="H23" s="102">
        <v>54</v>
      </c>
      <c r="I23" s="90" t="s">
        <v>441</v>
      </c>
      <c r="J23" s="90" t="s">
        <v>1063</v>
      </c>
      <c r="K23" s="139">
        <v>0.25</v>
      </c>
      <c r="L23" s="145" t="s">
        <v>3680</v>
      </c>
      <c r="M23" s="149" t="s">
        <v>3672</v>
      </c>
      <c r="N23" s="131">
        <v>46153</v>
      </c>
      <c r="O23" s="150" t="s">
        <v>3681</v>
      </c>
      <c r="P23" s="139">
        <v>0.25</v>
      </c>
      <c r="Q23" s="132" t="s">
        <v>82</v>
      </c>
      <c r="R23" s="131"/>
      <c r="S23" s="131"/>
      <c r="T23" s="133"/>
      <c r="U23" s="133"/>
      <c r="V23" s="134"/>
      <c r="W23" s="132"/>
      <c r="X23" s="135"/>
    </row>
    <row r="24" spans="1:24" ht="38.25" hidden="1" customHeight="1" x14ac:dyDescent="0.25">
      <c r="A24" s="63" t="s">
        <v>73</v>
      </c>
      <c r="B24" s="90" t="s">
        <v>3282</v>
      </c>
      <c r="C24" s="107" t="s">
        <v>3283</v>
      </c>
      <c r="D24" s="90" t="s">
        <v>3284</v>
      </c>
      <c r="E24" s="90">
        <v>1</v>
      </c>
      <c r="F24" s="101">
        <v>46097</v>
      </c>
      <c r="G24" s="101">
        <v>46108</v>
      </c>
      <c r="H24" s="102">
        <v>1.65</v>
      </c>
      <c r="I24" s="90" t="s">
        <v>441</v>
      </c>
      <c r="J24" s="90" t="s">
        <v>1063</v>
      </c>
      <c r="K24" s="139">
        <v>1</v>
      </c>
      <c r="L24" s="145" t="s">
        <v>3682</v>
      </c>
      <c r="M24" s="149" t="s">
        <v>3672</v>
      </c>
      <c r="N24" s="131">
        <v>46153</v>
      </c>
      <c r="O24" s="150" t="s">
        <v>3683</v>
      </c>
      <c r="P24" s="139">
        <v>1</v>
      </c>
      <c r="Q24" s="132" t="s">
        <v>789</v>
      </c>
      <c r="R24" s="131"/>
      <c r="S24" s="131"/>
      <c r="T24" s="133"/>
      <c r="U24" s="133"/>
      <c r="V24" s="134"/>
      <c r="W24" s="132"/>
      <c r="X24" s="135"/>
    </row>
    <row r="25" spans="1:24" ht="38.25" hidden="1" customHeight="1" x14ac:dyDescent="0.25">
      <c r="A25" s="63" t="s">
        <v>73</v>
      </c>
      <c r="B25" s="90" t="s">
        <v>3351</v>
      </c>
      <c r="C25" s="107" t="s">
        <v>3352</v>
      </c>
      <c r="D25" s="90" t="s">
        <v>3349</v>
      </c>
      <c r="E25" s="90">
        <v>12</v>
      </c>
      <c r="F25" s="101">
        <v>46023</v>
      </c>
      <c r="G25" s="101">
        <v>46387</v>
      </c>
      <c r="H25" s="102">
        <v>54</v>
      </c>
      <c r="I25" s="90" t="s">
        <v>441</v>
      </c>
      <c r="J25" s="90" t="s">
        <v>1063</v>
      </c>
      <c r="K25" s="139">
        <v>0.25</v>
      </c>
      <c r="L25" s="145" t="s">
        <v>3684</v>
      </c>
      <c r="M25" s="149" t="s">
        <v>3672</v>
      </c>
      <c r="N25" s="131">
        <v>46153</v>
      </c>
      <c r="O25" s="150" t="s">
        <v>3685</v>
      </c>
      <c r="P25" s="139">
        <v>0.25</v>
      </c>
      <c r="Q25" s="132" t="s">
        <v>82</v>
      </c>
      <c r="R25" s="131"/>
      <c r="S25" s="131"/>
      <c r="T25" s="133"/>
      <c r="U25" s="133"/>
      <c r="V25" s="134"/>
      <c r="W25" s="132"/>
      <c r="X25" s="135"/>
    </row>
    <row r="26" spans="1:24" ht="38.25" customHeight="1" x14ac:dyDescent="0.25">
      <c r="A26" s="63" t="s">
        <v>73</v>
      </c>
      <c r="B26" s="87" t="s">
        <v>102</v>
      </c>
      <c r="C26" s="108" t="s">
        <v>3686</v>
      </c>
      <c r="D26" s="87" t="s">
        <v>783</v>
      </c>
      <c r="E26" s="87">
        <v>1</v>
      </c>
      <c r="F26" s="88">
        <v>44510</v>
      </c>
      <c r="G26" s="88">
        <v>44561</v>
      </c>
      <c r="H26" s="89">
        <v>7.6499999999999995</v>
      </c>
      <c r="I26" s="87" t="s">
        <v>784</v>
      </c>
      <c r="J26" s="90"/>
      <c r="K26" s="139">
        <v>1</v>
      </c>
      <c r="L26" s="145" t="s">
        <v>3687</v>
      </c>
      <c r="M26" s="149" t="s">
        <v>787</v>
      </c>
      <c r="N26" s="131">
        <v>46153</v>
      </c>
      <c r="O26" s="150" t="s">
        <v>788</v>
      </c>
      <c r="P26" s="139">
        <v>1</v>
      </c>
      <c r="Q26" s="132" t="s">
        <v>789</v>
      </c>
      <c r="R26" s="131"/>
      <c r="S26" s="131"/>
      <c r="T26" s="133"/>
      <c r="U26" s="133"/>
      <c r="V26" s="134"/>
      <c r="W26" s="132"/>
      <c r="X26" s="135"/>
    </row>
    <row r="27" spans="1:24" ht="38.25" hidden="1" customHeight="1" x14ac:dyDescent="0.25">
      <c r="A27" s="63" t="s">
        <v>73</v>
      </c>
      <c r="B27" s="80" t="s">
        <v>113</v>
      </c>
      <c r="C27" s="79" t="s">
        <v>792</v>
      </c>
      <c r="D27" s="80" t="s">
        <v>246</v>
      </c>
      <c r="E27" s="80">
        <v>1</v>
      </c>
      <c r="F27" s="81">
        <v>46023</v>
      </c>
      <c r="G27" s="81">
        <v>46142</v>
      </c>
      <c r="H27" s="82">
        <v>17.849999999999998</v>
      </c>
      <c r="I27" s="80" t="s">
        <v>784</v>
      </c>
      <c r="J27" s="83"/>
      <c r="K27" s="139">
        <v>1</v>
      </c>
      <c r="L27" s="145" t="s">
        <v>793</v>
      </c>
      <c r="M27" s="149"/>
      <c r="N27" s="131">
        <v>46153</v>
      </c>
      <c r="O27" s="143" t="s">
        <v>794</v>
      </c>
      <c r="P27" s="139">
        <v>1</v>
      </c>
      <c r="Q27" s="132" t="s">
        <v>789</v>
      </c>
      <c r="R27" s="131"/>
      <c r="S27" s="131"/>
      <c r="T27" s="133"/>
      <c r="U27" s="133"/>
      <c r="V27" s="134"/>
      <c r="W27" s="132"/>
      <c r="X27" s="135"/>
    </row>
    <row r="28" spans="1:24" ht="38.25" hidden="1" customHeight="1" x14ac:dyDescent="0.25">
      <c r="A28" s="63" t="s">
        <v>73</v>
      </c>
      <c r="B28" s="87" t="s">
        <v>119</v>
      </c>
      <c r="C28" s="108" t="s">
        <v>801</v>
      </c>
      <c r="D28" s="87" t="s">
        <v>802</v>
      </c>
      <c r="E28" s="87">
        <v>1</v>
      </c>
      <c r="F28" s="88">
        <v>44510</v>
      </c>
      <c r="G28" s="88">
        <v>44561</v>
      </c>
      <c r="H28" s="89">
        <v>7.6499999999999995</v>
      </c>
      <c r="I28" s="87" t="s">
        <v>784</v>
      </c>
      <c r="J28" s="90"/>
      <c r="K28" s="139">
        <v>1</v>
      </c>
      <c r="L28" s="145" t="s">
        <v>803</v>
      </c>
      <c r="M28" s="149" t="s">
        <v>804</v>
      </c>
      <c r="N28" s="131">
        <v>46153</v>
      </c>
      <c r="O28" s="143" t="s">
        <v>805</v>
      </c>
      <c r="P28" s="139">
        <v>1</v>
      </c>
      <c r="Q28" s="132" t="s">
        <v>789</v>
      </c>
      <c r="R28" s="131"/>
      <c r="S28" s="131"/>
      <c r="T28" s="133"/>
      <c r="U28" s="133"/>
      <c r="V28" s="134"/>
      <c r="W28" s="132"/>
      <c r="X28" s="135"/>
    </row>
    <row r="29" spans="1:24" ht="38.25" hidden="1" customHeight="1" x14ac:dyDescent="0.25">
      <c r="A29" s="63" t="s">
        <v>73</v>
      </c>
      <c r="B29" s="80" t="s">
        <v>244</v>
      </c>
      <c r="C29" s="79" t="s">
        <v>927</v>
      </c>
      <c r="D29" s="80" t="s">
        <v>928</v>
      </c>
      <c r="E29" s="80">
        <v>1</v>
      </c>
      <c r="F29" s="81">
        <v>46082</v>
      </c>
      <c r="G29" s="81">
        <v>46295</v>
      </c>
      <c r="H29" s="82">
        <v>31.35</v>
      </c>
      <c r="I29" s="80" t="s">
        <v>784</v>
      </c>
      <c r="J29" s="83"/>
      <c r="K29" s="139">
        <v>0</v>
      </c>
      <c r="L29" s="145" t="s">
        <v>929</v>
      </c>
      <c r="M29" s="149"/>
      <c r="N29" s="131">
        <v>46153</v>
      </c>
      <c r="O29" s="150" t="s">
        <v>930</v>
      </c>
      <c r="P29" s="139">
        <v>0</v>
      </c>
      <c r="Q29" s="132" t="s">
        <v>82</v>
      </c>
      <c r="R29" s="131"/>
      <c r="S29" s="131"/>
      <c r="T29" s="133"/>
      <c r="U29" s="133"/>
      <c r="V29" s="134"/>
      <c r="W29" s="132"/>
      <c r="X29" s="135"/>
    </row>
    <row r="30" spans="1:24" ht="38.25" hidden="1" customHeight="1" x14ac:dyDescent="0.25">
      <c r="A30" s="63" t="s">
        <v>73</v>
      </c>
      <c r="B30" s="80" t="s">
        <v>430</v>
      </c>
      <c r="C30" s="79" t="s">
        <v>1280</v>
      </c>
      <c r="D30" s="80" t="s">
        <v>1281</v>
      </c>
      <c r="E30" s="80">
        <v>1</v>
      </c>
      <c r="F30" s="81">
        <v>46082</v>
      </c>
      <c r="G30" s="81">
        <v>46203</v>
      </c>
      <c r="H30" s="82">
        <v>17.849999999999998</v>
      </c>
      <c r="I30" s="80" t="s">
        <v>784</v>
      </c>
      <c r="J30" s="83"/>
      <c r="K30" s="139">
        <v>0</v>
      </c>
      <c r="L30" s="145" t="s">
        <v>929</v>
      </c>
      <c r="M30" s="149"/>
      <c r="N30" s="131">
        <v>46153</v>
      </c>
      <c r="O30" s="150" t="s">
        <v>930</v>
      </c>
      <c r="P30" s="139">
        <v>0</v>
      </c>
      <c r="Q30" s="132" t="s">
        <v>82</v>
      </c>
      <c r="R30" s="131"/>
      <c r="S30" s="131"/>
      <c r="T30" s="133"/>
      <c r="U30" s="133"/>
      <c r="V30" s="134"/>
      <c r="W30" s="132"/>
      <c r="X30" s="135"/>
    </row>
    <row r="31" spans="1:24" ht="38.25" hidden="1" customHeight="1" x14ac:dyDescent="0.25">
      <c r="A31" s="63" t="s">
        <v>73</v>
      </c>
      <c r="B31" s="80" t="s">
        <v>265</v>
      </c>
      <c r="C31" s="79" t="s">
        <v>266</v>
      </c>
      <c r="D31" s="80" t="s">
        <v>267</v>
      </c>
      <c r="E31" s="80">
        <v>1</v>
      </c>
      <c r="F31" s="81">
        <v>46023</v>
      </c>
      <c r="G31" s="81">
        <v>46203</v>
      </c>
      <c r="H31" s="82">
        <v>26.85</v>
      </c>
      <c r="I31" s="80" t="s">
        <v>268</v>
      </c>
      <c r="J31" s="83" t="s">
        <v>269</v>
      </c>
      <c r="K31" s="139">
        <v>1</v>
      </c>
      <c r="L31" s="143" t="s">
        <v>3688</v>
      </c>
      <c r="M31" s="151" t="s">
        <v>3689</v>
      </c>
      <c r="N31" s="131">
        <v>46153</v>
      </c>
      <c r="O31" s="143" t="s">
        <v>3690</v>
      </c>
      <c r="P31" s="139">
        <v>1</v>
      </c>
      <c r="Q31" s="132" t="s">
        <v>789</v>
      </c>
      <c r="R31" s="131"/>
      <c r="S31" s="131"/>
      <c r="T31" s="133"/>
      <c r="U31" s="133"/>
      <c r="V31" s="134"/>
      <c r="W31" s="132"/>
      <c r="X31" s="135"/>
    </row>
    <row r="32" spans="1:24" ht="38.25" hidden="1" customHeight="1" x14ac:dyDescent="0.25">
      <c r="A32" s="63" t="s">
        <v>73</v>
      </c>
      <c r="B32" s="80" t="s">
        <v>274</v>
      </c>
      <c r="C32" s="79" t="s">
        <v>275</v>
      </c>
      <c r="D32" s="80" t="s">
        <v>276</v>
      </c>
      <c r="E32" s="80">
        <v>1</v>
      </c>
      <c r="F32" s="81">
        <v>46023</v>
      </c>
      <c r="G32" s="81">
        <v>46112</v>
      </c>
      <c r="H32" s="82">
        <v>13.5</v>
      </c>
      <c r="I32" s="80" t="s">
        <v>268</v>
      </c>
      <c r="J32" s="83" t="s">
        <v>269</v>
      </c>
      <c r="K32" s="139">
        <v>1</v>
      </c>
      <c r="L32" s="143" t="s">
        <v>3691</v>
      </c>
      <c r="M32" s="151" t="s">
        <v>3689</v>
      </c>
      <c r="N32" s="131">
        <v>46153</v>
      </c>
      <c r="O32" s="143" t="s">
        <v>3692</v>
      </c>
      <c r="P32" s="139">
        <v>1</v>
      </c>
      <c r="Q32" s="132" t="s">
        <v>789</v>
      </c>
      <c r="R32" s="131"/>
      <c r="S32" s="131"/>
      <c r="T32" s="133"/>
      <c r="U32" s="133"/>
      <c r="V32" s="134"/>
      <c r="W32" s="132"/>
      <c r="X32" s="135"/>
    </row>
    <row r="33" spans="1:24" ht="38.25" hidden="1" customHeight="1" x14ac:dyDescent="0.25">
      <c r="A33" s="63" t="s">
        <v>73</v>
      </c>
      <c r="B33" s="80" t="s">
        <v>279</v>
      </c>
      <c r="C33" s="79" t="s">
        <v>280</v>
      </c>
      <c r="D33" s="80" t="s">
        <v>281</v>
      </c>
      <c r="E33" s="80">
        <v>2</v>
      </c>
      <c r="F33" s="81">
        <v>46023</v>
      </c>
      <c r="G33" s="81">
        <v>46387</v>
      </c>
      <c r="H33" s="82">
        <v>54</v>
      </c>
      <c r="I33" s="80" t="s">
        <v>268</v>
      </c>
      <c r="J33" s="83" t="s">
        <v>269</v>
      </c>
      <c r="K33" s="139">
        <v>0</v>
      </c>
      <c r="L33" s="143" t="s">
        <v>3693</v>
      </c>
      <c r="M33" s="148"/>
      <c r="N33" s="131">
        <v>46153</v>
      </c>
      <c r="O33" s="143" t="s">
        <v>3694</v>
      </c>
      <c r="P33" s="139">
        <v>0</v>
      </c>
      <c r="Q33" s="132" t="s">
        <v>82</v>
      </c>
      <c r="R33" s="131"/>
      <c r="S33" s="131"/>
      <c r="T33" s="133"/>
      <c r="U33" s="133"/>
      <c r="V33" s="134"/>
      <c r="W33" s="132"/>
      <c r="X33" s="135"/>
    </row>
    <row r="34" spans="1:24" ht="38.25" hidden="1" customHeight="1" x14ac:dyDescent="0.25">
      <c r="A34" s="63" t="s">
        <v>73</v>
      </c>
      <c r="B34" s="80" t="s">
        <v>569</v>
      </c>
      <c r="C34" s="79" t="s">
        <v>570</v>
      </c>
      <c r="D34" s="80" t="s">
        <v>571</v>
      </c>
      <c r="E34" s="80">
        <v>2</v>
      </c>
      <c r="F34" s="81">
        <v>46023</v>
      </c>
      <c r="G34" s="81">
        <v>46387</v>
      </c>
      <c r="H34" s="82">
        <v>54</v>
      </c>
      <c r="I34" s="80" t="s">
        <v>268</v>
      </c>
      <c r="J34" s="83" t="s">
        <v>269</v>
      </c>
      <c r="K34" s="139">
        <v>0</v>
      </c>
      <c r="L34" s="143" t="s">
        <v>3693</v>
      </c>
      <c r="M34" s="148"/>
      <c r="N34" s="131">
        <v>46153</v>
      </c>
      <c r="O34" s="143" t="s">
        <v>3694</v>
      </c>
      <c r="P34" s="139">
        <v>0</v>
      </c>
      <c r="Q34" s="132" t="s">
        <v>82</v>
      </c>
      <c r="R34" s="131"/>
      <c r="S34" s="131"/>
      <c r="T34" s="133"/>
      <c r="U34" s="133"/>
      <c r="V34" s="134"/>
      <c r="W34" s="132"/>
      <c r="X34" s="135"/>
    </row>
    <row r="35" spans="1:24" ht="38.25" hidden="1" customHeight="1" x14ac:dyDescent="0.25">
      <c r="A35" s="63" t="s">
        <v>73</v>
      </c>
      <c r="B35" s="80" t="s">
        <v>778</v>
      </c>
      <c r="C35" s="79" t="s">
        <v>779</v>
      </c>
      <c r="D35" s="80" t="s">
        <v>780</v>
      </c>
      <c r="E35" s="80">
        <v>4</v>
      </c>
      <c r="F35" s="81">
        <v>46023</v>
      </c>
      <c r="G35" s="81">
        <v>46387</v>
      </c>
      <c r="H35" s="82">
        <v>54</v>
      </c>
      <c r="I35" s="80" t="s">
        <v>268</v>
      </c>
      <c r="J35" s="83" t="s">
        <v>269</v>
      </c>
      <c r="K35" s="139">
        <v>0</v>
      </c>
      <c r="L35" s="143" t="s">
        <v>3695</v>
      </c>
      <c r="M35" s="148"/>
      <c r="N35" s="131">
        <v>46153</v>
      </c>
      <c r="O35" s="143" t="s">
        <v>3696</v>
      </c>
      <c r="P35" s="139">
        <v>0</v>
      </c>
      <c r="Q35" s="132" t="s">
        <v>82</v>
      </c>
      <c r="R35" s="131"/>
      <c r="S35" s="131"/>
      <c r="T35" s="133"/>
      <c r="U35" s="133"/>
      <c r="V35" s="134"/>
      <c r="W35" s="132"/>
      <c r="X35" s="135"/>
    </row>
    <row r="36" spans="1:24" ht="38.25" hidden="1" customHeight="1" x14ac:dyDescent="0.25">
      <c r="A36" s="63" t="s">
        <v>73</v>
      </c>
      <c r="B36" s="80" t="s">
        <v>897</v>
      </c>
      <c r="C36" s="79" t="s">
        <v>898</v>
      </c>
      <c r="D36" s="80" t="s">
        <v>899</v>
      </c>
      <c r="E36" s="80">
        <v>1</v>
      </c>
      <c r="F36" s="81">
        <v>46082</v>
      </c>
      <c r="G36" s="81">
        <v>46234</v>
      </c>
      <c r="H36" s="82">
        <v>22.5</v>
      </c>
      <c r="I36" s="80" t="s">
        <v>268</v>
      </c>
      <c r="J36" s="83" t="s">
        <v>269</v>
      </c>
      <c r="K36" s="139">
        <v>0</v>
      </c>
      <c r="L36" s="143" t="s">
        <v>3697</v>
      </c>
      <c r="M36" s="148"/>
      <c r="N36" s="131">
        <v>46153</v>
      </c>
      <c r="O36" s="143" t="s">
        <v>3696</v>
      </c>
      <c r="P36" s="139">
        <v>0</v>
      </c>
      <c r="Q36" s="132" t="s">
        <v>82</v>
      </c>
      <c r="R36" s="131"/>
      <c r="S36" s="131"/>
      <c r="T36" s="133"/>
      <c r="U36" s="133"/>
      <c r="V36" s="134"/>
      <c r="W36" s="132"/>
      <c r="X36" s="135"/>
    </row>
    <row r="37" spans="1:24" ht="38.25" hidden="1" customHeight="1" x14ac:dyDescent="0.25">
      <c r="A37" s="63" t="s">
        <v>73</v>
      </c>
      <c r="B37" s="80" t="s">
        <v>913</v>
      </c>
      <c r="C37" s="79" t="s">
        <v>914</v>
      </c>
      <c r="D37" s="80" t="s">
        <v>915</v>
      </c>
      <c r="E37" s="80">
        <v>1</v>
      </c>
      <c r="F37" s="81">
        <v>46023</v>
      </c>
      <c r="G37" s="81">
        <v>46387</v>
      </c>
      <c r="H37" s="82">
        <v>54</v>
      </c>
      <c r="I37" s="80" t="s">
        <v>268</v>
      </c>
      <c r="J37" s="83" t="s">
        <v>269</v>
      </c>
      <c r="K37" s="139">
        <v>0</v>
      </c>
      <c r="L37" s="143" t="s">
        <v>3693</v>
      </c>
      <c r="M37" s="148"/>
      <c r="N37" s="131">
        <v>46153</v>
      </c>
      <c r="O37" s="143" t="s">
        <v>3694</v>
      </c>
      <c r="P37" s="139">
        <v>0</v>
      </c>
      <c r="Q37" s="132" t="s">
        <v>82</v>
      </c>
      <c r="R37" s="131"/>
      <c r="S37" s="131"/>
      <c r="T37" s="133"/>
      <c r="U37" s="133"/>
      <c r="V37" s="134"/>
      <c r="W37" s="132"/>
      <c r="X37" s="135"/>
    </row>
    <row r="38" spans="1:24" ht="38.25" hidden="1" customHeight="1" x14ac:dyDescent="0.25">
      <c r="A38" s="63" t="s">
        <v>73</v>
      </c>
      <c r="B38" s="80" t="s">
        <v>919</v>
      </c>
      <c r="C38" s="79" t="s">
        <v>920</v>
      </c>
      <c r="D38" s="80" t="s">
        <v>921</v>
      </c>
      <c r="E38" s="80">
        <v>3</v>
      </c>
      <c r="F38" s="81">
        <v>46023</v>
      </c>
      <c r="G38" s="81">
        <v>46387</v>
      </c>
      <c r="H38" s="82">
        <v>54</v>
      </c>
      <c r="I38" s="80" t="s">
        <v>268</v>
      </c>
      <c r="J38" s="83" t="s">
        <v>269</v>
      </c>
      <c r="K38" s="139">
        <v>0</v>
      </c>
      <c r="L38" s="143" t="s">
        <v>3697</v>
      </c>
      <c r="M38" s="148"/>
      <c r="N38" s="131">
        <v>46153</v>
      </c>
      <c r="O38" s="143" t="s">
        <v>3696</v>
      </c>
      <c r="P38" s="139">
        <v>0</v>
      </c>
      <c r="Q38" s="132" t="s">
        <v>82</v>
      </c>
      <c r="R38" s="131"/>
      <c r="S38" s="131"/>
      <c r="T38" s="133"/>
      <c r="U38" s="133"/>
      <c r="V38" s="134"/>
      <c r="W38" s="132"/>
      <c r="X38" s="135"/>
    </row>
    <row r="39" spans="1:24" ht="38.25" hidden="1" customHeight="1" x14ac:dyDescent="0.25">
      <c r="A39" s="63" t="s">
        <v>73</v>
      </c>
      <c r="B39" s="80" t="s">
        <v>340</v>
      </c>
      <c r="C39" s="79" t="s">
        <v>341</v>
      </c>
      <c r="D39" s="80" t="s">
        <v>342</v>
      </c>
      <c r="E39" s="80">
        <v>4</v>
      </c>
      <c r="F39" s="81">
        <v>46023</v>
      </c>
      <c r="G39" s="81">
        <v>46387</v>
      </c>
      <c r="H39" s="82">
        <v>54</v>
      </c>
      <c r="I39" s="80" t="s">
        <v>268</v>
      </c>
      <c r="J39" s="83"/>
      <c r="K39" s="139">
        <v>0.25</v>
      </c>
      <c r="L39" s="145" t="s">
        <v>3698</v>
      </c>
      <c r="M39" s="149" t="s">
        <v>3699</v>
      </c>
      <c r="N39" s="131">
        <v>46153</v>
      </c>
      <c r="O39" s="145" t="s">
        <v>3698</v>
      </c>
      <c r="P39" s="139">
        <v>0.25</v>
      </c>
      <c r="Q39" s="132" t="s">
        <v>82</v>
      </c>
      <c r="R39" s="131"/>
      <c r="S39" s="131"/>
      <c r="T39" s="133"/>
      <c r="U39" s="133"/>
      <c r="V39" s="134"/>
      <c r="W39" s="132"/>
      <c r="X39" s="135"/>
    </row>
    <row r="40" spans="1:24" ht="38.25" hidden="1" customHeight="1" x14ac:dyDescent="0.25">
      <c r="A40" s="63" t="s">
        <v>73</v>
      </c>
      <c r="B40" s="80" t="s">
        <v>1165</v>
      </c>
      <c r="C40" s="79" t="s">
        <v>1166</v>
      </c>
      <c r="D40" s="80" t="s">
        <v>1167</v>
      </c>
      <c r="E40" s="80">
        <v>1</v>
      </c>
      <c r="F40" s="81">
        <v>46082</v>
      </c>
      <c r="G40" s="81">
        <v>46234</v>
      </c>
      <c r="H40" s="82">
        <v>22.5</v>
      </c>
      <c r="I40" s="80" t="s">
        <v>268</v>
      </c>
      <c r="J40" s="99"/>
      <c r="K40" s="139">
        <v>0</v>
      </c>
      <c r="L40" s="143" t="s">
        <v>3697</v>
      </c>
      <c r="M40" s="148"/>
      <c r="N40" s="131">
        <v>46153</v>
      </c>
      <c r="O40" s="143" t="s">
        <v>3696</v>
      </c>
      <c r="P40" s="139">
        <v>0</v>
      </c>
      <c r="Q40" s="132" t="s">
        <v>82</v>
      </c>
      <c r="R40" s="131"/>
      <c r="S40" s="131"/>
      <c r="T40" s="133"/>
      <c r="U40" s="133"/>
      <c r="V40" s="134"/>
      <c r="W40" s="132"/>
      <c r="X40" s="135"/>
    </row>
    <row r="41" spans="1:24" ht="38.25" hidden="1" customHeight="1" x14ac:dyDescent="0.25">
      <c r="A41" s="63" t="s">
        <v>73</v>
      </c>
      <c r="B41" s="80" t="s">
        <v>1221</v>
      </c>
      <c r="C41" s="79" t="s">
        <v>1222</v>
      </c>
      <c r="D41" s="80" t="s">
        <v>513</v>
      </c>
      <c r="E41" s="80">
        <v>1</v>
      </c>
      <c r="F41" s="81">
        <v>46023</v>
      </c>
      <c r="G41" s="81">
        <v>46387</v>
      </c>
      <c r="H41" s="82">
        <v>54</v>
      </c>
      <c r="I41" s="80" t="s">
        <v>268</v>
      </c>
      <c r="J41" s="83" t="s">
        <v>269</v>
      </c>
      <c r="K41" s="139">
        <v>0</v>
      </c>
      <c r="L41" s="143" t="s">
        <v>3693</v>
      </c>
      <c r="M41" s="148"/>
      <c r="N41" s="131">
        <v>46153</v>
      </c>
      <c r="O41" s="143" t="s">
        <v>3694</v>
      </c>
      <c r="P41" s="139">
        <v>0</v>
      </c>
      <c r="Q41" s="132" t="s">
        <v>82</v>
      </c>
      <c r="R41" s="131"/>
      <c r="S41" s="131"/>
      <c r="T41" s="133"/>
      <c r="U41" s="133"/>
      <c r="V41" s="134"/>
      <c r="W41" s="132"/>
      <c r="X41" s="135"/>
    </row>
    <row r="42" spans="1:24" ht="38.25" hidden="1" customHeight="1" x14ac:dyDescent="0.25">
      <c r="A42" s="63" t="s">
        <v>73</v>
      </c>
      <c r="B42" s="80" t="s">
        <v>318</v>
      </c>
      <c r="C42" s="79" t="s">
        <v>319</v>
      </c>
      <c r="D42" s="80" t="s">
        <v>320</v>
      </c>
      <c r="E42" s="80">
        <v>12</v>
      </c>
      <c r="F42" s="81">
        <v>46023</v>
      </c>
      <c r="G42" s="81">
        <v>46357</v>
      </c>
      <c r="H42" s="82">
        <v>49.5</v>
      </c>
      <c r="I42" s="80" t="s">
        <v>321</v>
      </c>
      <c r="J42" s="83"/>
      <c r="K42" s="139"/>
      <c r="L42" s="145" t="s">
        <v>3700</v>
      </c>
      <c r="M42" s="149" t="s">
        <v>3701</v>
      </c>
      <c r="N42" s="131">
        <v>46153</v>
      </c>
      <c r="O42" s="150" t="s">
        <v>3702</v>
      </c>
      <c r="P42" s="139">
        <v>0.25</v>
      </c>
      <c r="Q42" s="132" t="s">
        <v>82</v>
      </c>
      <c r="R42" s="131"/>
      <c r="S42" s="131"/>
      <c r="T42" s="133"/>
      <c r="U42" s="133"/>
      <c r="V42" s="134"/>
      <c r="W42" s="132"/>
      <c r="X42" s="135"/>
    </row>
    <row r="43" spans="1:24" ht="38.25" hidden="1" customHeight="1" x14ac:dyDescent="0.25">
      <c r="A43" s="63" t="s">
        <v>73</v>
      </c>
      <c r="B43" s="94" t="s">
        <v>325</v>
      </c>
      <c r="C43" s="109" t="s">
        <v>326</v>
      </c>
      <c r="D43" s="94" t="s">
        <v>327</v>
      </c>
      <c r="E43" s="94">
        <v>1</v>
      </c>
      <c r="F43" s="95">
        <v>46082</v>
      </c>
      <c r="G43" s="95">
        <v>46357</v>
      </c>
      <c r="H43" s="96">
        <v>40.5</v>
      </c>
      <c r="I43" s="94" t="s">
        <v>321</v>
      </c>
      <c r="J43" s="97"/>
      <c r="K43" s="139"/>
      <c r="L43" s="145" t="s">
        <v>3703</v>
      </c>
      <c r="M43" s="149"/>
      <c r="N43" s="131">
        <v>46153</v>
      </c>
      <c r="O43" s="150" t="s">
        <v>3704</v>
      </c>
      <c r="P43" s="139">
        <v>0</v>
      </c>
      <c r="Q43" s="132" t="s">
        <v>82</v>
      </c>
      <c r="R43" s="131"/>
      <c r="S43" s="131"/>
      <c r="T43" s="133"/>
      <c r="U43" s="133"/>
      <c r="V43" s="134"/>
      <c r="W43" s="132"/>
      <c r="X43" s="135"/>
    </row>
    <row r="44" spans="1:24" ht="38.25" hidden="1" customHeight="1" x14ac:dyDescent="0.25">
      <c r="A44" s="63" t="s">
        <v>73</v>
      </c>
      <c r="B44" s="87" t="s">
        <v>578</v>
      </c>
      <c r="C44" s="108" t="s">
        <v>579</v>
      </c>
      <c r="D44" s="87" t="s">
        <v>580</v>
      </c>
      <c r="E44" s="87">
        <v>1</v>
      </c>
      <c r="F44" s="88">
        <v>44459</v>
      </c>
      <c r="G44" s="88">
        <v>44561</v>
      </c>
      <c r="H44" s="89">
        <v>15.15</v>
      </c>
      <c r="I44" s="87" t="s">
        <v>321</v>
      </c>
      <c r="J44" s="90"/>
      <c r="K44" s="139">
        <v>1</v>
      </c>
      <c r="L44" s="145" t="s">
        <v>3705</v>
      </c>
      <c r="M44" s="149" t="s">
        <v>3701</v>
      </c>
      <c r="N44" s="131">
        <v>46153</v>
      </c>
      <c r="O44" s="150" t="s">
        <v>3706</v>
      </c>
      <c r="P44" s="139">
        <v>1</v>
      </c>
      <c r="Q44" s="132" t="s">
        <v>789</v>
      </c>
      <c r="R44" s="131"/>
      <c r="S44" s="131"/>
      <c r="T44" s="133"/>
      <c r="U44" s="133"/>
      <c r="V44" s="134"/>
      <c r="W44" s="132"/>
      <c r="X44" s="135"/>
    </row>
    <row r="45" spans="1:24" ht="38.25" hidden="1" customHeight="1" x14ac:dyDescent="0.25">
      <c r="A45" s="63" t="s">
        <v>73</v>
      </c>
      <c r="B45" s="87" t="s">
        <v>585</v>
      </c>
      <c r="C45" s="108" t="s">
        <v>586</v>
      </c>
      <c r="D45" s="87" t="s">
        <v>587</v>
      </c>
      <c r="E45" s="87">
        <v>1</v>
      </c>
      <c r="F45" s="88">
        <v>44470</v>
      </c>
      <c r="G45" s="88">
        <v>44592</v>
      </c>
      <c r="H45" s="89">
        <v>18</v>
      </c>
      <c r="I45" s="87" t="s">
        <v>321</v>
      </c>
      <c r="J45" s="90"/>
      <c r="K45" s="139">
        <v>1</v>
      </c>
      <c r="L45" s="145" t="s">
        <v>3707</v>
      </c>
      <c r="M45" s="149" t="s">
        <v>3701</v>
      </c>
      <c r="N45" s="131">
        <v>46153</v>
      </c>
      <c r="O45" s="150" t="s">
        <v>3702</v>
      </c>
      <c r="P45" s="139">
        <v>1</v>
      </c>
      <c r="Q45" s="132" t="s">
        <v>789</v>
      </c>
      <c r="R45" s="131"/>
      <c r="S45" s="131"/>
      <c r="T45" s="133"/>
      <c r="U45" s="133"/>
      <c r="V45" s="134"/>
      <c r="W45" s="132"/>
      <c r="X45" s="135"/>
    </row>
    <row r="46" spans="1:24" ht="38.25" hidden="1" customHeight="1" x14ac:dyDescent="0.25">
      <c r="A46" s="63" t="s">
        <v>73</v>
      </c>
      <c r="B46" s="80" t="s">
        <v>943</v>
      </c>
      <c r="C46" s="79" t="s">
        <v>944</v>
      </c>
      <c r="D46" s="80" t="s">
        <v>945</v>
      </c>
      <c r="E46" s="80">
        <v>1</v>
      </c>
      <c r="F46" s="81">
        <v>46023</v>
      </c>
      <c r="G46" s="81">
        <v>46387</v>
      </c>
      <c r="H46" s="82">
        <v>54</v>
      </c>
      <c r="I46" s="80" t="s">
        <v>321</v>
      </c>
      <c r="J46" s="83"/>
      <c r="K46" s="139">
        <v>1</v>
      </c>
      <c r="L46" s="145" t="s">
        <v>3708</v>
      </c>
      <c r="M46" s="149" t="s">
        <v>3701</v>
      </c>
      <c r="N46" s="131">
        <v>46153</v>
      </c>
      <c r="O46" s="150" t="s">
        <v>3709</v>
      </c>
      <c r="P46" s="139">
        <v>1</v>
      </c>
      <c r="Q46" s="132" t="s">
        <v>789</v>
      </c>
      <c r="R46" s="131"/>
      <c r="S46" s="131"/>
      <c r="T46" s="133"/>
      <c r="U46" s="133"/>
      <c r="V46" s="134"/>
      <c r="W46" s="132"/>
      <c r="X46" s="135"/>
    </row>
    <row r="47" spans="1:24" ht="38.25" hidden="1" customHeight="1" x14ac:dyDescent="0.25">
      <c r="A47" s="63" t="s">
        <v>73</v>
      </c>
      <c r="B47" s="80" t="s">
        <v>983</v>
      </c>
      <c r="C47" s="79" t="s">
        <v>984</v>
      </c>
      <c r="D47" s="80" t="s">
        <v>985</v>
      </c>
      <c r="E47" s="80">
        <v>12</v>
      </c>
      <c r="F47" s="81">
        <v>46023</v>
      </c>
      <c r="G47" s="81">
        <v>46387</v>
      </c>
      <c r="H47" s="82">
        <v>54</v>
      </c>
      <c r="I47" s="80" t="s">
        <v>321</v>
      </c>
      <c r="J47" s="83"/>
      <c r="K47" s="139"/>
      <c r="L47" s="145" t="s">
        <v>3710</v>
      </c>
      <c r="M47" s="149" t="s">
        <v>3701</v>
      </c>
      <c r="N47" s="131">
        <v>46153</v>
      </c>
      <c r="O47" s="150" t="s">
        <v>3711</v>
      </c>
      <c r="P47" s="139">
        <v>0.25</v>
      </c>
      <c r="Q47" s="132" t="s">
        <v>82</v>
      </c>
      <c r="R47" s="131"/>
      <c r="S47" s="131"/>
      <c r="T47" s="133"/>
      <c r="U47" s="133"/>
      <c r="V47" s="134"/>
      <c r="W47" s="132"/>
      <c r="X47" s="135"/>
    </row>
    <row r="48" spans="1:24" ht="38.25" hidden="1" customHeight="1" x14ac:dyDescent="0.25">
      <c r="A48" s="63" t="s">
        <v>73</v>
      </c>
      <c r="B48" s="80" t="s">
        <v>977</v>
      </c>
      <c r="C48" s="79" t="s">
        <v>978</v>
      </c>
      <c r="D48" s="80" t="s">
        <v>979</v>
      </c>
      <c r="E48" s="80">
        <v>12</v>
      </c>
      <c r="F48" s="81">
        <v>46023</v>
      </c>
      <c r="G48" s="81">
        <v>46387</v>
      </c>
      <c r="H48" s="82">
        <v>54</v>
      </c>
      <c r="I48" s="80" t="s">
        <v>321</v>
      </c>
      <c r="J48" s="83"/>
      <c r="K48" s="139"/>
      <c r="L48" s="145" t="s">
        <v>3712</v>
      </c>
      <c r="M48" s="149" t="s">
        <v>3701</v>
      </c>
      <c r="N48" s="131">
        <v>46153</v>
      </c>
      <c r="O48" s="150" t="s">
        <v>3713</v>
      </c>
      <c r="P48" s="139">
        <v>0.25</v>
      </c>
      <c r="Q48" s="132" t="s">
        <v>82</v>
      </c>
      <c r="R48" s="131"/>
      <c r="S48" s="131"/>
      <c r="T48" s="133"/>
      <c r="U48" s="133"/>
      <c r="V48" s="134"/>
      <c r="W48" s="132"/>
      <c r="X48" s="135"/>
    </row>
    <row r="49" spans="1:24" ht="38.25" hidden="1" customHeight="1" x14ac:dyDescent="0.25">
      <c r="A49" s="63" t="s">
        <v>73</v>
      </c>
      <c r="B49" s="87" t="s">
        <v>1075</v>
      </c>
      <c r="C49" s="108" t="s">
        <v>1076</v>
      </c>
      <c r="D49" s="87" t="s">
        <v>1077</v>
      </c>
      <c r="E49" s="87">
        <v>1</v>
      </c>
      <c r="F49" s="88">
        <v>44820</v>
      </c>
      <c r="G49" s="88">
        <v>44834</v>
      </c>
      <c r="H49" s="89">
        <v>2.1</v>
      </c>
      <c r="I49" s="87" t="s">
        <v>321</v>
      </c>
      <c r="J49" s="90"/>
      <c r="K49" s="139">
        <v>1</v>
      </c>
      <c r="L49" s="145" t="s">
        <v>3714</v>
      </c>
      <c r="M49" s="149" t="s">
        <v>3701</v>
      </c>
      <c r="N49" s="131">
        <v>46153</v>
      </c>
      <c r="O49" s="150" t="s">
        <v>3715</v>
      </c>
      <c r="P49" s="139">
        <v>1</v>
      </c>
      <c r="Q49" s="132" t="s">
        <v>789</v>
      </c>
      <c r="R49" s="131"/>
      <c r="S49" s="131"/>
      <c r="T49" s="133"/>
      <c r="U49" s="133"/>
      <c r="V49" s="134"/>
      <c r="W49" s="132"/>
      <c r="X49" s="135"/>
    </row>
    <row r="50" spans="1:24" ht="38.25" hidden="1" customHeight="1" x14ac:dyDescent="0.25">
      <c r="A50" s="63" t="s">
        <v>73</v>
      </c>
      <c r="B50" s="87" t="s">
        <v>1302</v>
      </c>
      <c r="C50" s="108" t="s">
        <v>1303</v>
      </c>
      <c r="D50" s="87" t="s">
        <v>1304</v>
      </c>
      <c r="E50" s="87">
        <v>1</v>
      </c>
      <c r="F50" s="88">
        <v>44880</v>
      </c>
      <c r="G50" s="88">
        <v>45107</v>
      </c>
      <c r="H50" s="89">
        <v>33.75</v>
      </c>
      <c r="I50" s="87" t="s">
        <v>321</v>
      </c>
      <c r="J50" s="90"/>
      <c r="K50" s="139">
        <v>1</v>
      </c>
      <c r="L50" s="145" t="s">
        <v>3716</v>
      </c>
      <c r="M50" s="149" t="s">
        <v>3701</v>
      </c>
      <c r="N50" s="131">
        <v>46153</v>
      </c>
      <c r="O50" s="150" t="s">
        <v>3717</v>
      </c>
      <c r="P50" s="139">
        <v>1</v>
      </c>
      <c r="Q50" s="132" t="s">
        <v>789</v>
      </c>
      <c r="R50" s="131"/>
      <c r="S50" s="131"/>
      <c r="T50" s="133"/>
      <c r="U50" s="133"/>
      <c r="V50" s="134"/>
      <c r="W50" s="132"/>
      <c r="X50" s="135"/>
    </row>
    <row r="51" spans="1:24" ht="38.25" hidden="1" customHeight="1" x14ac:dyDescent="0.25">
      <c r="A51" s="63" t="s">
        <v>73</v>
      </c>
      <c r="B51" s="87" t="s">
        <v>1421</v>
      </c>
      <c r="C51" s="108" t="s">
        <v>1422</v>
      </c>
      <c r="D51" s="87" t="s">
        <v>1423</v>
      </c>
      <c r="E51" s="87">
        <v>12</v>
      </c>
      <c r="F51" s="88">
        <v>46023</v>
      </c>
      <c r="G51" s="88">
        <v>46387</v>
      </c>
      <c r="H51" s="89">
        <v>54</v>
      </c>
      <c r="I51" s="87" t="s">
        <v>321</v>
      </c>
      <c r="J51" s="90"/>
      <c r="K51" s="139">
        <v>1</v>
      </c>
      <c r="L51" s="145" t="s">
        <v>3718</v>
      </c>
      <c r="M51" s="149" t="s">
        <v>3701</v>
      </c>
      <c r="N51" s="131">
        <v>46153</v>
      </c>
      <c r="O51" s="150" t="s">
        <v>3713</v>
      </c>
      <c r="P51" s="139">
        <v>0.25</v>
      </c>
      <c r="Q51" s="132" t="s">
        <v>82</v>
      </c>
      <c r="R51" s="131"/>
      <c r="S51" s="131"/>
      <c r="T51" s="133"/>
      <c r="U51" s="133"/>
      <c r="V51" s="134"/>
      <c r="W51" s="132"/>
      <c r="X51" s="135"/>
    </row>
    <row r="52" spans="1:24" ht="38.25" hidden="1" customHeight="1" x14ac:dyDescent="0.25">
      <c r="A52" s="63" t="s">
        <v>73</v>
      </c>
      <c r="B52" s="87" t="s">
        <v>1427</v>
      </c>
      <c r="C52" s="108" t="s">
        <v>1428</v>
      </c>
      <c r="D52" s="87" t="s">
        <v>1429</v>
      </c>
      <c r="E52" s="87">
        <v>2</v>
      </c>
      <c r="F52" s="88">
        <v>46023</v>
      </c>
      <c r="G52" s="88">
        <v>46387</v>
      </c>
      <c r="H52" s="89">
        <v>54</v>
      </c>
      <c r="I52" s="87" t="s">
        <v>321</v>
      </c>
      <c r="J52" s="90"/>
      <c r="K52" s="139">
        <v>0</v>
      </c>
      <c r="L52" s="145" t="s">
        <v>3719</v>
      </c>
      <c r="M52" s="149"/>
      <c r="N52" s="131">
        <v>46153</v>
      </c>
      <c r="O52" s="150" t="s">
        <v>3720</v>
      </c>
      <c r="P52" s="139">
        <v>0</v>
      </c>
      <c r="Q52" s="132" t="s">
        <v>82</v>
      </c>
      <c r="R52" s="131"/>
      <c r="S52" s="131"/>
      <c r="T52" s="133"/>
      <c r="U52" s="133"/>
      <c r="V52" s="134"/>
      <c r="W52" s="132"/>
      <c r="X52" s="135"/>
    </row>
    <row r="53" spans="1:24" ht="38.25" hidden="1" customHeight="1" x14ac:dyDescent="0.25">
      <c r="A53" s="63" t="s">
        <v>73</v>
      </c>
      <c r="B53" s="87" t="s">
        <v>1441</v>
      </c>
      <c r="C53" s="108" t="s">
        <v>1442</v>
      </c>
      <c r="D53" s="87" t="s">
        <v>1443</v>
      </c>
      <c r="E53" s="87">
        <v>1</v>
      </c>
      <c r="F53" s="88">
        <v>45048</v>
      </c>
      <c r="G53" s="88">
        <v>45077</v>
      </c>
      <c r="H53" s="89">
        <v>4.3500000000000005</v>
      </c>
      <c r="I53" s="87" t="s">
        <v>321</v>
      </c>
      <c r="J53" s="90"/>
      <c r="K53" s="139"/>
      <c r="L53" s="145" t="s">
        <v>3721</v>
      </c>
      <c r="M53" s="149" t="s">
        <v>3701</v>
      </c>
      <c r="N53" s="131">
        <v>46153</v>
      </c>
      <c r="O53" s="150" t="s">
        <v>3722</v>
      </c>
      <c r="P53" s="139">
        <v>0</v>
      </c>
      <c r="Q53" s="132" t="s">
        <v>82</v>
      </c>
      <c r="R53" s="131"/>
      <c r="S53" s="131"/>
      <c r="T53" s="133"/>
      <c r="U53" s="133"/>
      <c r="V53" s="134"/>
      <c r="W53" s="132"/>
      <c r="X53" s="135"/>
    </row>
    <row r="54" spans="1:24" ht="38.25" hidden="1" customHeight="1" x14ac:dyDescent="0.25">
      <c r="A54" s="63" t="s">
        <v>73</v>
      </c>
      <c r="B54" s="87" t="s">
        <v>1691</v>
      </c>
      <c r="C54" s="108" t="s">
        <v>1692</v>
      </c>
      <c r="D54" s="87" t="s">
        <v>1693</v>
      </c>
      <c r="E54" s="87">
        <v>1</v>
      </c>
      <c r="F54" s="88">
        <v>45170</v>
      </c>
      <c r="G54" s="88">
        <v>45291</v>
      </c>
      <c r="H54" s="89">
        <v>18</v>
      </c>
      <c r="I54" s="87" t="s">
        <v>321</v>
      </c>
      <c r="J54" s="90"/>
      <c r="K54" s="139">
        <v>1</v>
      </c>
      <c r="L54" s="145" t="s">
        <v>3723</v>
      </c>
      <c r="M54" s="149" t="s">
        <v>3701</v>
      </c>
      <c r="N54" s="131">
        <v>46153</v>
      </c>
      <c r="O54" s="150" t="s">
        <v>3724</v>
      </c>
      <c r="P54" s="139">
        <v>1</v>
      </c>
      <c r="Q54" s="132" t="s">
        <v>789</v>
      </c>
      <c r="R54" s="131"/>
      <c r="S54" s="131"/>
      <c r="T54" s="133"/>
      <c r="U54" s="133"/>
      <c r="V54" s="134"/>
      <c r="W54" s="132"/>
      <c r="X54" s="135"/>
    </row>
    <row r="55" spans="1:24" ht="38.25" hidden="1" customHeight="1" x14ac:dyDescent="0.25">
      <c r="A55" s="63" t="s">
        <v>73</v>
      </c>
      <c r="B55" s="78" t="s">
        <v>1683</v>
      </c>
      <c r="C55" s="79" t="s">
        <v>1684</v>
      </c>
      <c r="D55" s="80" t="s">
        <v>1685</v>
      </c>
      <c r="E55" s="80">
        <v>1</v>
      </c>
      <c r="F55" s="81">
        <v>46143</v>
      </c>
      <c r="G55" s="81">
        <v>46387</v>
      </c>
      <c r="H55" s="82">
        <v>36</v>
      </c>
      <c r="I55" s="80" t="s">
        <v>1686</v>
      </c>
      <c r="J55" s="83"/>
      <c r="K55" s="139"/>
      <c r="L55" s="145" t="s">
        <v>3719</v>
      </c>
      <c r="M55" s="149" t="s">
        <v>3701</v>
      </c>
      <c r="N55" s="131">
        <v>46153</v>
      </c>
      <c r="O55" s="150" t="s">
        <v>3720</v>
      </c>
      <c r="P55" s="139">
        <v>0</v>
      </c>
      <c r="Q55" s="132" t="s">
        <v>82</v>
      </c>
      <c r="R55" s="131"/>
      <c r="S55" s="131"/>
      <c r="T55" s="133"/>
      <c r="U55" s="133"/>
      <c r="V55" s="134"/>
      <c r="W55" s="132"/>
      <c r="X55" s="135"/>
    </row>
    <row r="56" spans="1:24" ht="38.25" hidden="1" customHeight="1" x14ac:dyDescent="0.25">
      <c r="A56" s="63" t="s">
        <v>73</v>
      </c>
      <c r="B56" s="90" t="s">
        <v>3610</v>
      </c>
      <c r="C56" s="107" t="s">
        <v>984</v>
      </c>
      <c r="D56" s="90" t="s">
        <v>985</v>
      </c>
      <c r="E56" s="90">
        <v>12</v>
      </c>
      <c r="F56" s="101">
        <v>46023</v>
      </c>
      <c r="G56" s="101">
        <v>46387</v>
      </c>
      <c r="H56" s="102">
        <v>54</v>
      </c>
      <c r="I56" s="90" t="s">
        <v>321</v>
      </c>
      <c r="J56" s="90" t="s">
        <v>1063</v>
      </c>
      <c r="K56" s="139"/>
      <c r="L56" s="145" t="s">
        <v>3725</v>
      </c>
      <c r="M56" s="149"/>
      <c r="N56" s="131">
        <v>46153</v>
      </c>
      <c r="O56" s="150" t="s">
        <v>3711</v>
      </c>
      <c r="P56" s="139">
        <v>0.25</v>
      </c>
      <c r="Q56" s="132" t="s">
        <v>82</v>
      </c>
      <c r="R56" s="131"/>
      <c r="S56" s="131"/>
      <c r="T56" s="133"/>
      <c r="U56" s="133"/>
      <c r="V56" s="134"/>
      <c r="W56" s="132"/>
      <c r="X56" s="135"/>
    </row>
    <row r="57" spans="1:24" ht="38.25" hidden="1" customHeight="1" x14ac:dyDescent="0.25">
      <c r="A57" s="63" t="s">
        <v>73</v>
      </c>
      <c r="B57" s="80" t="s">
        <v>3612</v>
      </c>
      <c r="C57" s="79" t="s">
        <v>3613</v>
      </c>
      <c r="D57" s="80" t="s">
        <v>3614</v>
      </c>
      <c r="E57" s="80">
        <v>3</v>
      </c>
      <c r="F57" s="81">
        <v>46023</v>
      </c>
      <c r="G57" s="81">
        <v>46387</v>
      </c>
      <c r="H57" s="82">
        <v>54</v>
      </c>
      <c r="I57" s="80" t="s">
        <v>3615</v>
      </c>
      <c r="J57" s="83" t="s">
        <v>1063</v>
      </c>
      <c r="K57" s="139">
        <v>1</v>
      </c>
      <c r="L57" s="145" t="s">
        <v>3726</v>
      </c>
      <c r="M57" s="149" t="s">
        <v>3701</v>
      </c>
      <c r="N57" s="131">
        <v>46153</v>
      </c>
      <c r="O57" s="150" t="s">
        <v>3727</v>
      </c>
      <c r="P57" s="139">
        <v>1</v>
      </c>
      <c r="Q57" s="132" t="s">
        <v>789</v>
      </c>
      <c r="R57" s="131"/>
      <c r="S57" s="131"/>
      <c r="T57" s="133"/>
      <c r="U57" s="133"/>
      <c r="V57" s="134"/>
      <c r="W57" s="132"/>
      <c r="X57" s="135"/>
    </row>
    <row r="58" spans="1:24" ht="38.25" hidden="1" customHeight="1" x14ac:dyDescent="0.25">
      <c r="A58" s="63" t="s">
        <v>73</v>
      </c>
      <c r="B58" s="90" t="s">
        <v>3618</v>
      </c>
      <c r="C58" s="107" t="s">
        <v>3619</v>
      </c>
      <c r="D58" s="90" t="s">
        <v>3620</v>
      </c>
      <c r="E58" s="90">
        <v>12</v>
      </c>
      <c r="F58" s="101">
        <v>46053</v>
      </c>
      <c r="G58" s="101">
        <v>46387</v>
      </c>
      <c r="H58" s="102">
        <v>49.5</v>
      </c>
      <c r="I58" s="90" t="s">
        <v>321</v>
      </c>
      <c r="J58" s="90" t="s">
        <v>1063</v>
      </c>
      <c r="K58" s="139"/>
      <c r="L58" s="145" t="s">
        <v>3728</v>
      </c>
      <c r="M58" s="149" t="s">
        <v>3701</v>
      </c>
      <c r="N58" s="131">
        <v>46153</v>
      </c>
      <c r="O58" s="150" t="s">
        <v>3729</v>
      </c>
      <c r="P58" s="139">
        <v>0.25</v>
      </c>
      <c r="Q58" s="132" t="s">
        <v>82</v>
      </c>
      <c r="R58" s="131"/>
      <c r="S58" s="131"/>
      <c r="T58" s="133"/>
      <c r="U58" s="133"/>
      <c r="V58" s="134"/>
      <c r="W58" s="132"/>
      <c r="X58" s="135"/>
    </row>
    <row r="59" spans="1:24" ht="38.25" hidden="1" customHeight="1" x14ac:dyDescent="0.25">
      <c r="A59" s="63" t="s">
        <v>73</v>
      </c>
      <c r="B59" s="90" t="s">
        <v>1059</v>
      </c>
      <c r="C59" s="107" t="s">
        <v>1060</v>
      </c>
      <c r="D59" s="90" t="s">
        <v>1061</v>
      </c>
      <c r="E59" s="90">
        <v>12</v>
      </c>
      <c r="F59" s="101">
        <v>46023</v>
      </c>
      <c r="G59" s="101">
        <v>46387</v>
      </c>
      <c r="H59" s="102">
        <v>54</v>
      </c>
      <c r="I59" s="83" t="s">
        <v>1062</v>
      </c>
      <c r="J59" s="90" t="s">
        <v>1063</v>
      </c>
      <c r="K59" s="139"/>
      <c r="L59" s="145"/>
      <c r="M59" s="149"/>
      <c r="N59" s="131">
        <v>46153</v>
      </c>
      <c r="O59" s="150" t="s">
        <v>3657</v>
      </c>
      <c r="P59" s="139">
        <v>0</v>
      </c>
      <c r="Q59" s="132" t="s">
        <v>82</v>
      </c>
      <c r="R59" s="131"/>
      <c r="S59" s="131"/>
      <c r="T59" s="133"/>
      <c r="U59" s="133"/>
      <c r="V59" s="134"/>
      <c r="W59" s="132"/>
      <c r="X59" s="135"/>
    </row>
    <row r="60" spans="1:24" ht="38.25" hidden="1" customHeight="1" x14ac:dyDescent="0.25">
      <c r="A60" s="63" t="s">
        <v>73</v>
      </c>
      <c r="B60" s="80" t="s">
        <v>591</v>
      </c>
      <c r="C60" s="79" t="s">
        <v>592</v>
      </c>
      <c r="D60" s="80" t="s">
        <v>593</v>
      </c>
      <c r="E60" s="80">
        <v>2</v>
      </c>
      <c r="F60" s="81">
        <v>44470</v>
      </c>
      <c r="G60" s="81">
        <v>44561</v>
      </c>
      <c r="H60" s="82">
        <v>13.5</v>
      </c>
      <c r="I60" s="80" t="s">
        <v>321</v>
      </c>
      <c r="J60" s="83"/>
      <c r="K60" s="139"/>
      <c r="L60" s="145" t="s">
        <v>3730</v>
      </c>
      <c r="M60" s="149" t="s">
        <v>3701</v>
      </c>
      <c r="N60" s="131">
        <v>46153</v>
      </c>
      <c r="O60" s="150" t="s">
        <v>3731</v>
      </c>
      <c r="P60" s="139">
        <v>0</v>
      </c>
      <c r="Q60" s="42" t="s">
        <v>3732</v>
      </c>
      <c r="R60" s="131"/>
      <c r="S60" s="131"/>
      <c r="T60" s="133"/>
      <c r="U60" s="133"/>
      <c r="V60" s="134"/>
      <c r="W60" s="132"/>
      <c r="X60" s="135"/>
    </row>
    <row r="61" spans="1:24" ht="38.25" hidden="1" customHeight="1" x14ac:dyDescent="0.25">
      <c r="A61" s="63" t="s">
        <v>73</v>
      </c>
      <c r="B61" s="80" t="s">
        <v>1065</v>
      </c>
      <c r="C61" s="136" t="s">
        <v>1066</v>
      </c>
      <c r="D61" s="80" t="s">
        <v>1067</v>
      </c>
      <c r="E61" s="80">
        <v>1</v>
      </c>
      <c r="F61" s="81">
        <v>44820</v>
      </c>
      <c r="G61" s="81">
        <v>44926</v>
      </c>
      <c r="H61" s="82">
        <v>15.750000000000002</v>
      </c>
      <c r="I61" s="80" t="s">
        <v>321</v>
      </c>
      <c r="J61" s="83"/>
      <c r="K61" s="139"/>
      <c r="L61" s="145" t="s">
        <v>3733</v>
      </c>
      <c r="M61" s="149"/>
      <c r="N61" s="131">
        <v>46153</v>
      </c>
      <c r="O61" s="150" t="s">
        <v>3734</v>
      </c>
      <c r="P61" s="139">
        <v>0</v>
      </c>
      <c r="Q61" s="132" t="s">
        <v>82</v>
      </c>
      <c r="R61" s="131"/>
      <c r="S61" s="131"/>
      <c r="T61" s="133"/>
      <c r="U61" s="133"/>
      <c r="V61" s="134"/>
      <c r="W61" s="132"/>
      <c r="X61" s="135"/>
    </row>
    <row r="62" spans="1:24" ht="38.25" hidden="1" customHeight="1" x14ac:dyDescent="0.25">
      <c r="A62" s="63" t="s">
        <v>73</v>
      </c>
      <c r="B62" s="94" t="s">
        <v>344</v>
      </c>
      <c r="C62" s="109" t="s">
        <v>1101</v>
      </c>
      <c r="D62" s="94" t="s">
        <v>1102</v>
      </c>
      <c r="E62" s="94">
        <v>1</v>
      </c>
      <c r="F62" s="95">
        <v>44834</v>
      </c>
      <c r="G62" s="95">
        <v>44926</v>
      </c>
      <c r="H62" s="96">
        <v>13.5</v>
      </c>
      <c r="I62" s="94" t="s">
        <v>321</v>
      </c>
      <c r="J62" s="97"/>
      <c r="K62" s="139"/>
      <c r="L62" s="145" t="s">
        <v>3735</v>
      </c>
      <c r="M62" s="149"/>
      <c r="N62" s="131">
        <v>46153</v>
      </c>
      <c r="O62" s="150" t="s">
        <v>3736</v>
      </c>
      <c r="P62" s="139">
        <v>0</v>
      </c>
      <c r="Q62" s="41" t="s">
        <v>3732</v>
      </c>
      <c r="R62" s="131"/>
      <c r="S62" s="131"/>
      <c r="T62" s="133"/>
      <c r="U62" s="133"/>
      <c r="V62" s="134"/>
      <c r="W62" s="132"/>
      <c r="X62" s="135"/>
    </row>
    <row r="63" spans="1:24" ht="38.25" hidden="1" customHeight="1" x14ac:dyDescent="0.25">
      <c r="A63" s="63" t="s">
        <v>73</v>
      </c>
      <c r="B63" s="94" t="s">
        <v>344</v>
      </c>
      <c r="C63" s="109" t="s">
        <v>1101</v>
      </c>
      <c r="D63" s="94" t="s">
        <v>1105</v>
      </c>
      <c r="E63" s="94">
        <v>1</v>
      </c>
      <c r="F63" s="95">
        <v>44834</v>
      </c>
      <c r="G63" s="95">
        <v>44926</v>
      </c>
      <c r="H63" s="96">
        <v>13.5</v>
      </c>
      <c r="I63" s="94" t="s">
        <v>321</v>
      </c>
      <c r="J63" s="97"/>
      <c r="K63" s="139"/>
      <c r="L63" s="145" t="s">
        <v>3737</v>
      </c>
      <c r="M63" s="149"/>
      <c r="N63" s="131">
        <v>46153</v>
      </c>
      <c r="O63" s="150" t="s">
        <v>3736</v>
      </c>
      <c r="P63" s="139">
        <v>0</v>
      </c>
      <c r="Q63" s="41" t="s">
        <v>3732</v>
      </c>
      <c r="R63" s="131"/>
      <c r="S63" s="131"/>
      <c r="T63" s="133"/>
      <c r="U63" s="133"/>
      <c r="V63" s="134"/>
      <c r="W63" s="132"/>
      <c r="X63" s="135"/>
    </row>
    <row r="64" spans="1:24" ht="38.25" hidden="1" customHeight="1" x14ac:dyDescent="0.25">
      <c r="A64" s="63" t="s">
        <v>73</v>
      </c>
      <c r="B64" s="80" t="s">
        <v>1707</v>
      </c>
      <c r="C64" s="79" t="s">
        <v>1708</v>
      </c>
      <c r="D64" s="80" t="s">
        <v>1709</v>
      </c>
      <c r="E64" s="80">
        <v>5</v>
      </c>
      <c r="F64" s="81">
        <v>45170</v>
      </c>
      <c r="G64" s="81">
        <v>45291</v>
      </c>
      <c r="H64" s="82">
        <v>18</v>
      </c>
      <c r="I64" s="80" t="s">
        <v>321</v>
      </c>
      <c r="J64" s="83"/>
      <c r="K64" s="139" t="s">
        <v>3738</v>
      </c>
      <c r="L64" s="145" t="s">
        <v>3733</v>
      </c>
      <c r="M64" s="149"/>
      <c r="N64" s="131">
        <v>46153</v>
      </c>
      <c r="O64" s="150" t="s">
        <v>3734</v>
      </c>
      <c r="P64" s="139">
        <v>0</v>
      </c>
      <c r="Q64" s="132" t="s">
        <v>82</v>
      </c>
      <c r="R64" s="131"/>
      <c r="S64" s="131"/>
      <c r="T64" s="133"/>
      <c r="U64" s="133"/>
      <c r="V64" s="134"/>
      <c r="W64" s="132"/>
      <c r="X64" s="135"/>
    </row>
    <row r="65" spans="1:24" ht="38.25" hidden="1" customHeight="1" x14ac:dyDescent="0.25">
      <c r="A65" s="63" t="s">
        <v>73</v>
      </c>
      <c r="B65" s="80" t="s">
        <v>2072</v>
      </c>
      <c r="C65" s="79" t="s">
        <v>2073</v>
      </c>
      <c r="D65" s="80" t="s">
        <v>2074</v>
      </c>
      <c r="E65" s="80">
        <v>1</v>
      </c>
      <c r="F65" s="81">
        <v>45474</v>
      </c>
      <c r="G65" s="81">
        <v>45657</v>
      </c>
      <c r="H65" s="82">
        <v>27</v>
      </c>
      <c r="I65" s="80" t="s">
        <v>321</v>
      </c>
      <c r="J65" s="83"/>
      <c r="K65" s="139" t="s">
        <v>3739</v>
      </c>
      <c r="L65" s="145" t="s">
        <v>3740</v>
      </c>
      <c r="M65" s="149" t="s">
        <v>3701</v>
      </c>
      <c r="N65" s="131">
        <v>46153</v>
      </c>
      <c r="O65" s="150" t="s">
        <v>3741</v>
      </c>
      <c r="P65" s="139">
        <v>1</v>
      </c>
      <c r="Q65" s="132" t="s">
        <v>789</v>
      </c>
      <c r="R65" s="131"/>
      <c r="S65" s="131"/>
      <c r="T65" s="133"/>
      <c r="U65" s="133"/>
      <c r="V65" s="134"/>
      <c r="W65" s="132"/>
      <c r="X65" s="135"/>
    </row>
    <row r="66" spans="1:24" ht="38.25" hidden="1" customHeight="1" x14ac:dyDescent="0.25">
      <c r="A66" s="63" t="s">
        <v>73</v>
      </c>
      <c r="B66" s="90" t="s">
        <v>3301</v>
      </c>
      <c r="C66" s="107" t="s">
        <v>3302</v>
      </c>
      <c r="D66" s="90" t="s">
        <v>3303</v>
      </c>
      <c r="E66" s="90">
        <v>3</v>
      </c>
      <c r="F66" s="101">
        <v>46113</v>
      </c>
      <c r="G66" s="101">
        <v>46387</v>
      </c>
      <c r="H66" s="102">
        <v>40.5</v>
      </c>
      <c r="I66" s="90" t="s">
        <v>3304</v>
      </c>
      <c r="J66" s="90" t="s">
        <v>1063</v>
      </c>
      <c r="K66" s="139">
        <v>0</v>
      </c>
      <c r="L66" s="145"/>
      <c r="M66" s="149"/>
      <c r="N66" s="131">
        <v>46153</v>
      </c>
      <c r="O66" s="150" t="s">
        <v>3742</v>
      </c>
      <c r="P66" s="139">
        <v>0</v>
      </c>
      <c r="Q66" s="41" t="s">
        <v>82</v>
      </c>
      <c r="R66" s="131"/>
      <c r="S66" s="131"/>
      <c r="T66" s="133"/>
      <c r="U66" s="133"/>
      <c r="V66" s="134"/>
      <c r="W66" s="132"/>
      <c r="X66" s="135"/>
    </row>
    <row r="67" spans="1:24" ht="38.25" hidden="1" customHeight="1" x14ac:dyDescent="0.25">
      <c r="A67" s="63" t="s">
        <v>73</v>
      </c>
      <c r="B67" s="90" t="s">
        <v>3306</v>
      </c>
      <c r="C67" s="107" t="s">
        <v>3307</v>
      </c>
      <c r="D67" s="90" t="s">
        <v>3308</v>
      </c>
      <c r="E67" s="90">
        <v>40</v>
      </c>
      <c r="F67" s="101">
        <v>46023</v>
      </c>
      <c r="G67" s="101">
        <v>46387</v>
      </c>
      <c r="H67" s="102">
        <v>54</v>
      </c>
      <c r="I67" s="90" t="s">
        <v>3304</v>
      </c>
      <c r="J67" s="90" t="s">
        <v>1063</v>
      </c>
      <c r="K67" s="139">
        <v>0</v>
      </c>
      <c r="L67" s="145"/>
      <c r="M67" s="149"/>
      <c r="N67" s="131">
        <v>46153</v>
      </c>
      <c r="O67" s="150" t="s">
        <v>3742</v>
      </c>
      <c r="P67" s="139">
        <v>0</v>
      </c>
      <c r="Q67" s="41" t="s">
        <v>82</v>
      </c>
      <c r="R67" s="131"/>
      <c r="S67" s="131"/>
      <c r="T67" s="133"/>
      <c r="U67" s="133"/>
      <c r="V67" s="134"/>
      <c r="W67" s="132"/>
      <c r="X67" s="135"/>
    </row>
    <row r="68" spans="1:24" ht="38.25" hidden="1" customHeight="1" x14ac:dyDescent="0.25">
      <c r="A68" s="63" t="s">
        <v>73</v>
      </c>
      <c r="B68" s="90" t="s">
        <v>3315</v>
      </c>
      <c r="C68" s="107" t="s">
        <v>3316</v>
      </c>
      <c r="D68" s="90" t="s">
        <v>3317</v>
      </c>
      <c r="E68" s="90">
        <v>1</v>
      </c>
      <c r="F68" s="101">
        <v>46023</v>
      </c>
      <c r="G68" s="101">
        <v>46203</v>
      </c>
      <c r="H68" s="102">
        <v>26.85</v>
      </c>
      <c r="I68" s="90" t="s">
        <v>3304</v>
      </c>
      <c r="J68" s="90" t="s">
        <v>1063</v>
      </c>
      <c r="K68" s="139">
        <v>1</v>
      </c>
      <c r="L68" s="145" t="s">
        <v>3743</v>
      </c>
      <c r="M68" s="149" t="s">
        <v>3744</v>
      </c>
      <c r="N68" s="131">
        <v>46153</v>
      </c>
      <c r="O68" s="150" t="s">
        <v>3745</v>
      </c>
      <c r="P68" s="139">
        <v>1</v>
      </c>
      <c r="Q68" s="132" t="s">
        <v>789</v>
      </c>
      <c r="R68" s="131"/>
      <c r="S68" s="131"/>
      <c r="T68" s="133"/>
      <c r="U68" s="133"/>
      <c r="V68" s="134"/>
      <c r="W68" s="132"/>
      <c r="X68" s="135"/>
    </row>
    <row r="69" spans="1:24" ht="38.25" hidden="1" customHeight="1" x14ac:dyDescent="0.25">
      <c r="A69" s="63" t="s">
        <v>73</v>
      </c>
      <c r="B69" s="90" t="s">
        <v>3320</v>
      </c>
      <c r="C69" s="107" t="s">
        <v>3321</v>
      </c>
      <c r="D69" s="90" t="s">
        <v>3322</v>
      </c>
      <c r="E69" s="90">
        <v>1</v>
      </c>
      <c r="F69" s="101">
        <v>46023</v>
      </c>
      <c r="G69" s="101">
        <v>46112</v>
      </c>
      <c r="H69" s="102">
        <v>13.5</v>
      </c>
      <c r="I69" s="90" t="s">
        <v>3304</v>
      </c>
      <c r="J69" s="90" t="s">
        <v>1063</v>
      </c>
      <c r="K69" s="139">
        <v>1</v>
      </c>
      <c r="L69" s="145" t="s">
        <v>3746</v>
      </c>
      <c r="M69" s="149" t="s">
        <v>3747</v>
      </c>
      <c r="N69" s="131">
        <v>46153</v>
      </c>
      <c r="O69" s="150" t="s">
        <v>3748</v>
      </c>
      <c r="P69" s="139">
        <v>1</v>
      </c>
      <c r="Q69" s="132" t="s">
        <v>789</v>
      </c>
      <c r="R69" s="131"/>
      <c r="S69" s="131"/>
      <c r="T69" s="133"/>
      <c r="U69" s="133"/>
      <c r="V69" s="134"/>
      <c r="W69" s="132"/>
      <c r="X69" s="135"/>
    </row>
    <row r="70" spans="1:24" ht="38.25" hidden="1" customHeight="1" x14ac:dyDescent="0.25">
      <c r="A70" s="63" t="s">
        <v>73</v>
      </c>
      <c r="B70" s="90" t="s">
        <v>3296</v>
      </c>
      <c r="C70" s="107" t="s">
        <v>3297</v>
      </c>
      <c r="D70" s="90" t="s">
        <v>3298</v>
      </c>
      <c r="E70" s="90">
        <v>4</v>
      </c>
      <c r="F70" s="101">
        <v>46023</v>
      </c>
      <c r="G70" s="101">
        <v>46387</v>
      </c>
      <c r="H70" s="102">
        <f t="shared" ref="H70" si="1">DAYS360(F70,G70)/360*54</f>
        <v>54</v>
      </c>
      <c r="I70" s="90" t="s">
        <v>3299</v>
      </c>
      <c r="J70" s="90" t="s">
        <v>1063</v>
      </c>
      <c r="K70" s="139"/>
      <c r="L70" s="145"/>
      <c r="M70" s="149"/>
      <c r="N70" s="131">
        <v>46153</v>
      </c>
      <c r="O70" s="150" t="s">
        <v>3657</v>
      </c>
      <c r="P70" s="139">
        <v>0</v>
      </c>
      <c r="Q70" s="132" t="s">
        <v>82</v>
      </c>
      <c r="R70" s="131"/>
      <c r="S70" s="131"/>
      <c r="T70" s="133"/>
      <c r="U70" s="133"/>
      <c r="V70" s="134"/>
      <c r="W70" s="132"/>
      <c r="X70" s="135"/>
    </row>
    <row r="71" spans="1:24" ht="38.25" hidden="1" customHeight="1" x14ac:dyDescent="0.25">
      <c r="A71" s="63" t="s">
        <v>73</v>
      </c>
      <c r="B71" s="90" t="s">
        <v>2547</v>
      </c>
      <c r="C71" s="107" t="s">
        <v>2548</v>
      </c>
      <c r="D71" s="90" t="s">
        <v>2549</v>
      </c>
      <c r="E71" s="90">
        <v>1</v>
      </c>
      <c r="F71" s="101">
        <v>44927</v>
      </c>
      <c r="G71" s="101">
        <v>45291</v>
      </c>
      <c r="H71" s="102">
        <v>54</v>
      </c>
      <c r="I71" s="90" t="s">
        <v>1016</v>
      </c>
      <c r="J71" s="90" t="s">
        <v>1017</v>
      </c>
      <c r="K71" s="65">
        <v>1</v>
      </c>
      <c r="L71" s="162" t="s">
        <v>3749</v>
      </c>
      <c r="M71" s="163"/>
      <c r="N71" s="131">
        <v>46153</v>
      </c>
      <c r="O71" s="150" t="s">
        <v>3750</v>
      </c>
      <c r="P71" s="139">
        <v>0</v>
      </c>
      <c r="Q71" s="132" t="s">
        <v>3732</v>
      </c>
      <c r="R71" s="131"/>
      <c r="S71" s="131"/>
      <c r="T71" s="133"/>
      <c r="U71" s="133"/>
      <c r="V71" s="134"/>
      <c r="W71" s="132"/>
      <c r="X71" s="135"/>
    </row>
    <row r="72" spans="1:24" ht="38.25" hidden="1" customHeight="1" x14ac:dyDescent="0.25">
      <c r="A72" s="63" t="s">
        <v>73</v>
      </c>
      <c r="B72" s="87" t="s">
        <v>1013</v>
      </c>
      <c r="C72" s="108" t="s">
        <v>1014</v>
      </c>
      <c r="D72" s="87" t="s">
        <v>1015</v>
      </c>
      <c r="E72" s="87">
        <v>1</v>
      </c>
      <c r="F72" s="88">
        <v>44927</v>
      </c>
      <c r="G72" s="88">
        <v>45291</v>
      </c>
      <c r="H72" s="89">
        <v>54</v>
      </c>
      <c r="I72" s="87" t="s">
        <v>1016</v>
      </c>
      <c r="J72" s="90" t="s">
        <v>1017</v>
      </c>
      <c r="K72" s="65">
        <f>1/2</f>
        <v>0.5</v>
      </c>
      <c r="L72" s="66" t="s">
        <v>3751</v>
      </c>
      <c r="M72" s="163" t="s">
        <v>3752</v>
      </c>
      <c r="N72" s="131">
        <v>46153</v>
      </c>
      <c r="O72" s="150" t="s">
        <v>3753</v>
      </c>
      <c r="P72" s="139">
        <v>0.5</v>
      </c>
      <c r="Q72" s="132" t="s">
        <v>82</v>
      </c>
      <c r="R72" s="131"/>
      <c r="S72" s="131"/>
      <c r="T72" s="133"/>
      <c r="U72" s="133"/>
      <c r="V72" s="134"/>
      <c r="W72" s="132"/>
      <c r="X72" s="135"/>
    </row>
    <row r="73" spans="1:24" ht="38.25" hidden="1" customHeight="1" x14ac:dyDescent="0.25">
      <c r="A73" s="63" t="s">
        <v>73</v>
      </c>
      <c r="B73" s="87" t="s">
        <v>1019</v>
      </c>
      <c r="C73" s="108" t="s">
        <v>1020</v>
      </c>
      <c r="D73" s="87" t="s">
        <v>1015</v>
      </c>
      <c r="E73" s="87">
        <v>1</v>
      </c>
      <c r="F73" s="88">
        <v>44927</v>
      </c>
      <c r="G73" s="88">
        <v>45291</v>
      </c>
      <c r="H73" s="89">
        <v>54</v>
      </c>
      <c r="I73" s="87" t="s">
        <v>1016</v>
      </c>
      <c r="J73" s="90" t="s">
        <v>1017</v>
      </c>
      <c r="K73" s="65">
        <f>1/2</f>
        <v>0.5</v>
      </c>
      <c r="L73" s="66" t="s">
        <v>3754</v>
      </c>
      <c r="M73" s="163" t="s">
        <v>3752</v>
      </c>
      <c r="N73" s="131">
        <v>46153</v>
      </c>
      <c r="O73" s="150" t="s">
        <v>3753</v>
      </c>
      <c r="P73" s="139">
        <v>0.5</v>
      </c>
      <c r="Q73" s="132" t="s">
        <v>82</v>
      </c>
      <c r="R73" s="131"/>
      <c r="S73" s="131"/>
      <c r="T73" s="133"/>
      <c r="U73" s="133"/>
      <c r="V73" s="134"/>
      <c r="W73" s="132"/>
      <c r="X73" s="135"/>
    </row>
    <row r="74" spans="1:24" ht="38.25" hidden="1" customHeight="1" x14ac:dyDescent="0.25">
      <c r="A74" s="63" t="s">
        <v>73</v>
      </c>
      <c r="B74" s="87" t="s">
        <v>1022</v>
      </c>
      <c r="C74" s="108" t="s">
        <v>1023</v>
      </c>
      <c r="D74" s="87" t="s">
        <v>1024</v>
      </c>
      <c r="E74" s="87">
        <v>4</v>
      </c>
      <c r="F74" s="88">
        <v>44927</v>
      </c>
      <c r="G74" s="88">
        <v>45291</v>
      </c>
      <c r="H74" s="89">
        <v>54</v>
      </c>
      <c r="I74" s="87" t="s">
        <v>1016</v>
      </c>
      <c r="J74" s="90" t="s">
        <v>1017</v>
      </c>
      <c r="K74" s="65">
        <f>1/2</f>
        <v>0.5</v>
      </c>
      <c r="L74" s="66" t="s">
        <v>3755</v>
      </c>
      <c r="M74" s="163" t="s">
        <v>3752</v>
      </c>
      <c r="N74" s="131">
        <v>46153</v>
      </c>
      <c r="O74" s="150" t="s">
        <v>3756</v>
      </c>
      <c r="P74" s="139">
        <v>0.25</v>
      </c>
      <c r="Q74" s="132" t="s">
        <v>82</v>
      </c>
      <c r="R74" s="131"/>
      <c r="S74" s="131"/>
      <c r="T74" s="133"/>
      <c r="U74" s="133"/>
      <c r="V74" s="134"/>
      <c r="W74" s="132"/>
      <c r="X74" s="135"/>
    </row>
    <row r="75" spans="1:24" ht="38.25" hidden="1" customHeight="1" x14ac:dyDescent="0.25">
      <c r="A75" s="63" t="s">
        <v>73</v>
      </c>
      <c r="B75" s="90" t="s">
        <v>2785</v>
      </c>
      <c r="C75" s="107" t="s">
        <v>2786</v>
      </c>
      <c r="D75" s="90" t="s">
        <v>2787</v>
      </c>
      <c r="E75" s="90">
        <v>1</v>
      </c>
      <c r="F75" s="101">
        <v>45280</v>
      </c>
      <c r="G75" s="101">
        <v>45657</v>
      </c>
      <c r="H75" s="102">
        <v>55.649999999999991</v>
      </c>
      <c r="I75" s="90" t="s">
        <v>2788</v>
      </c>
      <c r="J75" s="90" t="s">
        <v>1188</v>
      </c>
      <c r="K75" s="65"/>
      <c r="L75" s="66" t="s">
        <v>3757</v>
      </c>
      <c r="M75" s="163" t="s">
        <v>3752</v>
      </c>
      <c r="N75" s="131">
        <v>46153</v>
      </c>
      <c r="O75" s="150" t="s">
        <v>3758</v>
      </c>
      <c r="P75" s="139">
        <v>0.25</v>
      </c>
      <c r="Q75" s="132" t="s">
        <v>82</v>
      </c>
      <c r="R75" s="131"/>
      <c r="S75" s="131"/>
      <c r="T75" s="133"/>
      <c r="U75" s="133"/>
      <c r="V75" s="134"/>
      <c r="W75" s="132"/>
      <c r="X75" s="135"/>
    </row>
    <row r="76" spans="1:24" ht="38.25" hidden="1" customHeight="1" x14ac:dyDescent="0.25">
      <c r="A76" s="63" t="s">
        <v>73</v>
      </c>
      <c r="B76" s="90" t="s">
        <v>2797</v>
      </c>
      <c r="C76" s="107" t="s">
        <v>2798</v>
      </c>
      <c r="D76" s="90" t="s">
        <v>2787</v>
      </c>
      <c r="E76" s="90">
        <v>1</v>
      </c>
      <c r="F76" s="101">
        <v>45280</v>
      </c>
      <c r="G76" s="101">
        <v>45350</v>
      </c>
      <c r="H76" s="102">
        <v>10.199999999999999</v>
      </c>
      <c r="I76" s="90" t="s">
        <v>2788</v>
      </c>
      <c r="J76" s="90" t="s">
        <v>1188</v>
      </c>
      <c r="K76" s="65"/>
      <c r="L76" s="66" t="s">
        <v>3759</v>
      </c>
      <c r="M76" s="163" t="s">
        <v>3752</v>
      </c>
      <c r="N76" s="131">
        <v>46153</v>
      </c>
      <c r="O76" s="150" t="s">
        <v>3760</v>
      </c>
      <c r="P76" s="139">
        <v>0.25</v>
      </c>
      <c r="Q76" s="132" t="s">
        <v>82</v>
      </c>
      <c r="R76" s="131"/>
      <c r="S76" s="131"/>
      <c r="T76" s="133"/>
      <c r="U76" s="133"/>
      <c r="V76" s="134"/>
      <c r="W76" s="132"/>
      <c r="X76" s="135"/>
    </row>
    <row r="77" spans="1:24" ht="38.25" hidden="1" customHeight="1" x14ac:dyDescent="0.25">
      <c r="A77" s="63" t="s">
        <v>73</v>
      </c>
      <c r="B77" s="90" t="s">
        <v>2812</v>
      </c>
      <c r="C77" s="107" t="s">
        <v>2798</v>
      </c>
      <c r="D77" s="90" t="s">
        <v>2787</v>
      </c>
      <c r="E77" s="90">
        <v>1</v>
      </c>
      <c r="F77" s="101">
        <v>45280</v>
      </c>
      <c r="G77" s="101">
        <v>45350</v>
      </c>
      <c r="H77" s="102">
        <v>10.199999999999999</v>
      </c>
      <c r="I77" s="90" t="s">
        <v>2788</v>
      </c>
      <c r="J77" s="90" t="s">
        <v>1188</v>
      </c>
      <c r="K77" s="65"/>
      <c r="L77" s="66" t="s">
        <v>3761</v>
      </c>
      <c r="M77" s="163" t="s">
        <v>3752</v>
      </c>
      <c r="N77" s="131">
        <v>46153</v>
      </c>
      <c r="O77" s="150" t="s">
        <v>3760</v>
      </c>
      <c r="P77" s="139">
        <v>0.25</v>
      </c>
      <c r="Q77" s="132" t="s">
        <v>82</v>
      </c>
      <c r="R77" s="131"/>
      <c r="S77" s="131"/>
      <c r="T77" s="133"/>
      <c r="U77" s="133"/>
      <c r="V77" s="134"/>
      <c r="W77" s="132"/>
      <c r="X77" s="135"/>
    </row>
    <row r="78" spans="1:24" ht="38.25" hidden="1" customHeight="1" x14ac:dyDescent="0.25">
      <c r="A78" s="63" t="s">
        <v>73</v>
      </c>
      <c r="B78" s="90" t="s">
        <v>2819</v>
      </c>
      <c r="C78" s="107" t="s">
        <v>2798</v>
      </c>
      <c r="D78" s="90" t="s">
        <v>2787</v>
      </c>
      <c r="E78" s="90">
        <v>1</v>
      </c>
      <c r="F78" s="101">
        <v>45280</v>
      </c>
      <c r="G78" s="101">
        <v>45350</v>
      </c>
      <c r="H78" s="102">
        <v>10.199999999999999</v>
      </c>
      <c r="I78" s="90" t="s">
        <v>2788</v>
      </c>
      <c r="J78" s="90" t="s">
        <v>1188</v>
      </c>
      <c r="K78" s="65"/>
      <c r="L78" s="66" t="s">
        <v>3762</v>
      </c>
      <c r="M78" s="163" t="s">
        <v>3752</v>
      </c>
      <c r="N78" s="131">
        <v>46153</v>
      </c>
      <c r="O78" s="150" t="s">
        <v>3763</v>
      </c>
      <c r="P78" s="139">
        <v>1</v>
      </c>
      <c r="Q78" s="132" t="s">
        <v>789</v>
      </c>
      <c r="R78" s="131"/>
      <c r="S78" s="131"/>
      <c r="T78" s="133"/>
      <c r="U78" s="133"/>
      <c r="V78" s="134"/>
      <c r="W78" s="132"/>
      <c r="X78" s="135"/>
    </row>
    <row r="79" spans="1:24" ht="38.25" hidden="1" customHeight="1" x14ac:dyDescent="0.25">
      <c r="A79" s="63" t="s">
        <v>73</v>
      </c>
      <c r="B79" s="90" t="s">
        <v>2826</v>
      </c>
      <c r="C79" s="107" t="s">
        <v>2798</v>
      </c>
      <c r="D79" s="90" t="s">
        <v>2787</v>
      </c>
      <c r="E79" s="90">
        <v>1</v>
      </c>
      <c r="F79" s="101">
        <v>45280</v>
      </c>
      <c r="G79" s="101">
        <v>45350</v>
      </c>
      <c r="H79" s="102">
        <v>10.199999999999999</v>
      </c>
      <c r="I79" s="90" t="s">
        <v>2788</v>
      </c>
      <c r="J79" s="90" t="s">
        <v>1188</v>
      </c>
      <c r="K79" s="65"/>
      <c r="L79" s="66" t="s">
        <v>3762</v>
      </c>
      <c r="M79" s="163" t="s">
        <v>3752</v>
      </c>
      <c r="N79" s="131">
        <v>46153</v>
      </c>
      <c r="O79" s="150" t="s">
        <v>3764</v>
      </c>
      <c r="P79" s="139">
        <v>0.25</v>
      </c>
      <c r="Q79" s="132" t="s">
        <v>82</v>
      </c>
      <c r="R79" s="131"/>
      <c r="S79" s="131"/>
      <c r="T79" s="133"/>
      <c r="U79" s="133"/>
      <c r="V79" s="134"/>
      <c r="W79" s="132"/>
      <c r="X79" s="135"/>
    </row>
    <row r="80" spans="1:24" ht="38.25" hidden="1" customHeight="1" x14ac:dyDescent="0.25">
      <c r="A80" s="63" t="s">
        <v>73</v>
      </c>
      <c r="B80" s="90" t="s">
        <v>2912</v>
      </c>
      <c r="C80" s="107" t="s">
        <v>2913</v>
      </c>
      <c r="D80" s="90" t="s">
        <v>2914</v>
      </c>
      <c r="E80" s="90" t="s">
        <v>1363</v>
      </c>
      <c r="F80" s="101">
        <v>45461</v>
      </c>
      <c r="G80" s="101">
        <v>45491</v>
      </c>
      <c r="H80" s="102">
        <v>4.5</v>
      </c>
      <c r="I80" s="90" t="s">
        <v>2788</v>
      </c>
      <c r="J80" s="90" t="s">
        <v>1188</v>
      </c>
      <c r="K80" s="65">
        <v>1</v>
      </c>
      <c r="L80" s="66" t="s">
        <v>3765</v>
      </c>
      <c r="M80" s="163" t="s">
        <v>3752</v>
      </c>
      <c r="N80" s="131">
        <v>46153</v>
      </c>
      <c r="O80" s="150" t="s">
        <v>3766</v>
      </c>
      <c r="P80" s="139">
        <v>1</v>
      </c>
      <c r="Q80" s="132" t="s">
        <v>789</v>
      </c>
      <c r="R80" s="131"/>
      <c r="S80" s="131"/>
      <c r="T80" s="133"/>
      <c r="U80" s="133"/>
      <c r="V80" s="134"/>
      <c r="W80" s="132"/>
      <c r="X80" s="135"/>
    </row>
    <row r="81" spans="1:24" ht="38.25" hidden="1" customHeight="1" x14ac:dyDescent="0.25">
      <c r="A81" s="63" t="s">
        <v>73</v>
      </c>
      <c r="B81" s="90" t="s">
        <v>2918</v>
      </c>
      <c r="C81" s="107" t="s">
        <v>2919</v>
      </c>
      <c r="D81" s="90" t="s">
        <v>2920</v>
      </c>
      <c r="E81" s="90" t="s">
        <v>1363</v>
      </c>
      <c r="F81" s="101">
        <v>45474</v>
      </c>
      <c r="G81" s="101">
        <v>45503</v>
      </c>
      <c r="H81" s="102">
        <v>4.3500000000000005</v>
      </c>
      <c r="I81" s="90" t="s">
        <v>2788</v>
      </c>
      <c r="J81" s="90" t="s">
        <v>1188</v>
      </c>
      <c r="K81" s="65">
        <v>1</v>
      </c>
      <c r="L81" s="66" t="s">
        <v>3765</v>
      </c>
      <c r="M81" s="163" t="s">
        <v>3752</v>
      </c>
      <c r="N81" s="131">
        <v>46153</v>
      </c>
      <c r="O81" s="150" t="s">
        <v>3767</v>
      </c>
      <c r="P81" s="139">
        <v>1</v>
      </c>
      <c r="Q81" s="132" t="s">
        <v>789</v>
      </c>
      <c r="R81" s="131"/>
      <c r="S81" s="131"/>
      <c r="T81" s="133"/>
      <c r="U81" s="133"/>
      <c r="V81" s="134"/>
      <c r="W81" s="132"/>
      <c r="X81" s="135"/>
    </row>
    <row r="82" spans="1:24" ht="38.25" hidden="1" customHeight="1" x14ac:dyDescent="0.25">
      <c r="A82" s="63" t="s">
        <v>73</v>
      </c>
      <c r="B82" s="90" t="s">
        <v>2923</v>
      </c>
      <c r="C82" s="107" t="s">
        <v>2924</v>
      </c>
      <c r="D82" s="90" t="s">
        <v>2925</v>
      </c>
      <c r="E82" s="90" t="s">
        <v>1363</v>
      </c>
      <c r="F82" s="101">
        <v>45505</v>
      </c>
      <c r="G82" s="101">
        <v>45534</v>
      </c>
      <c r="H82" s="102">
        <v>4.3500000000000005</v>
      </c>
      <c r="I82" s="90" t="s">
        <v>2788</v>
      </c>
      <c r="J82" s="90" t="s">
        <v>1188</v>
      </c>
      <c r="K82" s="65">
        <v>1</v>
      </c>
      <c r="L82" s="66" t="s">
        <v>3765</v>
      </c>
      <c r="M82" s="163" t="s">
        <v>3752</v>
      </c>
      <c r="N82" s="131">
        <v>46153</v>
      </c>
      <c r="O82" s="150" t="s">
        <v>3766</v>
      </c>
      <c r="P82" s="139">
        <v>1</v>
      </c>
      <c r="Q82" s="132" t="s">
        <v>789</v>
      </c>
      <c r="R82" s="131"/>
      <c r="S82" s="131"/>
      <c r="T82" s="133"/>
      <c r="U82" s="133"/>
      <c r="V82" s="134"/>
      <c r="W82" s="132"/>
      <c r="X82" s="135"/>
    </row>
    <row r="83" spans="1:24" ht="38.25" hidden="1" customHeight="1" x14ac:dyDescent="0.25">
      <c r="A83" s="63" t="s">
        <v>73</v>
      </c>
      <c r="B83" s="90" t="s">
        <v>2928</v>
      </c>
      <c r="C83" s="107" t="s">
        <v>2929</v>
      </c>
      <c r="D83" s="90" t="s">
        <v>2930</v>
      </c>
      <c r="E83" s="90" t="s">
        <v>1363</v>
      </c>
      <c r="F83" s="101">
        <v>45536</v>
      </c>
      <c r="G83" s="101">
        <v>45565</v>
      </c>
      <c r="H83" s="102">
        <v>4.3500000000000005</v>
      </c>
      <c r="I83" s="90" t="s">
        <v>1016</v>
      </c>
      <c r="J83" s="90" t="s">
        <v>1188</v>
      </c>
      <c r="K83" s="65">
        <v>1</v>
      </c>
      <c r="L83" s="66" t="s">
        <v>3765</v>
      </c>
      <c r="M83" s="163" t="s">
        <v>3752</v>
      </c>
      <c r="N83" s="131">
        <v>46153</v>
      </c>
      <c r="O83" s="150" t="s">
        <v>3768</v>
      </c>
      <c r="P83" s="139">
        <v>1</v>
      </c>
      <c r="Q83" s="132" t="s">
        <v>789</v>
      </c>
      <c r="R83" s="131"/>
      <c r="S83" s="131"/>
      <c r="T83" s="133"/>
      <c r="U83" s="133"/>
      <c r="V83" s="134"/>
      <c r="W83" s="132"/>
      <c r="X83" s="135"/>
    </row>
    <row r="84" spans="1:24" ht="38.25" hidden="1" customHeight="1" x14ac:dyDescent="0.25">
      <c r="A84" s="63" t="s">
        <v>73</v>
      </c>
      <c r="B84" s="90" t="s">
        <v>2933</v>
      </c>
      <c r="C84" s="107" t="s">
        <v>2934</v>
      </c>
      <c r="D84" s="90" t="s">
        <v>2935</v>
      </c>
      <c r="E84" s="90" t="s">
        <v>1363</v>
      </c>
      <c r="F84" s="101">
        <v>45536</v>
      </c>
      <c r="G84" s="101">
        <v>45565</v>
      </c>
      <c r="H84" s="102">
        <v>4.3500000000000005</v>
      </c>
      <c r="I84" s="90" t="s">
        <v>2788</v>
      </c>
      <c r="J84" s="90" t="s">
        <v>1188</v>
      </c>
      <c r="K84" s="65">
        <v>1</v>
      </c>
      <c r="L84" s="66" t="s">
        <v>3765</v>
      </c>
      <c r="M84" s="163" t="s">
        <v>3752</v>
      </c>
      <c r="N84" s="131">
        <v>46153</v>
      </c>
      <c r="O84" s="150" t="s">
        <v>3769</v>
      </c>
      <c r="P84" s="139">
        <v>1</v>
      </c>
      <c r="Q84" s="132" t="s">
        <v>789</v>
      </c>
      <c r="R84" s="131"/>
      <c r="S84" s="131"/>
      <c r="T84" s="133"/>
      <c r="U84" s="133"/>
      <c r="V84" s="134"/>
      <c r="W84" s="132"/>
      <c r="X84" s="135"/>
    </row>
    <row r="85" spans="1:24" ht="38.25" hidden="1" customHeight="1" x14ac:dyDescent="0.25">
      <c r="A85" s="63" t="s">
        <v>73</v>
      </c>
      <c r="B85" s="90" t="s">
        <v>2936</v>
      </c>
      <c r="C85" s="107" t="s">
        <v>2937</v>
      </c>
      <c r="D85" s="90" t="s">
        <v>2938</v>
      </c>
      <c r="E85" s="90" t="s">
        <v>1363</v>
      </c>
      <c r="F85" s="101">
        <v>45566</v>
      </c>
      <c r="G85" s="101">
        <v>45595</v>
      </c>
      <c r="H85" s="102">
        <v>4.3500000000000005</v>
      </c>
      <c r="I85" s="90" t="s">
        <v>2788</v>
      </c>
      <c r="J85" s="90" t="s">
        <v>1188</v>
      </c>
      <c r="K85" s="65">
        <v>1</v>
      </c>
      <c r="L85" s="66" t="s">
        <v>3765</v>
      </c>
      <c r="M85" s="163" t="s">
        <v>3752</v>
      </c>
      <c r="N85" s="131">
        <v>46153</v>
      </c>
      <c r="O85" s="150" t="s">
        <v>3770</v>
      </c>
      <c r="P85" s="139">
        <v>1</v>
      </c>
      <c r="Q85" s="132" t="s">
        <v>789</v>
      </c>
      <c r="R85" s="131"/>
      <c r="S85" s="131"/>
      <c r="T85" s="133"/>
      <c r="U85" s="133"/>
      <c r="V85" s="134"/>
      <c r="W85" s="132"/>
      <c r="X85" s="135"/>
    </row>
    <row r="86" spans="1:24" ht="38.25" hidden="1" customHeight="1" x14ac:dyDescent="0.25">
      <c r="A86" s="63" t="s">
        <v>73</v>
      </c>
      <c r="B86" s="90" t="s">
        <v>2943</v>
      </c>
      <c r="C86" s="107" t="s">
        <v>2924</v>
      </c>
      <c r="D86" s="90" t="s">
        <v>2925</v>
      </c>
      <c r="E86" s="90" t="s">
        <v>1363</v>
      </c>
      <c r="F86" s="101">
        <v>45505</v>
      </c>
      <c r="G86" s="101">
        <v>45534</v>
      </c>
      <c r="H86" s="102">
        <v>4.3500000000000005</v>
      </c>
      <c r="I86" s="90" t="s">
        <v>2788</v>
      </c>
      <c r="J86" s="90" t="s">
        <v>1188</v>
      </c>
      <c r="K86" s="65">
        <v>1</v>
      </c>
      <c r="L86" s="66" t="s">
        <v>3765</v>
      </c>
      <c r="M86" s="163" t="s">
        <v>3752</v>
      </c>
      <c r="N86" s="131">
        <v>46153</v>
      </c>
      <c r="O86" s="150" t="s">
        <v>3766</v>
      </c>
      <c r="P86" s="139">
        <v>1</v>
      </c>
      <c r="Q86" s="132" t="s">
        <v>789</v>
      </c>
      <c r="R86" s="131"/>
      <c r="S86" s="131"/>
      <c r="T86" s="133"/>
      <c r="U86" s="133"/>
      <c r="V86" s="134"/>
      <c r="W86" s="132"/>
      <c r="X86" s="135"/>
    </row>
    <row r="87" spans="1:24" ht="38.25" hidden="1" customHeight="1" x14ac:dyDescent="0.25">
      <c r="A87" s="63" t="s">
        <v>73</v>
      </c>
      <c r="B87" s="90" t="s">
        <v>2946</v>
      </c>
      <c r="C87" s="107" t="s">
        <v>2947</v>
      </c>
      <c r="D87" s="90" t="s">
        <v>2948</v>
      </c>
      <c r="E87" s="90" t="s">
        <v>1363</v>
      </c>
      <c r="F87" s="101">
        <v>45505</v>
      </c>
      <c r="G87" s="101">
        <v>45534</v>
      </c>
      <c r="H87" s="102">
        <v>4.3500000000000005</v>
      </c>
      <c r="I87" s="90" t="s">
        <v>2788</v>
      </c>
      <c r="J87" s="90" t="s">
        <v>1188</v>
      </c>
      <c r="K87" s="65">
        <v>1</v>
      </c>
      <c r="L87" s="66" t="s">
        <v>3771</v>
      </c>
      <c r="M87" s="163" t="s">
        <v>3752</v>
      </c>
      <c r="N87" s="131">
        <v>46153</v>
      </c>
      <c r="O87" s="150" t="s">
        <v>3768</v>
      </c>
      <c r="P87" s="139">
        <v>1</v>
      </c>
      <c r="Q87" s="132" t="s">
        <v>789</v>
      </c>
      <c r="R87" s="131"/>
      <c r="S87" s="131"/>
      <c r="T87" s="133"/>
      <c r="U87" s="133"/>
      <c r="V87" s="134"/>
      <c r="W87" s="132"/>
      <c r="X87" s="135"/>
    </row>
    <row r="88" spans="1:24" ht="38.25" hidden="1" customHeight="1" x14ac:dyDescent="0.25">
      <c r="A88" s="63" t="s">
        <v>73</v>
      </c>
      <c r="B88" s="90" t="s">
        <v>2951</v>
      </c>
      <c r="C88" s="107" t="s">
        <v>2929</v>
      </c>
      <c r="D88" s="90" t="s">
        <v>2930</v>
      </c>
      <c r="E88" s="90" t="s">
        <v>1363</v>
      </c>
      <c r="F88" s="101">
        <v>45536</v>
      </c>
      <c r="G88" s="101">
        <v>45565</v>
      </c>
      <c r="H88" s="102">
        <v>4.3500000000000005</v>
      </c>
      <c r="I88" s="90" t="s">
        <v>1016</v>
      </c>
      <c r="J88" s="90" t="s">
        <v>1188</v>
      </c>
      <c r="K88" s="65">
        <v>1</v>
      </c>
      <c r="L88" s="66" t="s">
        <v>3765</v>
      </c>
      <c r="M88" s="163" t="s">
        <v>3752</v>
      </c>
      <c r="N88" s="131">
        <v>46153</v>
      </c>
      <c r="O88" s="150" t="s">
        <v>3768</v>
      </c>
      <c r="P88" s="139">
        <v>1</v>
      </c>
      <c r="Q88" s="132" t="s">
        <v>789</v>
      </c>
      <c r="R88" s="131"/>
      <c r="S88" s="131"/>
      <c r="T88" s="133"/>
      <c r="U88" s="133"/>
      <c r="V88" s="134"/>
      <c r="W88" s="132"/>
      <c r="X88" s="135"/>
    </row>
    <row r="89" spans="1:24" ht="38.25" hidden="1" customHeight="1" x14ac:dyDescent="0.25">
      <c r="A89" s="63" t="s">
        <v>73</v>
      </c>
      <c r="B89" s="90" t="s">
        <v>3045</v>
      </c>
      <c r="C89" s="107" t="s">
        <v>3046</v>
      </c>
      <c r="D89" s="90" t="s">
        <v>928</v>
      </c>
      <c r="E89" s="90">
        <v>1</v>
      </c>
      <c r="F89" s="101">
        <v>45659</v>
      </c>
      <c r="G89" s="101">
        <v>45746</v>
      </c>
      <c r="H89" s="102">
        <v>13.2</v>
      </c>
      <c r="I89" s="90" t="s">
        <v>2788</v>
      </c>
      <c r="J89" s="90" t="s">
        <v>1188</v>
      </c>
      <c r="K89" s="65">
        <v>1</v>
      </c>
      <c r="L89" s="162" t="s">
        <v>3772</v>
      </c>
      <c r="M89" s="163" t="s">
        <v>3752</v>
      </c>
      <c r="N89" s="131">
        <v>46153</v>
      </c>
      <c r="O89" s="150" t="s">
        <v>3773</v>
      </c>
      <c r="P89" s="139">
        <v>1</v>
      </c>
      <c r="Q89" s="132" t="s">
        <v>789</v>
      </c>
      <c r="R89" s="131"/>
      <c r="S89" s="131"/>
      <c r="T89" s="133"/>
      <c r="U89" s="133"/>
      <c r="V89" s="134"/>
      <c r="W89" s="132"/>
      <c r="X89" s="135"/>
    </row>
    <row r="90" spans="1:24" ht="38.25" hidden="1" customHeight="1" x14ac:dyDescent="0.25">
      <c r="A90" s="63" t="s">
        <v>73</v>
      </c>
      <c r="B90" s="90" t="s">
        <v>3049</v>
      </c>
      <c r="C90" s="107" t="s">
        <v>3050</v>
      </c>
      <c r="D90" s="90" t="s">
        <v>3051</v>
      </c>
      <c r="E90" s="90">
        <v>1</v>
      </c>
      <c r="F90" s="101">
        <v>45659</v>
      </c>
      <c r="G90" s="101">
        <v>46022</v>
      </c>
      <c r="H90" s="102">
        <v>53.85</v>
      </c>
      <c r="I90" s="90" t="s">
        <v>2788</v>
      </c>
      <c r="J90" s="90" t="s">
        <v>1188</v>
      </c>
      <c r="K90" s="65">
        <v>1</v>
      </c>
      <c r="L90" s="162" t="s">
        <v>3774</v>
      </c>
      <c r="M90" s="163"/>
      <c r="N90" s="131">
        <v>46153</v>
      </c>
      <c r="O90" s="150" t="s">
        <v>3775</v>
      </c>
      <c r="P90" s="139">
        <v>0</v>
      </c>
      <c r="Q90" s="132" t="s">
        <v>3732</v>
      </c>
      <c r="R90" s="131"/>
      <c r="S90" s="131"/>
      <c r="T90" s="133"/>
      <c r="U90" s="133"/>
      <c r="V90" s="134"/>
      <c r="W90" s="132"/>
      <c r="X90" s="135"/>
    </row>
    <row r="91" spans="1:24" ht="38.25" hidden="1" customHeight="1" x14ac:dyDescent="0.25">
      <c r="A91" s="63" t="s">
        <v>73</v>
      </c>
      <c r="B91" s="90" t="s">
        <v>3053</v>
      </c>
      <c r="C91" s="107" t="s">
        <v>3054</v>
      </c>
      <c r="D91" s="90" t="s">
        <v>3055</v>
      </c>
      <c r="E91" s="90">
        <v>6</v>
      </c>
      <c r="F91" s="101">
        <v>45659</v>
      </c>
      <c r="G91" s="101">
        <v>45688</v>
      </c>
      <c r="H91" s="102">
        <v>4.3500000000000005</v>
      </c>
      <c r="I91" s="90" t="s">
        <v>2788</v>
      </c>
      <c r="J91" s="90" t="s">
        <v>1188</v>
      </c>
      <c r="K91" s="65">
        <v>1</v>
      </c>
      <c r="L91" s="66" t="s">
        <v>3776</v>
      </c>
      <c r="M91" s="163" t="s">
        <v>3752</v>
      </c>
      <c r="N91" s="131">
        <v>46153</v>
      </c>
      <c r="O91" s="150" t="s">
        <v>3777</v>
      </c>
      <c r="P91" s="139">
        <v>1</v>
      </c>
      <c r="Q91" s="132" t="s">
        <v>789</v>
      </c>
      <c r="R91" s="131"/>
      <c r="S91" s="131"/>
      <c r="T91" s="133"/>
      <c r="U91" s="133"/>
      <c r="V91" s="134"/>
      <c r="W91" s="132"/>
      <c r="X91" s="135"/>
    </row>
    <row r="92" spans="1:24" ht="38.25" hidden="1" customHeight="1" x14ac:dyDescent="0.25">
      <c r="A92" s="63" t="s">
        <v>73</v>
      </c>
      <c r="B92" s="90" t="s">
        <v>3070</v>
      </c>
      <c r="C92" s="107" t="s">
        <v>3071</v>
      </c>
      <c r="D92" s="90" t="s">
        <v>3072</v>
      </c>
      <c r="E92" s="90">
        <v>1</v>
      </c>
      <c r="F92" s="101">
        <v>45649</v>
      </c>
      <c r="G92" s="101">
        <v>45657</v>
      </c>
      <c r="H92" s="102">
        <v>1.2</v>
      </c>
      <c r="I92" s="90" t="s">
        <v>2788</v>
      </c>
      <c r="J92" s="90" t="s">
        <v>1188</v>
      </c>
      <c r="K92" s="65">
        <v>1</v>
      </c>
      <c r="L92" s="66" t="s">
        <v>3778</v>
      </c>
      <c r="M92" s="163"/>
      <c r="N92" s="131">
        <v>46153</v>
      </c>
      <c r="O92" s="150" t="s">
        <v>3675</v>
      </c>
      <c r="P92" s="139">
        <v>1</v>
      </c>
      <c r="Q92" s="132" t="s">
        <v>789</v>
      </c>
      <c r="R92" s="131"/>
      <c r="S92" s="131"/>
      <c r="T92" s="133"/>
      <c r="U92" s="133"/>
      <c r="V92" s="134"/>
      <c r="W92" s="132"/>
      <c r="X92" s="135"/>
    </row>
    <row r="93" spans="1:24" ht="38.25" hidden="1" customHeight="1" x14ac:dyDescent="0.25">
      <c r="A93" s="63" t="s">
        <v>73</v>
      </c>
      <c r="B93" s="90" t="s">
        <v>3075</v>
      </c>
      <c r="C93" s="107" t="s">
        <v>3076</v>
      </c>
      <c r="D93" s="90" t="s">
        <v>3077</v>
      </c>
      <c r="E93" s="90">
        <v>4</v>
      </c>
      <c r="F93" s="101">
        <v>45659</v>
      </c>
      <c r="G93" s="101">
        <v>46022</v>
      </c>
      <c r="H93" s="102">
        <v>53.85</v>
      </c>
      <c r="I93" s="90" t="s">
        <v>2788</v>
      </c>
      <c r="J93" s="90" t="s">
        <v>1188</v>
      </c>
      <c r="K93" s="65"/>
      <c r="L93" s="66" t="s">
        <v>3779</v>
      </c>
      <c r="M93" s="163"/>
      <c r="N93" s="131">
        <v>46153</v>
      </c>
      <c r="O93" s="150" t="s">
        <v>3775</v>
      </c>
      <c r="P93" s="139">
        <v>0</v>
      </c>
      <c r="Q93" s="132" t="s">
        <v>3732</v>
      </c>
      <c r="R93" s="131"/>
      <c r="S93" s="131"/>
      <c r="T93" s="133"/>
      <c r="U93" s="133"/>
      <c r="V93" s="134"/>
      <c r="W93" s="132"/>
      <c r="X93" s="135"/>
    </row>
    <row r="94" spans="1:24" ht="38.25" hidden="1" customHeight="1" x14ac:dyDescent="0.25">
      <c r="A94" s="63" t="s">
        <v>73</v>
      </c>
      <c r="B94" s="90" t="s">
        <v>3064</v>
      </c>
      <c r="C94" s="107" t="s">
        <v>3065</v>
      </c>
      <c r="D94" s="90" t="s">
        <v>3055</v>
      </c>
      <c r="E94" s="90">
        <v>3</v>
      </c>
      <c r="F94" s="101">
        <v>45659</v>
      </c>
      <c r="G94" s="101">
        <v>45688</v>
      </c>
      <c r="H94" s="102">
        <v>4.3500000000000005</v>
      </c>
      <c r="I94" s="90" t="s">
        <v>2788</v>
      </c>
      <c r="J94" s="90" t="s">
        <v>1188</v>
      </c>
      <c r="K94" s="65"/>
      <c r="L94" s="161" t="s">
        <v>3655</v>
      </c>
      <c r="M94" s="163"/>
      <c r="N94" s="131">
        <v>46153</v>
      </c>
      <c r="O94" s="150" t="s">
        <v>3775</v>
      </c>
      <c r="P94" s="139">
        <v>0</v>
      </c>
      <c r="Q94" s="132" t="s">
        <v>82</v>
      </c>
      <c r="R94" s="131"/>
      <c r="S94" s="131"/>
      <c r="T94" s="133"/>
      <c r="U94" s="133"/>
      <c r="V94" s="134"/>
      <c r="W94" s="132"/>
      <c r="X94" s="135"/>
    </row>
    <row r="95" spans="1:24" ht="38.25" hidden="1" customHeight="1" x14ac:dyDescent="0.25">
      <c r="A95" s="63" t="s">
        <v>73</v>
      </c>
      <c r="B95" s="90" t="s">
        <v>3119</v>
      </c>
      <c r="C95" s="107" t="s">
        <v>3076</v>
      </c>
      <c r="D95" s="90" t="s">
        <v>3077</v>
      </c>
      <c r="E95" s="90">
        <v>4</v>
      </c>
      <c r="F95" s="101">
        <v>45659</v>
      </c>
      <c r="G95" s="101">
        <v>46022</v>
      </c>
      <c r="H95" s="102">
        <v>53.85</v>
      </c>
      <c r="I95" s="90" t="s">
        <v>2788</v>
      </c>
      <c r="J95" s="90" t="s">
        <v>1188</v>
      </c>
      <c r="K95" s="65"/>
      <c r="L95" s="161" t="s">
        <v>3780</v>
      </c>
      <c r="M95" s="163"/>
      <c r="N95" s="131">
        <v>46153</v>
      </c>
      <c r="O95" s="150" t="s">
        <v>3775</v>
      </c>
      <c r="P95" s="139">
        <v>0</v>
      </c>
      <c r="Q95" s="132" t="s">
        <v>3732</v>
      </c>
      <c r="R95" s="131"/>
      <c r="S95" s="131"/>
      <c r="T95" s="133"/>
      <c r="U95" s="133"/>
      <c r="V95" s="134"/>
      <c r="W95" s="132"/>
      <c r="X95" s="135"/>
    </row>
    <row r="96" spans="1:24" ht="38.25" hidden="1" customHeight="1" x14ac:dyDescent="0.25">
      <c r="A96" s="63" t="s">
        <v>73</v>
      </c>
      <c r="B96" s="90" t="s">
        <v>3251</v>
      </c>
      <c r="C96" s="107" t="s">
        <v>3252</v>
      </c>
      <c r="D96" s="90" t="s">
        <v>3247</v>
      </c>
      <c r="E96" s="90">
        <v>1</v>
      </c>
      <c r="F96" s="101">
        <v>46023</v>
      </c>
      <c r="G96" s="101">
        <v>46203</v>
      </c>
      <c r="H96" s="102">
        <v>26.85</v>
      </c>
      <c r="I96" s="90" t="s">
        <v>3253</v>
      </c>
      <c r="J96" s="90" t="s">
        <v>1063</v>
      </c>
      <c r="K96" s="65"/>
      <c r="L96" s="161" t="s">
        <v>3781</v>
      </c>
      <c r="M96" s="163"/>
      <c r="N96" s="131">
        <v>46153</v>
      </c>
      <c r="O96" s="150" t="s">
        <v>3775</v>
      </c>
      <c r="P96" s="139">
        <v>0</v>
      </c>
      <c r="Q96" s="132" t="s">
        <v>82</v>
      </c>
      <c r="R96" s="131"/>
      <c r="S96" s="131"/>
      <c r="T96" s="133"/>
      <c r="U96" s="133"/>
      <c r="V96" s="134"/>
      <c r="W96" s="132"/>
      <c r="X96" s="135"/>
    </row>
    <row r="97" spans="1:24" ht="38.25" hidden="1" customHeight="1" x14ac:dyDescent="0.25">
      <c r="A97" s="63" t="s">
        <v>73</v>
      </c>
      <c r="B97" s="90" t="s">
        <v>3326</v>
      </c>
      <c r="C97" s="107" t="s">
        <v>3327</v>
      </c>
      <c r="D97" s="90" t="s">
        <v>3328</v>
      </c>
      <c r="E97" s="90">
        <v>1</v>
      </c>
      <c r="F97" s="101">
        <v>46023</v>
      </c>
      <c r="G97" s="101">
        <v>46112</v>
      </c>
      <c r="H97" s="102">
        <v>13.5</v>
      </c>
      <c r="I97" s="90" t="s">
        <v>2788</v>
      </c>
      <c r="J97" s="90" t="s">
        <v>1063</v>
      </c>
      <c r="K97" s="65"/>
      <c r="L97" s="66" t="s">
        <v>3782</v>
      </c>
      <c r="M97" s="163"/>
      <c r="N97" s="131">
        <v>46153</v>
      </c>
      <c r="O97" s="150" t="s">
        <v>3775</v>
      </c>
      <c r="P97" s="139">
        <v>0</v>
      </c>
      <c r="Q97" s="132" t="s">
        <v>82</v>
      </c>
      <c r="R97" s="131"/>
      <c r="S97" s="131"/>
      <c r="T97" s="133"/>
      <c r="U97" s="133"/>
      <c r="V97" s="134"/>
      <c r="W97" s="132"/>
      <c r="X97" s="135"/>
    </row>
    <row r="98" spans="1:24" ht="38.25" hidden="1" customHeight="1" x14ac:dyDescent="0.25">
      <c r="A98" s="63" t="s">
        <v>73</v>
      </c>
      <c r="B98" s="90" t="s">
        <v>3113</v>
      </c>
      <c r="C98" s="107" t="s">
        <v>3114</v>
      </c>
      <c r="D98" s="90" t="s">
        <v>3055</v>
      </c>
      <c r="E98" s="90">
        <v>3</v>
      </c>
      <c r="F98" s="101">
        <v>45659</v>
      </c>
      <c r="G98" s="101">
        <v>45688</v>
      </c>
      <c r="H98" s="102">
        <v>4.3500000000000005</v>
      </c>
      <c r="I98" s="90" t="s">
        <v>2788</v>
      </c>
      <c r="J98" s="90" t="s">
        <v>1188</v>
      </c>
      <c r="K98" s="65"/>
      <c r="L98" s="161"/>
      <c r="M98" s="163"/>
      <c r="N98" s="131">
        <v>46153</v>
      </c>
      <c r="O98" s="150" t="s">
        <v>3775</v>
      </c>
      <c r="P98" s="139">
        <v>0</v>
      </c>
      <c r="Q98" s="132" t="s">
        <v>3732</v>
      </c>
      <c r="R98" s="131"/>
      <c r="S98" s="131"/>
      <c r="T98" s="133"/>
      <c r="U98" s="133"/>
      <c r="V98" s="134"/>
      <c r="W98" s="132"/>
      <c r="X98" s="135"/>
    </row>
    <row r="99" spans="1:24" ht="38.25" hidden="1" customHeight="1" x14ac:dyDescent="0.25">
      <c r="A99" s="63" t="s">
        <v>73</v>
      </c>
      <c r="B99" s="90" t="s">
        <v>3432</v>
      </c>
      <c r="C99" s="107" t="s">
        <v>3433</v>
      </c>
      <c r="D99" s="90" t="s">
        <v>3434</v>
      </c>
      <c r="E99" s="90">
        <v>1</v>
      </c>
      <c r="F99" s="101">
        <v>46023</v>
      </c>
      <c r="G99" s="101">
        <v>46112</v>
      </c>
      <c r="H99" s="102">
        <v>13.5</v>
      </c>
      <c r="I99" s="90" t="s">
        <v>2788</v>
      </c>
      <c r="J99" s="90" t="s">
        <v>1063</v>
      </c>
      <c r="K99" s="65"/>
      <c r="L99" s="161" t="s">
        <v>3783</v>
      </c>
      <c r="M99" s="163"/>
      <c r="N99" s="131">
        <v>46153</v>
      </c>
      <c r="O99" s="150" t="s">
        <v>3784</v>
      </c>
      <c r="P99" s="139">
        <v>0.1</v>
      </c>
      <c r="Q99" s="132" t="s">
        <v>82</v>
      </c>
      <c r="R99" s="131"/>
      <c r="S99" s="131"/>
      <c r="T99" s="133"/>
      <c r="U99" s="133"/>
      <c r="V99" s="134"/>
      <c r="W99" s="132"/>
      <c r="X99" s="135"/>
    </row>
    <row r="100" spans="1:24" ht="38.25" hidden="1" customHeight="1" x14ac:dyDescent="0.25">
      <c r="A100" s="63" t="s">
        <v>73</v>
      </c>
      <c r="B100" s="90" t="s">
        <v>3141</v>
      </c>
      <c r="C100" s="107" t="s">
        <v>3142</v>
      </c>
      <c r="D100" s="90" t="s">
        <v>3055</v>
      </c>
      <c r="E100" s="90">
        <v>22</v>
      </c>
      <c r="F100" s="101">
        <v>45659</v>
      </c>
      <c r="G100" s="101">
        <v>45688</v>
      </c>
      <c r="H100" s="102">
        <v>4.3500000000000005</v>
      </c>
      <c r="I100" s="90" t="s">
        <v>2788</v>
      </c>
      <c r="J100" s="90" t="s">
        <v>1188</v>
      </c>
      <c r="K100" s="65">
        <f>3/6</f>
        <v>0.5</v>
      </c>
      <c r="L100" s="66" t="s">
        <v>3785</v>
      </c>
      <c r="M100" s="163"/>
      <c r="N100" s="131">
        <v>46153</v>
      </c>
      <c r="O100" s="150" t="s">
        <v>3775</v>
      </c>
      <c r="P100" s="139">
        <v>0</v>
      </c>
      <c r="Q100" s="132" t="s">
        <v>82</v>
      </c>
      <c r="R100" s="131"/>
      <c r="S100" s="131"/>
      <c r="T100" s="133"/>
      <c r="U100" s="133"/>
      <c r="V100" s="134"/>
      <c r="W100" s="132"/>
      <c r="X100" s="135"/>
    </row>
    <row r="101" spans="1:24" ht="38.25" hidden="1" customHeight="1" x14ac:dyDescent="0.25">
      <c r="A101" s="63" t="s">
        <v>73</v>
      </c>
      <c r="B101" s="90" t="s">
        <v>3521</v>
      </c>
      <c r="C101" s="107" t="s">
        <v>3522</v>
      </c>
      <c r="D101" s="90" t="s">
        <v>3523</v>
      </c>
      <c r="E101" s="90">
        <v>1</v>
      </c>
      <c r="F101" s="101">
        <v>46023</v>
      </c>
      <c r="G101" s="101">
        <v>46203</v>
      </c>
      <c r="H101" s="102">
        <v>26.85</v>
      </c>
      <c r="I101" s="90" t="s">
        <v>3524</v>
      </c>
      <c r="J101" s="90" t="s">
        <v>1063</v>
      </c>
      <c r="K101" s="163"/>
      <c r="L101" s="163"/>
      <c r="M101" s="163"/>
      <c r="N101" s="131">
        <v>46153</v>
      </c>
      <c r="O101" s="150" t="s">
        <v>3742</v>
      </c>
      <c r="P101" s="139">
        <v>0</v>
      </c>
      <c r="Q101" s="132" t="s">
        <v>82</v>
      </c>
      <c r="R101" s="131"/>
      <c r="S101" s="131"/>
      <c r="T101" s="133"/>
      <c r="U101" s="133"/>
      <c r="V101" s="134"/>
      <c r="W101" s="132"/>
      <c r="X101" s="135"/>
    </row>
    <row r="102" spans="1:24" ht="38.25" hidden="1" customHeight="1" x14ac:dyDescent="0.25">
      <c r="A102" s="63" t="s">
        <v>73</v>
      </c>
      <c r="B102" s="90" t="s">
        <v>3528</v>
      </c>
      <c r="C102" s="107" t="s">
        <v>3529</v>
      </c>
      <c r="D102" s="90" t="s">
        <v>3530</v>
      </c>
      <c r="E102" s="90">
        <v>1</v>
      </c>
      <c r="F102" s="101">
        <v>46023</v>
      </c>
      <c r="G102" s="101">
        <v>46203</v>
      </c>
      <c r="H102" s="102">
        <v>26.85</v>
      </c>
      <c r="I102" s="90" t="s">
        <v>3524</v>
      </c>
      <c r="J102" s="90" t="s">
        <v>1063</v>
      </c>
      <c r="K102" s="163"/>
      <c r="L102" s="163"/>
      <c r="M102" s="163"/>
      <c r="N102" s="131">
        <v>46153</v>
      </c>
      <c r="O102" s="150" t="s">
        <v>3742</v>
      </c>
      <c r="P102" s="139">
        <v>0</v>
      </c>
      <c r="Q102" s="132" t="s">
        <v>82</v>
      </c>
      <c r="R102" s="131"/>
      <c r="S102" s="131"/>
      <c r="T102" s="133"/>
      <c r="U102" s="133"/>
      <c r="V102" s="134"/>
      <c r="W102" s="132"/>
      <c r="X102" s="135"/>
    </row>
    <row r="103" spans="1:24" ht="38.25" hidden="1" customHeight="1" x14ac:dyDescent="0.25">
      <c r="A103" s="63" t="s">
        <v>73</v>
      </c>
      <c r="B103" s="90" t="s">
        <v>3534</v>
      </c>
      <c r="C103" s="107" t="s">
        <v>3535</v>
      </c>
      <c r="D103" s="90" t="s">
        <v>3536</v>
      </c>
      <c r="E103" s="90">
        <v>1</v>
      </c>
      <c r="F103" s="101">
        <v>46023</v>
      </c>
      <c r="G103" s="101">
        <v>46203</v>
      </c>
      <c r="H103" s="102">
        <v>26.85</v>
      </c>
      <c r="I103" s="90" t="s">
        <v>3524</v>
      </c>
      <c r="J103" s="90" t="s">
        <v>1063</v>
      </c>
      <c r="K103" s="163"/>
      <c r="L103" s="163"/>
      <c r="M103" s="163"/>
      <c r="N103" s="131">
        <v>46153</v>
      </c>
      <c r="O103" s="150" t="s">
        <v>3742</v>
      </c>
      <c r="P103" s="139">
        <v>0</v>
      </c>
      <c r="Q103" s="132" t="s">
        <v>82</v>
      </c>
      <c r="R103" s="131"/>
      <c r="S103" s="131"/>
      <c r="T103" s="133"/>
      <c r="U103" s="133"/>
      <c r="V103" s="134"/>
      <c r="W103" s="132"/>
      <c r="X103" s="135"/>
    </row>
    <row r="104" spans="1:24" ht="38.25" hidden="1" customHeight="1" x14ac:dyDescent="0.25">
      <c r="A104" s="63" t="s">
        <v>73</v>
      </c>
      <c r="B104" s="90" t="s">
        <v>3540</v>
      </c>
      <c r="C104" s="107" t="s">
        <v>3541</v>
      </c>
      <c r="D104" s="90" t="s">
        <v>3542</v>
      </c>
      <c r="E104" s="90">
        <v>3</v>
      </c>
      <c r="F104" s="101">
        <v>46023</v>
      </c>
      <c r="G104" s="101">
        <v>46203</v>
      </c>
      <c r="H104" s="102">
        <v>26.85</v>
      </c>
      <c r="I104" s="90" t="s">
        <v>3524</v>
      </c>
      <c r="J104" s="90" t="s">
        <v>1063</v>
      </c>
      <c r="K104" s="163"/>
      <c r="L104" s="163"/>
      <c r="M104" s="163"/>
      <c r="N104" s="131">
        <v>46153</v>
      </c>
      <c r="O104" s="150" t="s">
        <v>3742</v>
      </c>
      <c r="P104" s="139">
        <v>0</v>
      </c>
      <c r="Q104" s="132" t="s">
        <v>82</v>
      </c>
      <c r="R104" s="131"/>
      <c r="S104" s="131"/>
      <c r="T104" s="133"/>
      <c r="U104" s="133"/>
      <c r="V104" s="134"/>
      <c r="W104" s="132"/>
      <c r="X104" s="135"/>
    </row>
    <row r="105" spans="1:24" ht="38.25" hidden="1" customHeight="1" x14ac:dyDescent="0.25">
      <c r="A105" s="63" t="s">
        <v>73</v>
      </c>
      <c r="B105" s="90" t="s">
        <v>3150</v>
      </c>
      <c r="C105" s="107" t="s">
        <v>3151</v>
      </c>
      <c r="D105" s="90" t="s">
        <v>3055</v>
      </c>
      <c r="E105" s="90">
        <v>14</v>
      </c>
      <c r="F105" s="101">
        <v>45659</v>
      </c>
      <c r="G105" s="101">
        <v>45688</v>
      </c>
      <c r="H105" s="102">
        <v>4.3500000000000005</v>
      </c>
      <c r="I105" s="90" t="s">
        <v>2788</v>
      </c>
      <c r="J105" s="90" t="s">
        <v>1188</v>
      </c>
      <c r="K105" s="65"/>
      <c r="L105" s="66" t="s">
        <v>3786</v>
      </c>
      <c r="M105" s="163"/>
      <c r="N105" s="131">
        <v>46153</v>
      </c>
      <c r="O105" s="150" t="s">
        <v>3742</v>
      </c>
      <c r="P105" s="139">
        <v>1</v>
      </c>
      <c r="Q105" s="132" t="s">
        <v>3732</v>
      </c>
      <c r="R105" s="131"/>
      <c r="S105" s="131"/>
      <c r="T105" s="133"/>
      <c r="U105" s="133"/>
      <c r="V105" s="134"/>
      <c r="W105" s="132"/>
      <c r="X105" s="135"/>
    </row>
    <row r="106" spans="1:24" ht="38.25" hidden="1" customHeight="1" x14ac:dyDescent="0.25">
      <c r="A106" s="63" t="s">
        <v>73</v>
      </c>
      <c r="B106" s="90" t="s">
        <v>3159</v>
      </c>
      <c r="C106" s="107" t="s">
        <v>3160</v>
      </c>
      <c r="D106" s="90" t="s">
        <v>3055</v>
      </c>
      <c r="E106" s="90">
        <v>4</v>
      </c>
      <c r="F106" s="101">
        <v>45659</v>
      </c>
      <c r="G106" s="101">
        <v>45688</v>
      </c>
      <c r="H106" s="102">
        <v>4.3500000000000005</v>
      </c>
      <c r="I106" s="90" t="s">
        <v>2788</v>
      </c>
      <c r="J106" s="90" t="s">
        <v>1188</v>
      </c>
      <c r="K106" s="139">
        <v>1</v>
      </c>
      <c r="L106" s="145" t="s">
        <v>3787</v>
      </c>
      <c r="M106" s="149"/>
      <c r="N106" s="131">
        <v>46153</v>
      </c>
      <c r="O106" s="150" t="s">
        <v>3788</v>
      </c>
      <c r="P106" s="139">
        <v>1</v>
      </c>
      <c r="Q106" s="132" t="s">
        <v>789</v>
      </c>
      <c r="R106" s="131"/>
      <c r="S106" s="131"/>
      <c r="T106" s="133"/>
      <c r="U106" s="133"/>
      <c r="V106" s="134"/>
      <c r="W106" s="132"/>
      <c r="X106" s="135"/>
    </row>
    <row r="107" spans="1:24" ht="38.25" hidden="1" customHeight="1" x14ac:dyDescent="0.25">
      <c r="A107" s="63" t="s">
        <v>73</v>
      </c>
      <c r="B107" s="90" t="s">
        <v>3168</v>
      </c>
      <c r="C107" s="107" t="s">
        <v>3169</v>
      </c>
      <c r="D107" s="90" t="s">
        <v>3055</v>
      </c>
      <c r="E107" s="90">
        <v>3</v>
      </c>
      <c r="F107" s="101">
        <v>45659</v>
      </c>
      <c r="G107" s="101">
        <v>45688</v>
      </c>
      <c r="H107" s="102">
        <v>4.3500000000000005</v>
      </c>
      <c r="I107" s="90" t="s">
        <v>2788</v>
      </c>
      <c r="J107" s="90" t="s">
        <v>1188</v>
      </c>
      <c r="K107" s="139">
        <v>1</v>
      </c>
      <c r="L107" s="145" t="s">
        <v>3789</v>
      </c>
      <c r="M107" s="149"/>
      <c r="N107" s="131">
        <v>46153</v>
      </c>
      <c r="O107" s="150" t="s">
        <v>3788</v>
      </c>
      <c r="P107" s="139">
        <v>1</v>
      </c>
      <c r="Q107" s="132" t="s">
        <v>789</v>
      </c>
      <c r="R107" s="131"/>
      <c r="S107" s="131"/>
      <c r="T107" s="133"/>
      <c r="U107" s="133"/>
      <c r="V107" s="134"/>
      <c r="W107" s="132"/>
      <c r="X107" s="135"/>
    </row>
    <row r="108" spans="1:24" ht="38.25" hidden="1" customHeight="1" x14ac:dyDescent="0.25">
      <c r="A108" s="63" t="s">
        <v>73</v>
      </c>
      <c r="B108" s="90" t="s">
        <v>3437</v>
      </c>
      <c r="C108" s="107" t="s">
        <v>3438</v>
      </c>
      <c r="D108" s="90" t="s">
        <v>3439</v>
      </c>
      <c r="E108" s="90">
        <v>12</v>
      </c>
      <c r="F108" s="101">
        <v>46023</v>
      </c>
      <c r="G108" s="101">
        <v>46387</v>
      </c>
      <c r="H108" s="102">
        <v>54</v>
      </c>
      <c r="I108" s="90" t="s">
        <v>2557</v>
      </c>
      <c r="J108" s="90" t="s">
        <v>1063</v>
      </c>
      <c r="K108" s="139">
        <v>1</v>
      </c>
      <c r="L108" s="145" t="s">
        <v>3790</v>
      </c>
      <c r="M108" s="149" t="s">
        <v>3791</v>
      </c>
      <c r="N108" s="131">
        <v>46153</v>
      </c>
      <c r="O108" s="150" t="s">
        <v>3792</v>
      </c>
      <c r="P108" s="139">
        <v>0.25</v>
      </c>
      <c r="Q108" s="132" t="s">
        <v>82</v>
      </c>
      <c r="R108" s="131"/>
      <c r="S108" s="131"/>
      <c r="T108" s="133"/>
      <c r="U108" s="133"/>
      <c r="V108" s="134"/>
      <c r="W108" s="132"/>
      <c r="X108" s="135"/>
    </row>
    <row r="109" spans="1:24" ht="38.25" hidden="1" customHeight="1" x14ac:dyDescent="0.25">
      <c r="A109" s="63" t="s">
        <v>73</v>
      </c>
      <c r="B109" s="90" t="s">
        <v>3549</v>
      </c>
      <c r="C109" s="107" t="s">
        <v>3550</v>
      </c>
      <c r="D109" s="90" t="s">
        <v>3474</v>
      </c>
      <c r="E109" s="90">
        <v>4</v>
      </c>
      <c r="F109" s="101">
        <v>46023</v>
      </c>
      <c r="G109" s="101">
        <v>46387</v>
      </c>
      <c r="H109" s="102">
        <v>54</v>
      </c>
      <c r="I109" s="90" t="s">
        <v>2557</v>
      </c>
      <c r="J109" s="90" t="s">
        <v>1063</v>
      </c>
      <c r="K109" s="139">
        <v>1</v>
      </c>
      <c r="L109" s="145" t="s">
        <v>3793</v>
      </c>
      <c r="M109" s="149" t="s">
        <v>3794</v>
      </c>
      <c r="N109" s="131">
        <v>46153</v>
      </c>
      <c r="O109" s="150" t="s">
        <v>3795</v>
      </c>
      <c r="P109" s="139">
        <v>0.25</v>
      </c>
      <c r="Q109" s="132" t="s">
        <v>82</v>
      </c>
      <c r="R109" s="131"/>
      <c r="S109" s="131"/>
      <c r="T109" s="133"/>
      <c r="U109" s="133"/>
      <c r="V109" s="134"/>
      <c r="W109" s="132"/>
      <c r="X109" s="135"/>
    </row>
    <row r="110" spans="1:24" ht="38.25" hidden="1" customHeight="1" x14ac:dyDescent="0.25">
      <c r="A110" s="63" t="s">
        <v>73</v>
      </c>
      <c r="B110" s="90" t="s">
        <v>3412</v>
      </c>
      <c r="C110" s="107" t="s">
        <v>3413</v>
      </c>
      <c r="D110" s="90" t="s">
        <v>3414</v>
      </c>
      <c r="E110" s="90">
        <v>100</v>
      </c>
      <c r="F110" s="101">
        <v>46023</v>
      </c>
      <c r="G110" s="101">
        <v>46203</v>
      </c>
      <c r="H110" s="102">
        <v>26.85</v>
      </c>
      <c r="I110" s="90" t="s">
        <v>3415</v>
      </c>
      <c r="J110" s="90" t="s">
        <v>1063</v>
      </c>
      <c r="K110" s="139">
        <v>0</v>
      </c>
      <c r="L110" s="145" t="s">
        <v>3796</v>
      </c>
      <c r="M110" s="149"/>
      <c r="N110" s="131">
        <v>46153</v>
      </c>
      <c r="O110" s="150" t="s">
        <v>3654</v>
      </c>
      <c r="P110" s="139">
        <v>0</v>
      </c>
      <c r="Q110" s="132" t="s">
        <v>3732</v>
      </c>
      <c r="R110" s="131"/>
      <c r="S110" s="131"/>
      <c r="T110" s="133"/>
      <c r="U110" s="133"/>
      <c r="V110" s="134"/>
      <c r="W110" s="132"/>
      <c r="X110" s="135"/>
    </row>
    <row r="111" spans="1:24" ht="38.25" hidden="1" customHeight="1" x14ac:dyDescent="0.25">
      <c r="A111" s="63" t="s">
        <v>73</v>
      </c>
      <c r="B111" s="87" t="s">
        <v>3797</v>
      </c>
      <c r="C111" s="108" t="s">
        <v>1254</v>
      </c>
      <c r="D111" s="87" t="s">
        <v>1255</v>
      </c>
      <c r="E111" s="87">
        <v>1</v>
      </c>
      <c r="F111" s="88">
        <v>44880</v>
      </c>
      <c r="G111" s="88">
        <v>45107</v>
      </c>
      <c r="H111" s="89">
        <v>33.75</v>
      </c>
      <c r="I111" s="87" t="s">
        <v>1256</v>
      </c>
      <c r="J111" s="90"/>
      <c r="K111" s="139"/>
      <c r="L111" s="152"/>
      <c r="M111" s="152"/>
      <c r="N111" s="131">
        <v>46153</v>
      </c>
      <c r="O111" s="150" t="s">
        <v>3798</v>
      </c>
      <c r="P111" s="139">
        <v>0</v>
      </c>
      <c r="Q111" s="132" t="s">
        <v>3732</v>
      </c>
      <c r="R111" s="131"/>
      <c r="S111" s="131"/>
      <c r="T111" s="133"/>
      <c r="U111" s="133"/>
      <c r="V111" s="134"/>
      <c r="W111" s="132"/>
      <c r="X111" s="135"/>
    </row>
    <row r="112" spans="1:24" ht="38.25" hidden="1" customHeight="1" x14ac:dyDescent="0.25">
      <c r="A112" s="63" t="s">
        <v>73</v>
      </c>
      <c r="B112" s="87" t="s">
        <v>3799</v>
      </c>
      <c r="C112" s="108" t="s">
        <v>1260</v>
      </c>
      <c r="D112" s="87" t="s">
        <v>1261</v>
      </c>
      <c r="E112" s="87">
        <v>3</v>
      </c>
      <c r="F112" s="88">
        <v>44880</v>
      </c>
      <c r="G112" s="88">
        <v>45107</v>
      </c>
      <c r="H112" s="89">
        <v>33.75</v>
      </c>
      <c r="I112" s="87" t="s">
        <v>1256</v>
      </c>
      <c r="J112" s="90"/>
      <c r="K112" s="139">
        <v>1</v>
      </c>
      <c r="L112" s="145" t="s">
        <v>3800</v>
      </c>
      <c r="M112" s="149" t="s">
        <v>3801</v>
      </c>
      <c r="N112" s="131">
        <v>46153</v>
      </c>
      <c r="O112" s="150" t="s">
        <v>3802</v>
      </c>
      <c r="P112" s="139">
        <v>1</v>
      </c>
      <c r="Q112" s="132" t="s">
        <v>789</v>
      </c>
      <c r="R112" s="131"/>
      <c r="S112" s="131"/>
      <c r="T112" s="133"/>
      <c r="U112" s="133"/>
      <c r="V112" s="134"/>
      <c r="W112" s="132"/>
      <c r="X112" s="135"/>
    </row>
    <row r="113" spans="1:24" ht="38.25" hidden="1" customHeight="1" x14ac:dyDescent="0.25">
      <c r="A113" s="63" t="s">
        <v>73</v>
      </c>
      <c r="B113" s="87" t="s">
        <v>3803</v>
      </c>
      <c r="C113" s="108" t="s">
        <v>1286</v>
      </c>
      <c r="D113" s="87" t="s">
        <v>1287</v>
      </c>
      <c r="E113" s="87">
        <v>1</v>
      </c>
      <c r="F113" s="88">
        <v>44880</v>
      </c>
      <c r="G113" s="88">
        <v>45107</v>
      </c>
      <c r="H113" s="89">
        <v>33.75</v>
      </c>
      <c r="I113" s="87" t="s">
        <v>1256</v>
      </c>
      <c r="J113" s="90"/>
      <c r="K113" s="139">
        <v>1</v>
      </c>
      <c r="L113" s="153" t="s">
        <v>3804</v>
      </c>
      <c r="M113" s="148"/>
      <c r="N113" s="131">
        <v>46153</v>
      </c>
      <c r="O113" s="153" t="s">
        <v>3805</v>
      </c>
      <c r="P113" s="154" t="s">
        <v>3806</v>
      </c>
      <c r="Q113" s="132" t="s">
        <v>789</v>
      </c>
      <c r="R113" s="131"/>
      <c r="S113" s="131"/>
      <c r="T113" s="133"/>
      <c r="U113" s="133"/>
      <c r="V113" s="134"/>
      <c r="W113" s="132"/>
      <c r="X113" s="135"/>
    </row>
    <row r="114" spans="1:24" ht="38.25" hidden="1" customHeight="1" x14ac:dyDescent="0.25">
      <c r="A114" s="63" t="s">
        <v>73</v>
      </c>
      <c r="B114" s="87" t="s">
        <v>3807</v>
      </c>
      <c r="C114" s="108" t="s">
        <v>1292</v>
      </c>
      <c r="D114" s="87" t="s">
        <v>1293</v>
      </c>
      <c r="E114" s="87">
        <v>1</v>
      </c>
      <c r="F114" s="88">
        <v>44880</v>
      </c>
      <c r="G114" s="88">
        <v>45107</v>
      </c>
      <c r="H114" s="89">
        <v>33.75</v>
      </c>
      <c r="I114" s="87" t="s">
        <v>1256</v>
      </c>
      <c r="J114" s="90"/>
      <c r="K114" s="140">
        <v>1</v>
      </c>
      <c r="L114" s="143" t="s">
        <v>3808</v>
      </c>
      <c r="M114" s="149" t="s">
        <v>3801</v>
      </c>
      <c r="N114" s="131">
        <v>46153</v>
      </c>
      <c r="O114" s="143" t="s">
        <v>3809</v>
      </c>
      <c r="P114" s="141" t="s">
        <v>3806</v>
      </c>
      <c r="Q114" s="132" t="s">
        <v>789</v>
      </c>
      <c r="R114" s="131"/>
      <c r="S114" s="131"/>
      <c r="T114" s="133"/>
      <c r="U114" s="133"/>
      <c r="V114" s="134"/>
      <c r="W114" s="132"/>
      <c r="X114" s="135"/>
    </row>
    <row r="115" spans="1:24" ht="38.25" hidden="1" customHeight="1" x14ac:dyDescent="0.25">
      <c r="A115" s="63" t="s">
        <v>73</v>
      </c>
      <c r="B115" s="80" t="s">
        <v>3810</v>
      </c>
      <c r="C115" s="79" t="s">
        <v>1298</v>
      </c>
      <c r="D115" s="80" t="s">
        <v>292</v>
      </c>
      <c r="E115" s="80">
        <v>1</v>
      </c>
      <c r="F115" s="81">
        <v>46113</v>
      </c>
      <c r="G115" s="81">
        <v>46203</v>
      </c>
      <c r="H115" s="82">
        <v>13.350000000000001</v>
      </c>
      <c r="I115" s="80" t="s">
        <v>1256</v>
      </c>
      <c r="J115" s="83"/>
      <c r="K115" s="139"/>
      <c r="L115" s="143"/>
      <c r="M115" s="148"/>
      <c r="N115" s="131">
        <v>46153</v>
      </c>
      <c r="O115" s="150" t="s">
        <v>3798</v>
      </c>
      <c r="P115" s="139">
        <v>0</v>
      </c>
      <c r="Q115" s="132" t="s">
        <v>82</v>
      </c>
      <c r="R115" s="131"/>
      <c r="S115" s="131"/>
      <c r="T115" s="133"/>
      <c r="U115" s="133"/>
      <c r="V115" s="134"/>
      <c r="W115" s="132"/>
      <c r="X115" s="135"/>
    </row>
    <row r="116" spans="1:24" ht="38.25" hidden="1" customHeight="1" x14ac:dyDescent="0.25">
      <c r="A116" s="63" t="s">
        <v>73</v>
      </c>
      <c r="B116" s="87" t="s">
        <v>3811</v>
      </c>
      <c r="C116" s="108" t="s">
        <v>1310</v>
      </c>
      <c r="D116" s="87" t="s">
        <v>945</v>
      </c>
      <c r="E116" s="87">
        <v>1</v>
      </c>
      <c r="F116" s="88">
        <v>44880</v>
      </c>
      <c r="G116" s="88">
        <v>45107</v>
      </c>
      <c r="H116" s="89">
        <v>33.75</v>
      </c>
      <c r="I116" s="87" t="s">
        <v>1256</v>
      </c>
      <c r="J116" s="90"/>
      <c r="K116" s="140">
        <v>1</v>
      </c>
      <c r="L116" s="143" t="s">
        <v>3812</v>
      </c>
      <c r="M116" s="149" t="s">
        <v>3801</v>
      </c>
      <c r="N116" s="131">
        <v>46153</v>
      </c>
      <c r="O116" s="143" t="s">
        <v>3813</v>
      </c>
      <c r="P116" s="141" t="s">
        <v>3806</v>
      </c>
      <c r="Q116" s="132" t="s">
        <v>789</v>
      </c>
      <c r="R116" s="131"/>
      <c r="S116" s="131"/>
      <c r="T116" s="133"/>
      <c r="U116" s="133"/>
      <c r="V116" s="134"/>
      <c r="W116" s="132"/>
      <c r="X116" s="135"/>
    </row>
    <row r="117" spans="1:24" ht="38.25" hidden="1" customHeight="1" x14ac:dyDescent="0.25">
      <c r="A117" s="63" t="s">
        <v>73</v>
      </c>
      <c r="B117" s="87" t="s">
        <v>3814</v>
      </c>
      <c r="C117" s="108" t="s">
        <v>1315</v>
      </c>
      <c r="D117" s="87" t="s">
        <v>1316</v>
      </c>
      <c r="E117" s="87">
        <v>1</v>
      </c>
      <c r="F117" s="88">
        <v>44880</v>
      </c>
      <c r="G117" s="88">
        <v>45107</v>
      </c>
      <c r="H117" s="89">
        <v>33.75</v>
      </c>
      <c r="I117" s="87" t="s">
        <v>1256</v>
      </c>
      <c r="J117" s="90"/>
      <c r="K117" s="140">
        <v>1</v>
      </c>
      <c r="L117" s="143" t="s">
        <v>3815</v>
      </c>
      <c r="M117" s="149" t="s">
        <v>3801</v>
      </c>
      <c r="N117" s="131">
        <v>46153</v>
      </c>
      <c r="O117" s="143" t="s">
        <v>3816</v>
      </c>
      <c r="P117" s="141" t="s">
        <v>3806</v>
      </c>
      <c r="Q117" s="132" t="s">
        <v>789</v>
      </c>
      <c r="R117" s="131"/>
      <c r="S117" s="131"/>
      <c r="T117" s="133"/>
      <c r="U117" s="133"/>
      <c r="V117" s="134"/>
      <c r="W117" s="132"/>
      <c r="X117" s="135"/>
    </row>
    <row r="118" spans="1:24" ht="38.25" hidden="1" customHeight="1" x14ac:dyDescent="0.25">
      <c r="A118" s="63" t="s">
        <v>73</v>
      </c>
      <c r="B118" s="87" t="s">
        <v>3817</v>
      </c>
      <c r="C118" s="108" t="s">
        <v>1322</v>
      </c>
      <c r="D118" s="87" t="s">
        <v>945</v>
      </c>
      <c r="E118" s="87">
        <v>1</v>
      </c>
      <c r="F118" s="88">
        <v>44880</v>
      </c>
      <c r="G118" s="88">
        <v>45107</v>
      </c>
      <c r="H118" s="89">
        <v>33.75</v>
      </c>
      <c r="I118" s="87" t="s">
        <v>1256</v>
      </c>
      <c r="J118" s="90"/>
      <c r="K118" s="140">
        <v>1</v>
      </c>
      <c r="L118" s="143" t="s">
        <v>3818</v>
      </c>
      <c r="M118" s="149" t="s">
        <v>3801</v>
      </c>
      <c r="N118" s="131">
        <v>46153</v>
      </c>
      <c r="O118" s="143" t="s">
        <v>3819</v>
      </c>
      <c r="P118" s="141" t="s">
        <v>3806</v>
      </c>
      <c r="Q118" s="132" t="s">
        <v>789</v>
      </c>
      <c r="R118" s="131"/>
      <c r="S118" s="131"/>
      <c r="T118" s="133"/>
      <c r="U118" s="133"/>
      <c r="V118" s="134"/>
      <c r="W118" s="132"/>
      <c r="X118" s="135"/>
    </row>
    <row r="119" spans="1:24" ht="38.25" hidden="1" customHeight="1" x14ac:dyDescent="0.25">
      <c r="A119" s="63" t="s">
        <v>73</v>
      </c>
      <c r="B119" s="87" t="s">
        <v>3820</v>
      </c>
      <c r="C119" s="108" t="s">
        <v>1328</v>
      </c>
      <c r="D119" s="87" t="s">
        <v>945</v>
      </c>
      <c r="E119" s="87">
        <v>1</v>
      </c>
      <c r="F119" s="88">
        <v>44880</v>
      </c>
      <c r="G119" s="88">
        <v>45107</v>
      </c>
      <c r="H119" s="89">
        <v>33.75</v>
      </c>
      <c r="I119" s="87" t="s">
        <v>1256</v>
      </c>
      <c r="J119" s="90"/>
      <c r="K119" s="140">
        <v>1</v>
      </c>
      <c r="L119" s="143" t="s">
        <v>3818</v>
      </c>
      <c r="M119" s="149" t="s">
        <v>3801</v>
      </c>
      <c r="N119" s="131">
        <v>46153</v>
      </c>
      <c r="O119" s="143" t="s">
        <v>3821</v>
      </c>
      <c r="P119" s="141" t="s">
        <v>3806</v>
      </c>
      <c r="Q119" s="132" t="s">
        <v>789</v>
      </c>
      <c r="R119" s="131"/>
      <c r="S119" s="131"/>
      <c r="T119" s="133"/>
      <c r="U119" s="133"/>
      <c r="V119" s="134"/>
      <c r="W119" s="132"/>
      <c r="X119" s="135"/>
    </row>
    <row r="120" spans="1:24" ht="38.25" hidden="1" customHeight="1" x14ac:dyDescent="0.25">
      <c r="A120" s="63" t="s">
        <v>73</v>
      </c>
      <c r="B120" s="87" t="s">
        <v>3822</v>
      </c>
      <c r="C120" s="108" t="s">
        <v>1341</v>
      </c>
      <c r="D120" s="87" t="s">
        <v>1342</v>
      </c>
      <c r="E120" s="87">
        <v>1</v>
      </c>
      <c r="F120" s="88">
        <v>44880</v>
      </c>
      <c r="G120" s="88">
        <v>45107</v>
      </c>
      <c r="H120" s="89">
        <v>33.75</v>
      </c>
      <c r="I120" s="87" t="s">
        <v>1256</v>
      </c>
      <c r="J120" s="90"/>
      <c r="K120" s="139"/>
      <c r="L120" s="145"/>
      <c r="M120" s="149"/>
      <c r="N120" s="131">
        <v>46153</v>
      </c>
      <c r="O120" s="150" t="s">
        <v>3798</v>
      </c>
      <c r="P120" s="139">
        <v>0</v>
      </c>
      <c r="Q120" s="132" t="s">
        <v>3732</v>
      </c>
      <c r="R120" s="131"/>
      <c r="S120" s="131"/>
      <c r="T120" s="133"/>
      <c r="U120" s="133"/>
      <c r="V120" s="134"/>
      <c r="W120" s="132"/>
      <c r="X120" s="135"/>
    </row>
    <row r="121" spans="1:24" ht="38.25" hidden="1" customHeight="1" x14ac:dyDescent="0.25">
      <c r="A121" s="63" t="s">
        <v>73</v>
      </c>
      <c r="B121" s="87" t="s">
        <v>158</v>
      </c>
      <c r="C121" s="108" t="s">
        <v>159</v>
      </c>
      <c r="D121" s="87" t="s">
        <v>160</v>
      </c>
      <c r="E121" s="87">
        <v>1</v>
      </c>
      <c r="F121" s="88">
        <v>43467</v>
      </c>
      <c r="G121" s="88">
        <v>43524</v>
      </c>
      <c r="H121" s="89">
        <v>8.4</v>
      </c>
      <c r="I121" s="87" t="s">
        <v>161</v>
      </c>
      <c r="J121" s="90" t="s">
        <v>162</v>
      </c>
      <c r="K121" s="139">
        <v>1</v>
      </c>
      <c r="L121" s="145" t="s">
        <v>3823</v>
      </c>
      <c r="M121" s="155" t="s">
        <v>158</v>
      </c>
      <c r="N121" s="131">
        <v>46153</v>
      </c>
      <c r="O121" s="143" t="s">
        <v>3824</v>
      </c>
      <c r="P121" s="139">
        <v>0</v>
      </c>
      <c r="Q121" s="132" t="s">
        <v>3732</v>
      </c>
      <c r="R121" s="131"/>
      <c r="S121" s="131"/>
      <c r="T121" s="133"/>
      <c r="U121" s="133"/>
      <c r="V121" s="134"/>
      <c r="W121" s="132"/>
      <c r="X121" s="135"/>
    </row>
    <row r="122" spans="1:24" ht="38.25" hidden="1" customHeight="1" x14ac:dyDescent="0.25">
      <c r="A122" s="63" t="s">
        <v>73</v>
      </c>
      <c r="B122" s="80" t="s">
        <v>170</v>
      </c>
      <c r="C122" s="79" t="s">
        <v>171</v>
      </c>
      <c r="D122" s="80" t="s">
        <v>172</v>
      </c>
      <c r="E122" s="80">
        <v>12</v>
      </c>
      <c r="F122" s="81">
        <v>46023</v>
      </c>
      <c r="G122" s="81">
        <v>46387</v>
      </c>
      <c r="H122" s="82">
        <v>54</v>
      </c>
      <c r="I122" s="80" t="s">
        <v>161</v>
      </c>
      <c r="J122" s="83"/>
      <c r="K122" s="139"/>
      <c r="L122" s="145"/>
      <c r="M122" s="149"/>
      <c r="N122" s="131">
        <v>46153</v>
      </c>
      <c r="O122" s="143" t="s">
        <v>3742</v>
      </c>
      <c r="P122" s="139">
        <v>0</v>
      </c>
      <c r="Q122" s="132" t="s">
        <v>82</v>
      </c>
      <c r="R122" s="131"/>
      <c r="S122" s="131"/>
      <c r="T122" s="133"/>
      <c r="U122" s="133"/>
      <c r="V122" s="134"/>
      <c r="W122" s="132"/>
      <c r="X122" s="135"/>
    </row>
    <row r="123" spans="1:24" ht="38.25" hidden="1" customHeight="1" x14ac:dyDescent="0.25">
      <c r="A123" s="63" t="s">
        <v>73</v>
      </c>
      <c r="B123" s="80" t="s">
        <v>393</v>
      </c>
      <c r="C123" s="79" t="s">
        <v>394</v>
      </c>
      <c r="D123" s="80" t="s">
        <v>395</v>
      </c>
      <c r="E123" s="80">
        <v>1</v>
      </c>
      <c r="F123" s="81">
        <v>46113</v>
      </c>
      <c r="G123" s="81">
        <v>46387</v>
      </c>
      <c r="H123" s="82">
        <v>40.5</v>
      </c>
      <c r="I123" s="80" t="s">
        <v>161</v>
      </c>
      <c r="J123" s="83"/>
      <c r="K123" s="139"/>
      <c r="L123" s="145"/>
      <c r="M123" s="149"/>
      <c r="N123" s="131">
        <v>46153</v>
      </c>
      <c r="O123" s="143" t="s">
        <v>3742</v>
      </c>
      <c r="P123" s="139">
        <v>0</v>
      </c>
      <c r="Q123" s="132" t="s">
        <v>82</v>
      </c>
      <c r="R123" s="131"/>
      <c r="S123" s="131"/>
      <c r="T123" s="133"/>
      <c r="U123" s="133"/>
      <c r="V123" s="134"/>
      <c r="W123" s="132"/>
      <c r="X123" s="135"/>
    </row>
    <row r="124" spans="1:24" ht="38.25" hidden="1" customHeight="1" x14ac:dyDescent="0.25">
      <c r="A124" s="63" t="s">
        <v>73</v>
      </c>
      <c r="B124" s="80" t="s">
        <v>413</v>
      </c>
      <c r="C124" s="79" t="s">
        <v>414</v>
      </c>
      <c r="D124" s="80" t="s">
        <v>415</v>
      </c>
      <c r="E124" s="80">
        <v>12</v>
      </c>
      <c r="F124" s="81">
        <v>46023</v>
      </c>
      <c r="G124" s="81">
        <v>46387</v>
      </c>
      <c r="H124" s="82">
        <v>54</v>
      </c>
      <c r="I124" s="80" t="s">
        <v>161</v>
      </c>
      <c r="J124" s="83" t="s">
        <v>416</v>
      </c>
      <c r="K124" s="139"/>
      <c r="L124" s="145"/>
      <c r="M124" s="149"/>
      <c r="N124" s="131">
        <v>46153</v>
      </c>
      <c r="O124" s="143" t="s">
        <v>3742</v>
      </c>
      <c r="P124" s="139">
        <v>0</v>
      </c>
      <c r="Q124" s="132" t="s">
        <v>82</v>
      </c>
      <c r="R124" s="131"/>
      <c r="S124" s="131"/>
      <c r="T124" s="133"/>
      <c r="U124" s="133"/>
      <c r="V124" s="134"/>
      <c r="W124" s="132"/>
      <c r="X124" s="135"/>
    </row>
    <row r="125" spans="1:24" ht="38.25" hidden="1" customHeight="1" x14ac:dyDescent="0.25">
      <c r="A125" s="63" t="s">
        <v>73</v>
      </c>
      <c r="B125" s="87" t="s">
        <v>419</v>
      </c>
      <c r="C125" s="108" t="s">
        <v>682</v>
      </c>
      <c r="D125" s="87" t="s">
        <v>683</v>
      </c>
      <c r="E125" s="87">
        <v>1</v>
      </c>
      <c r="F125" s="88">
        <v>44480</v>
      </c>
      <c r="G125" s="88">
        <v>44530</v>
      </c>
      <c r="H125" s="89">
        <v>7.35</v>
      </c>
      <c r="I125" s="87" t="s">
        <v>161</v>
      </c>
      <c r="J125" s="90" t="s">
        <v>416</v>
      </c>
      <c r="K125" s="139"/>
      <c r="L125" s="145"/>
      <c r="M125" s="149"/>
      <c r="N125" s="131">
        <v>46153</v>
      </c>
      <c r="O125" s="143" t="s">
        <v>3742</v>
      </c>
      <c r="P125" s="139">
        <v>0</v>
      </c>
      <c r="Q125" s="41" t="s">
        <v>3732</v>
      </c>
      <c r="R125" s="131"/>
      <c r="S125" s="131"/>
      <c r="T125" s="133"/>
      <c r="U125" s="133"/>
      <c r="V125" s="134"/>
      <c r="W125" s="132"/>
      <c r="X125" s="135"/>
    </row>
    <row r="126" spans="1:24" ht="38.25" hidden="1" customHeight="1" x14ac:dyDescent="0.25">
      <c r="A126" s="63" t="s">
        <v>73</v>
      </c>
      <c r="B126" s="80" t="s">
        <v>511</v>
      </c>
      <c r="C126" s="79" t="s">
        <v>512</v>
      </c>
      <c r="D126" s="80" t="s">
        <v>513</v>
      </c>
      <c r="E126" s="80">
        <v>1</v>
      </c>
      <c r="F126" s="81">
        <v>46082</v>
      </c>
      <c r="G126" s="81">
        <v>46173</v>
      </c>
      <c r="H126" s="82">
        <v>13.5</v>
      </c>
      <c r="I126" s="80" t="s">
        <v>161</v>
      </c>
      <c r="J126" s="83" t="s">
        <v>514</v>
      </c>
      <c r="K126" s="139"/>
      <c r="L126" s="145"/>
      <c r="M126" s="149"/>
      <c r="N126" s="131">
        <v>46153</v>
      </c>
      <c r="O126" s="143" t="s">
        <v>3742</v>
      </c>
      <c r="P126" s="139">
        <v>0</v>
      </c>
      <c r="Q126" s="132" t="s">
        <v>82</v>
      </c>
      <c r="R126" s="131"/>
      <c r="S126" s="131"/>
      <c r="T126" s="133"/>
      <c r="U126" s="133"/>
      <c r="V126" s="134"/>
      <c r="W126" s="132"/>
      <c r="X126" s="135"/>
    </row>
    <row r="127" spans="1:24" ht="38.25" hidden="1" customHeight="1" x14ac:dyDescent="0.25">
      <c r="A127" s="63" t="s">
        <v>73</v>
      </c>
      <c r="B127" s="87" t="s">
        <v>517</v>
      </c>
      <c r="C127" s="108" t="s">
        <v>518</v>
      </c>
      <c r="D127" s="87" t="s">
        <v>519</v>
      </c>
      <c r="E127" s="87">
        <v>1</v>
      </c>
      <c r="F127" s="88">
        <v>44409</v>
      </c>
      <c r="G127" s="88">
        <v>44561</v>
      </c>
      <c r="H127" s="89">
        <v>22.5</v>
      </c>
      <c r="I127" s="87" t="s">
        <v>161</v>
      </c>
      <c r="J127" s="90" t="s">
        <v>514</v>
      </c>
      <c r="K127" s="139"/>
      <c r="L127" s="145"/>
      <c r="M127" s="149"/>
      <c r="N127" s="131">
        <v>46153</v>
      </c>
      <c r="O127" s="143" t="s">
        <v>3742</v>
      </c>
      <c r="P127" s="139">
        <v>0</v>
      </c>
      <c r="Q127" s="41" t="s">
        <v>3732</v>
      </c>
      <c r="R127" s="131"/>
      <c r="S127" s="131"/>
      <c r="T127" s="133"/>
      <c r="U127" s="133"/>
      <c r="V127" s="134"/>
      <c r="W127" s="132"/>
      <c r="X127" s="135"/>
    </row>
    <row r="128" spans="1:24" ht="38.25" hidden="1" customHeight="1" x14ac:dyDescent="0.25">
      <c r="A128" s="63" t="s">
        <v>73</v>
      </c>
      <c r="B128" s="87" t="s">
        <v>696</v>
      </c>
      <c r="C128" s="108" t="s">
        <v>697</v>
      </c>
      <c r="D128" s="87" t="s">
        <v>698</v>
      </c>
      <c r="E128" s="87">
        <v>1</v>
      </c>
      <c r="F128" s="88">
        <v>44480</v>
      </c>
      <c r="G128" s="88">
        <v>44500</v>
      </c>
      <c r="H128" s="89">
        <v>3</v>
      </c>
      <c r="I128" s="87" t="s">
        <v>161</v>
      </c>
      <c r="J128" s="90" t="s">
        <v>416</v>
      </c>
      <c r="K128" s="139"/>
      <c r="L128" s="145"/>
      <c r="M128" s="149"/>
      <c r="N128" s="131">
        <v>46153</v>
      </c>
      <c r="O128" s="143" t="s">
        <v>3742</v>
      </c>
      <c r="P128" s="139">
        <v>0</v>
      </c>
      <c r="Q128" s="41" t="s">
        <v>3732</v>
      </c>
      <c r="R128" s="131"/>
      <c r="S128" s="131"/>
      <c r="T128" s="133"/>
      <c r="U128" s="133"/>
      <c r="V128" s="134"/>
      <c r="W128" s="132"/>
      <c r="X128" s="135"/>
    </row>
    <row r="129" spans="1:24" ht="38.25" hidden="1" customHeight="1" x14ac:dyDescent="0.25">
      <c r="A129" s="63" t="s">
        <v>73</v>
      </c>
      <c r="B129" s="87" t="s">
        <v>706</v>
      </c>
      <c r="C129" s="108" t="s">
        <v>707</v>
      </c>
      <c r="D129" s="87" t="s">
        <v>708</v>
      </c>
      <c r="E129" s="87">
        <v>1</v>
      </c>
      <c r="F129" s="88">
        <v>44480</v>
      </c>
      <c r="G129" s="88">
        <v>44500</v>
      </c>
      <c r="H129" s="89">
        <v>3</v>
      </c>
      <c r="I129" s="87" t="s">
        <v>161</v>
      </c>
      <c r="J129" s="90" t="s">
        <v>416</v>
      </c>
      <c r="K129" s="139"/>
      <c r="L129" s="145"/>
      <c r="M129" s="149"/>
      <c r="N129" s="131">
        <v>46153</v>
      </c>
      <c r="O129" s="143" t="s">
        <v>3742</v>
      </c>
      <c r="P129" s="139">
        <v>0</v>
      </c>
      <c r="Q129" s="41" t="s">
        <v>3732</v>
      </c>
      <c r="R129" s="131"/>
      <c r="S129" s="131"/>
      <c r="T129" s="133"/>
      <c r="U129" s="133"/>
      <c r="V129" s="134"/>
      <c r="W129" s="132"/>
      <c r="X129" s="135"/>
    </row>
    <row r="130" spans="1:24" ht="38.25" hidden="1" customHeight="1" x14ac:dyDescent="0.25">
      <c r="A130" s="63" t="s">
        <v>73</v>
      </c>
      <c r="B130" s="80" t="s">
        <v>841</v>
      </c>
      <c r="C130" s="79" t="s">
        <v>842</v>
      </c>
      <c r="D130" s="80" t="s">
        <v>843</v>
      </c>
      <c r="E130" s="80">
        <v>1</v>
      </c>
      <c r="F130" s="81">
        <v>46023</v>
      </c>
      <c r="G130" s="81">
        <v>46203</v>
      </c>
      <c r="H130" s="82">
        <v>26.85</v>
      </c>
      <c r="I130" s="80" t="s">
        <v>161</v>
      </c>
      <c r="J130" s="83"/>
      <c r="K130" s="139"/>
      <c r="L130" s="145"/>
      <c r="M130" s="149"/>
      <c r="N130" s="131">
        <v>46153</v>
      </c>
      <c r="O130" s="143" t="s">
        <v>3742</v>
      </c>
      <c r="P130" s="139">
        <v>0</v>
      </c>
      <c r="Q130" s="132" t="s">
        <v>82</v>
      </c>
      <c r="R130" s="131"/>
      <c r="S130" s="131"/>
      <c r="T130" s="133"/>
      <c r="U130" s="133"/>
      <c r="V130" s="134"/>
      <c r="W130" s="132"/>
      <c r="X130" s="135"/>
    </row>
    <row r="131" spans="1:24" ht="38.25" hidden="1" customHeight="1" x14ac:dyDescent="0.25">
      <c r="A131" s="63" t="s">
        <v>73</v>
      </c>
      <c r="B131" s="80" t="s">
        <v>885</v>
      </c>
      <c r="C131" s="79" t="s">
        <v>886</v>
      </c>
      <c r="D131" s="80" t="s">
        <v>246</v>
      </c>
      <c r="E131" s="80">
        <v>2</v>
      </c>
      <c r="F131" s="81">
        <v>46023</v>
      </c>
      <c r="G131" s="81">
        <v>46387</v>
      </c>
      <c r="H131" s="82">
        <v>54</v>
      </c>
      <c r="I131" s="80" t="s">
        <v>161</v>
      </c>
      <c r="J131" s="83"/>
      <c r="K131" s="139"/>
      <c r="L131" s="145"/>
      <c r="M131" s="149"/>
      <c r="N131" s="131">
        <v>46153</v>
      </c>
      <c r="O131" s="143" t="s">
        <v>3742</v>
      </c>
      <c r="P131" s="139">
        <v>0</v>
      </c>
      <c r="Q131" s="132" t="s">
        <v>82</v>
      </c>
      <c r="R131" s="131"/>
      <c r="S131" s="131"/>
      <c r="T131" s="133"/>
      <c r="U131" s="133"/>
      <c r="V131" s="134"/>
      <c r="W131" s="132"/>
      <c r="X131" s="135"/>
    </row>
    <row r="132" spans="1:24" ht="38.25" hidden="1" customHeight="1" x14ac:dyDescent="0.25">
      <c r="A132" s="63" t="s">
        <v>73</v>
      </c>
      <c r="B132" s="80" t="s">
        <v>1118</v>
      </c>
      <c r="C132" s="79" t="s">
        <v>1119</v>
      </c>
      <c r="D132" s="80" t="s">
        <v>292</v>
      </c>
      <c r="E132" s="80">
        <v>1</v>
      </c>
      <c r="F132" s="81">
        <v>46113</v>
      </c>
      <c r="G132" s="81">
        <v>46203</v>
      </c>
      <c r="H132" s="82">
        <v>13.350000000000001</v>
      </c>
      <c r="I132" s="80" t="s">
        <v>161</v>
      </c>
      <c r="J132" s="83" t="s">
        <v>1120</v>
      </c>
      <c r="K132" s="139"/>
      <c r="L132" s="145"/>
      <c r="M132" s="149"/>
      <c r="N132" s="131">
        <v>46153</v>
      </c>
      <c r="O132" s="143" t="s">
        <v>3742</v>
      </c>
      <c r="P132" s="139">
        <v>0</v>
      </c>
      <c r="Q132" s="132" t="s">
        <v>82</v>
      </c>
      <c r="R132" s="131"/>
      <c r="S132" s="131"/>
      <c r="T132" s="133"/>
      <c r="U132" s="133"/>
      <c r="V132" s="134"/>
      <c r="W132" s="132"/>
      <c r="X132" s="135"/>
    </row>
    <row r="133" spans="1:24" ht="38.25" hidden="1" customHeight="1" x14ac:dyDescent="0.25">
      <c r="A133" s="63" t="s">
        <v>73</v>
      </c>
      <c r="B133" s="80" t="s">
        <v>1121</v>
      </c>
      <c r="C133" s="79" t="s">
        <v>1122</v>
      </c>
      <c r="D133" s="80" t="s">
        <v>1123</v>
      </c>
      <c r="E133" s="80">
        <v>1</v>
      </c>
      <c r="F133" s="81">
        <v>46113</v>
      </c>
      <c r="G133" s="81">
        <v>46387</v>
      </c>
      <c r="H133" s="82">
        <v>40.5</v>
      </c>
      <c r="I133" s="80" t="s">
        <v>161</v>
      </c>
      <c r="J133" s="83" t="s">
        <v>1120</v>
      </c>
      <c r="K133" s="139"/>
      <c r="L133" s="145"/>
      <c r="M133" s="149"/>
      <c r="N133" s="131">
        <v>46153</v>
      </c>
      <c r="O133" s="143" t="s">
        <v>3742</v>
      </c>
      <c r="P133" s="139">
        <v>0</v>
      </c>
      <c r="Q133" s="132" t="s">
        <v>82</v>
      </c>
      <c r="R133" s="131"/>
      <c r="S133" s="131"/>
      <c r="T133" s="133"/>
      <c r="U133" s="133"/>
      <c r="V133" s="134"/>
      <c r="W133" s="132"/>
      <c r="X133" s="135"/>
    </row>
    <row r="134" spans="1:24" ht="38.25" hidden="1" customHeight="1" x14ac:dyDescent="0.25">
      <c r="A134" s="63" t="s">
        <v>73</v>
      </c>
      <c r="B134" s="87" t="s">
        <v>1360</v>
      </c>
      <c r="C134" s="108" t="s">
        <v>1361</v>
      </c>
      <c r="D134" s="87" t="s">
        <v>1362</v>
      </c>
      <c r="E134" s="87" t="s">
        <v>1363</v>
      </c>
      <c r="F134" s="88">
        <v>44959</v>
      </c>
      <c r="G134" s="88">
        <v>45016</v>
      </c>
      <c r="H134" s="89">
        <v>8.85</v>
      </c>
      <c r="I134" s="87" t="s">
        <v>161</v>
      </c>
      <c r="J134" s="90" t="s">
        <v>1364</v>
      </c>
      <c r="K134" s="139">
        <v>1</v>
      </c>
      <c r="L134" s="145" t="s">
        <v>3825</v>
      </c>
      <c r="M134" s="155" t="s">
        <v>3826</v>
      </c>
      <c r="N134" s="131">
        <v>46153</v>
      </c>
      <c r="O134" s="143" t="s">
        <v>3827</v>
      </c>
      <c r="P134" s="139">
        <v>0.5</v>
      </c>
      <c r="Q134" s="132" t="s">
        <v>3732</v>
      </c>
      <c r="R134" s="131"/>
      <c r="S134" s="131"/>
      <c r="T134" s="133"/>
      <c r="U134" s="133"/>
      <c r="V134" s="134"/>
      <c r="W134" s="132"/>
      <c r="X134" s="135"/>
    </row>
    <row r="135" spans="1:24" ht="38.25" hidden="1" customHeight="1" x14ac:dyDescent="0.25">
      <c r="A135" s="63" t="s">
        <v>73</v>
      </c>
      <c r="B135" s="80" t="s">
        <v>1376</v>
      </c>
      <c r="C135" s="79" t="s">
        <v>1377</v>
      </c>
      <c r="D135" s="80" t="s">
        <v>1378</v>
      </c>
      <c r="E135" s="80">
        <v>1</v>
      </c>
      <c r="F135" s="81">
        <v>46082</v>
      </c>
      <c r="G135" s="81">
        <v>46142</v>
      </c>
      <c r="H135" s="82">
        <v>8.85</v>
      </c>
      <c r="I135" s="80" t="s">
        <v>161</v>
      </c>
      <c r="J135" s="83" t="s">
        <v>1120</v>
      </c>
      <c r="K135" s="139">
        <v>1</v>
      </c>
      <c r="L135" s="145" t="s">
        <v>3828</v>
      </c>
      <c r="M135" s="155" t="s">
        <v>3829</v>
      </c>
      <c r="N135" s="131">
        <v>46153</v>
      </c>
      <c r="O135" s="143" t="s">
        <v>3830</v>
      </c>
      <c r="P135" s="139">
        <v>1</v>
      </c>
      <c r="Q135" s="132" t="s">
        <v>789</v>
      </c>
      <c r="R135" s="131"/>
      <c r="S135" s="131"/>
      <c r="T135" s="133"/>
      <c r="U135" s="133"/>
      <c r="V135" s="134"/>
      <c r="W135" s="132"/>
      <c r="X135" s="135"/>
    </row>
    <row r="136" spans="1:24" ht="38.25" hidden="1" customHeight="1" x14ac:dyDescent="0.25">
      <c r="A136" s="63" t="s">
        <v>73</v>
      </c>
      <c r="B136" s="80" t="s">
        <v>1460</v>
      </c>
      <c r="C136" s="79" t="s">
        <v>1461</v>
      </c>
      <c r="D136" s="80" t="s">
        <v>1462</v>
      </c>
      <c r="E136" s="80">
        <v>1</v>
      </c>
      <c r="F136" s="81">
        <v>46113</v>
      </c>
      <c r="G136" s="81">
        <v>46387</v>
      </c>
      <c r="H136" s="82">
        <v>40.5</v>
      </c>
      <c r="I136" s="80" t="s">
        <v>161</v>
      </c>
      <c r="J136" s="83"/>
      <c r="K136" s="139"/>
      <c r="L136" s="145"/>
      <c r="M136" s="149"/>
      <c r="N136" s="131">
        <v>46153</v>
      </c>
      <c r="O136" s="143" t="s">
        <v>3742</v>
      </c>
      <c r="P136" s="139">
        <v>0</v>
      </c>
      <c r="Q136" s="132" t="s">
        <v>82</v>
      </c>
      <c r="R136" s="131"/>
      <c r="S136" s="131"/>
      <c r="T136" s="133"/>
      <c r="U136" s="133"/>
      <c r="V136" s="134"/>
      <c r="W136" s="132"/>
      <c r="X136" s="135"/>
    </row>
    <row r="137" spans="1:24" ht="38.25" hidden="1" customHeight="1" x14ac:dyDescent="0.25">
      <c r="A137" s="63" t="s">
        <v>73</v>
      </c>
      <c r="B137" s="80" t="s">
        <v>1471</v>
      </c>
      <c r="C137" s="79" t="s">
        <v>1472</v>
      </c>
      <c r="D137" s="80" t="s">
        <v>1473</v>
      </c>
      <c r="E137" s="80">
        <v>1</v>
      </c>
      <c r="F137" s="81">
        <v>46113</v>
      </c>
      <c r="G137" s="81">
        <v>46387</v>
      </c>
      <c r="H137" s="82">
        <v>40.5</v>
      </c>
      <c r="I137" s="80" t="s">
        <v>161</v>
      </c>
      <c r="J137" s="83"/>
      <c r="K137" s="139"/>
      <c r="L137" s="145"/>
      <c r="M137" s="149"/>
      <c r="N137" s="131">
        <v>46153</v>
      </c>
      <c r="O137" s="143" t="s">
        <v>3742</v>
      </c>
      <c r="P137" s="139">
        <v>0</v>
      </c>
      <c r="Q137" s="132" t="s">
        <v>82</v>
      </c>
      <c r="R137" s="131"/>
      <c r="S137" s="131"/>
      <c r="T137" s="133"/>
      <c r="U137" s="133"/>
      <c r="V137" s="134"/>
      <c r="W137" s="132"/>
      <c r="X137" s="135"/>
    </row>
    <row r="138" spans="1:24" ht="38.25" hidden="1" customHeight="1" x14ac:dyDescent="0.25">
      <c r="A138" s="63" t="s">
        <v>73</v>
      </c>
      <c r="B138" s="80" t="s">
        <v>1474</v>
      </c>
      <c r="C138" s="79" t="s">
        <v>1475</v>
      </c>
      <c r="D138" s="80" t="s">
        <v>1476</v>
      </c>
      <c r="E138" s="80">
        <v>1</v>
      </c>
      <c r="F138" s="81">
        <v>46113</v>
      </c>
      <c r="G138" s="81">
        <v>46387</v>
      </c>
      <c r="H138" s="82">
        <v>40.5</v>
      </c>
      <c r="I138" s="80" t="s">
        <v>161</v>
      </c>
      <c r="J138" s="83"/>
      <c r="K138" s="139"/>
      <c r="L138" s="145"/>
      <c r="M138" s="149"/>
      <c r="N138" s="131">
        <v>46153</v>
      </c>
      <c r="O138" s="143" t="s">
        <v>3742</v>
      </c>
      <c r="P138" s="139">
        <v>0</v>
      </c>
      <c r="Q138" s="132" t="s">
        <v>82</v>
      </c>
      <c r="R138" s="131"/>
      <c r="S138" s="131"/>
      <c r="T138" s="133"/>
      <c r="U138" s="133"/>
      <c r="V138" s="134"/>
      <c r="W138" s="132"/>
      <c r="X138" s="135"/>
    </row>
    <row r="139" spans="1:24" ht="38.25" hidden="1" customHeight="1" x14ac:dyDescent="0.25">
      <c r="A139" s="63" t="s">
        <v>73</v>
      </c>
      <c r="B139" s="87" t="s">
        <v>1722</v>
      </c>
      <c r="C139" s="108" t="s">
        <v>1723</v>
      </c>
      <c r="D139" s="87" t="s">
        <v>1724</v>
      </c>
      <c r="E139" s="87">
        <v>1</v>
      </c>
      <c r="F139" s="88">
        <v>45200</v>
      </c>
      <c r="G139" s="88">
        <v>45291</v>
      </c>
      <c r="H139" s="89">
        <v>13.5</v>
      </c>
      <c r="I139" s="87" t="s">
        <v>161</v>
      </c>
      <c r="J139" s="90" t="s">
        <v>1725</v>
      </c>
      <c r="K139" s="139"/>
      <c r="L139" s="145"/>
      <c r="M139" s="149"/>
      <c r="N139" s="131">
        <v>46153</v>
      </c>
      <c r="O139" s="143" t="s">
        <v>3742</v>
      </c>
      <c r="P139" s="139">
        <v>0</v>
      </c>
      <c r="Q139" s="41" t="s">
        <v>3732</v>
      </c>
      <c r="R139" s="131"/>
      <c r="S139" s="131"/>
      <c r="T139" s="133"/>
      <c r="U139" s="133"/>
      <c r="V139" s="134"/>
      <c r="W139" s="132"/>
      <c r="X139" s="135"/>
    </row>
    <row r="140" spans="1:24" ht="38.25" hidden="1" customHeight="1" x14ac:dyDescent="0.25">
      <c r="A140" s="63" t="s">
        <v>73</v>
      </c>
      <c r="B140" s="87" t="s">
        <v>1730</v>
      </c>
      <c r="C140" s="108" t="s">
        <v>1731</v>
      </c>
      <c r="D140" s="87" t="s">
        <v>1724</v>
      </c>
      <c r="E140" s="87">
        <v>1</v>
      </c>
      <c r="F140" s="88">
        <v>45200</v>
      </c>
      <c r="G140" s="88">
        <v>45291</v>
      </c>
      <c r="H140" s="89">
        <v>13.5</v>
      </c>
      <c r="I140" s="87" t="s">
        <v>161</v>
      </c>
      <c r="J140" s="90" t="s">
        <v>1725</v>
      </c>
      <c r="K140" s="139"/>
      <c r="L140" s="145"/>
      <c r="M140" s="149"/>
      <c r="N140" s="131">
        <v>46153</v>
      </c>
      <c r="O140" s="143" t="s">
        <v>3742</v>
      </c>
      <c r="P140" s="139">
        <v>0</v>
      </c>
      <c r="Q140" s="41" t="s">
        <v>3732</v>
      </c>
      <c r="R140" s="131"/>
      <c r="S140" s="131"/>
      <c r="T140" s="133"/>
      <c r="U140" s="133"/>
      <c r="V140" s="134"/>
      <c r="W140" s="132"/>
      <c r="X140" s="135"/>
    </row>
    <row r="141" spans="1:24" ht="38.25" hidden="1" customHeight="1" x14ac:dyDescent="0.25">
      <c r="A141" s="63" t="s">
        <v>73</v>
      </c>
      <c r="B141" s="80" t="s">
        <v>1802</v>
      </c>
      <c r="C141" s="79" t="s">
        <v>1803</v>
      </c>
      <c r="D141" s="80" t="s">
        <v>1804</v>
      </c>
      <c r="E141" s="80">
        <v>1</v>
      </c>
      <c r="F141" s="81">
        <v>45413</v>
      </c>
      <c r="G141" s="81">
        <v>45657</v>
      </c>
      <c r="H141" s="82">
        <v>36</v>
      </c>
      <c r="I141" s="80" t="s">
        <v>161</v>
      </c>
      <c r="J141" s="83" t="s">
        <v>1120</v>
      </c>
      <c r="K141" s="139"/>
      <c r="L141" s="145"/>
      <c r="M141" s="149"/>
      <c r="N141" s="131">
        <v>46153</v>
      </c>
      <c r="O141" s="143" t="s">
        <v>3742</v>
      </c>
      <c r="P141" s="139">
        <v>0</v>
      </c>
      <c r="Q141" s="41" t="s">
        <v>3732</v>
      </c>
      <c r="R141" s="131"/>
      <c r="S141" s="131"/>
      <c r="T141" s="133"/>
      <c r="U141" s="133"/>
      <c r="V141" s="134"/>
      <c r="W141" s="132"/>
      <c r="X141" s="135"/>
    </row>
    <row r="142" spans="1:24" ht="38.25" hidden="1" customHeight="1" x14ac:dyDescent="0.25">
      <c r="A142" s="63" t="s">
        <v>73</v>
      </c>
      <c r="B142" s="87" t="s">
        <v>1848</v>
      </c>
      <c r="C142" s="108" t="s">
        <v>1849</v>
      </c>
      <c r="D142" s="87" t="s">
        <v>1850</v>
      </c>
      <c r="E142" s="87">
        <v>1</v>
      </c>
      <c r="F142" s="88">
        <v>45292</v>
      </c>
      <c r="G142" s="88">
        <v>45565</v>
      </c>
      <c r="H142" s="89">
        <v>40.35</v>
      </c>
      <c r="I142" s="87" t="s">
        <v>161</v>
      </c>
      <c r="J142" s="90"/>
      <c r="K142" s="139">
        <v>1</v>
      </c>
      <c r="L142" s="145" t="s">
        <v>3831</v>
      </c>
      <c r="M142" s="155" t="s">
        <v>3832</v>
      </c>
      <c r="N142" s="131">
        <v>46153</v>
      </c>
      <c r="O142" s="150" t="s">
        <v>3833</v>
      </c>
      <c r="P142" s="139">
        <v>1</v>
      </c>
      <c r="Q142" s="132" t="s">
        <v>789</v>
      </c>
      <c r="R142" s="131"/>
      <c r="S142" s="131"/>
      <c r="T142" s="133"/>
      <c r="U142" s="133"/>
      <c r="V142" s="134"/>
      <c r="W142" s="132"/>
      <c r="X142" s="135"/>
    </row>
    <row r="143" spans="1:24" ht="38.25" hidden="1" customHeight="1" x14ac:dyDescent="0.25">
      <c r="A143" s="63" t="s">
        <v>73</v>
      </c>
      <c r="B143" s="80" t="s">
        <v>1856</v>
      </c>
      <c r="C143" s="79" t="s">
        <v>1857</v>
      </c>
      <c r="D143" s="80" t="s">
        <v>1858</v>
      </c>
      <c r="E143" s="80">
        <v>1</v>
      </c>
      <c r="F143" s="81">
        <v>46023</v>
      </c>
      <c r="G143" s="81">
        <v>46387</v>
      </c>
      <c r="H143" s="82">
        <v>54</v>
      </c>
      <c r="I143" s="80" t="s">
        <v>161</v>
      </c>
      <c r="J143" s="83"/>
      <c r="K143" s="139"/>
      <c r="L143" s="145"/>
      <c r="M143" s="155"/>
      <c r="N143" s="131">
        <v>46153</v>
      </c>
      <c r="O143" s="150" t="s">
        <v>3742</v>
      </c>
      <c r="P143" s="139">
        <v>0</v>
      </c>
      <c r="Q143" s="132" t="s">
        <v>82</v>
      </c>
      <c r="R143" s="131"/>
      <c r="S143" s="131"/>
      <c r="T143" s="133"/>
      <c r="U143" s="133"/>
      <c r="V143" s="134"/>
      <c r="W143" s="132"/>
      <c r="X143" s="135"/>
    </row>
    <row r="144" spans="1:24" ht="38.25" hidden="1" customHeight="1" x14ac:dyDescent="0.25">
      <c r="A144" s="63" t="s">
        <v>73</v>
      </c>
      <c r="B144" s="87" t="s">
        <v>1863</v>
      </c>
      <c r="C144" s="108" t="s">
        <v>1864</v>
      </c>
      <c r="D144" s="87" t="s">
        <v>1865</v>
      </c>
      <c r="E144" s="87">
        <v>2</v>
      </c>
      <c r="F144" s="88">
        <v>45323</v>
      </c>
      <c r="G144" s="88">
        <v>45535</v>
      </c>
      <c r="H144" s="89">
        <v>31.500000000000004</v>
      </c>
      <c r="I144" s="87" t="s">
        <v>161</v>
      </c>
      <c r="J144" s="90"/>
      <c r="K144" s="139">
        <v>1</v>
      </c>
      <c r="L144" s="145" t="s">
        <v>3834</v>
      </c>
      <c r="M144" s="155" t="s">
        <v>1863</v>
      </c>
      <c r="N144" s="131">
        <v>46153</v>
      </c>
      <c r="O144" s="143" t="s">
        <v>3835</v>
      </c>
      <c r="P144" s="139">
        <v>0</v>
      </c>
      <c r="Q144" s="132" t="s">
        <v>3732</v>
      </c>
      <c r="R144" s="131"/>
      <c r="S144" s="131"/>
      <c r="T144" s="133"/>
      <c r="U144" s="133"/>
      <c r="V144" s="134"/>
      <c r="W144" s="132"/>
      <c r="X144" s="135"/>
    </row>
    <row r="145" spans="1:24" ht="38.25" hidden="1" customHeight="1" x14ac:dyDescent="0.25">
      <c r="A145" s="63" t="s">
        <v>73</v>
      </c>
      <c r="B145" s="80" t="s">
        <v>1871</v>
      </c>
      <c r="C145" s="79" t="s">
        <v>1872</v>
      </c>
      <c r="D145" s="80" t="s">
        <v>1873</v>
      </c>
      <c r="E145" s="80">
        <v>12</v>
      </c>
      <c r="F145" s="81">
        <v>46023</v>
      </c>
      <c r="G145" s="81">
        <v>46387</v>
      </c>
      <c r="H145" s="82">
        <v>54</v>
      </c>
      <c r="I145" s="80" t="s">
        <v>161</v>
      </c>
      <c r="J145" s="83"/>
      <c r="K145" s="139"/>
      <c r="L145" s="145"/>
      <c r="M145" s="149"/>
      <c r="N145" s="131">
        <v>46153</v>
      </c>
      <c r="O145" s="143" t="s">
        <v>3742</v>
      </c>
      <c r="P145" s="139">
        <v>0</v>
      </c>
      <c r="Q145" s="132" t="s">
        <v>82</v>
      </c>
      <c r="R145" s="131"/>
      <c r="S145" s="131"/>
      <c r="T145" s="133"/>
      <c r="U145" s="133"/>
      <c r="V145" s="134"/>
      <c r="W145" s="132"/>
      <c r="X145" s="135"/>
    </row>
    <row r="146" spans="1:24" ht="38.25" hidden="1" customHeight="1" x14ac:dyDescent="0.25">
      <c r="A146" s="63" t="s">
        <v>73</v>
      </c>
      <c r="B146" s="87" t="s">
        <v>1878</v>
      </c>
      <c r="C146" s="108" t="s">
        <v>1879</v>
      </c>
      <c r="D146" s="87" t="s">
        <v>1880</v>
      </c>
      <c r="E146" s="87">
        <v>1</v>
      </c>
      <c r="F146" s="88">
        <v>45292</v>
      </c>
      <c r="G146" s="88">
        <v>45535</v>
      </c>
      <c r="H146" s="89">
        <v>36</v>
      </c>
      <c r="I146" s="87" t="s">
        <v>161</v>
      </c>
      <c r="J146" s="90"/>
      <c r="K146" s="139"/>
      <c r="L146" s="145"/>
      <c r="M146" s="149"/>
      <c r="N146" s="131">
        <v>46153</v>
      </c>
      <c r="O146" s="143" t="s">
        <v>3742</v>
      </c>
      <c r="P146" s="139">
        <v>0</v>
      </c>
      <c r="Q146" s="41" t="s">
        <v>3732</v>
      </c>
      <c r="R146" s="131"/>
      <c r="S146" s="131"/>
      <c r="T146" s="133"/>
      <c r="U146" s="133"/>
      <c r="V146" s="134"/>
      <c r="W146" s="132"/>
      <c r="X146" s="135"/>
    </row>
    <row r="147" spans="1:24" ht="38.25" hidden="1" customHeight="1" x14ac:dyDescent="0.25">
      <c r="A147" s="63" t="s">
        <v>73</v>
      </c>
      <c r="B147" s="80" t="s">
        <v>1910</v>
      </c>
      <c r="C147" s="79" t="s">
        <v>1911</v>
      </c>
      <c r="D147" s="80" t="s">
        <v>1912</v>
      </c>
      <c r="E147" s="80">
        <v>12</v>
      </c>
      <c r="F147" s="81">
        <v>46023</v>
      </c>
      <c r="G147" s="81">
        <v>46387</v>
      </c>
      <c r="H147" s="82">
        <v>54</v>
      </c>
      <c r="I147" s="80" t="s">
        <v>161</v>
      </c>
      <c r="J147" s="83" t="s">
        <v>1913</v>
      </c>
      <c r="K147" s="139"/>
      <c r="L147" s="145"/>
      <c r="M147" s="149"/>
      <c r="N147" s="131">
        <v>46153</v>
      </c>
      <c r="O147" s="143" t="s">
        <v>3742</v>
      </c>
      <c r="P147" s="139">
        <v>0</v>
      </c>
      <c r="Q147" s="132" t="s">
        <v>82</v>
      </c>
      <c r="R147" s="131"/>
      <c r="S147" s="131"/>
      <c r="T147" s="133"/>
      <c r="U147" s="133"/>
      <c r="V147" s="134"/>
      <c r="W147" s="132"/>
      <c r="X147" s="135"/>
    </row>
    <row r="148" spans="1:24" ht="38.25" hidden="1" customHeight="1" x14ac:dyDescent="0.25">
      <c r="A148" s="63" t="s">
        <v>73</v>
      </c>
      <c r="B148" s="80" t="s">
        <v>1934</v>
      </c>
      <c r="C148" s="79" t="s">
        <v>1935</v>
      </c>
      <c r="D148" s="80" t="s">
        <v>1936</v>
      </c>
      <c r="E148" s="80">
        <v>2</v>
      </c>
      <c r="F148" s="81">
        <v>46082</v>
      </c>
      <c r="G148" s="81">
        <v>46387</v>
      </c>
      <c r="H148" s="82">
        <v>45</v>
      </c>
      <c r="I148" s="80" t="s">
        <v>161</v>
      </c>
      <c r="J148" s="83"/>
      <c r="K148" s="139"/>
      <c r="L148" s="145"/>
      <c r="M148" s="149"/>
      <c r="N148" s="131">
        <v>46153</v>
      </c>
      <c r="O148" s="143" t="s">
        <v>3742</v>
      </c>
      <c r="P148" s="139">
        <v>0</v>
      </c>
      <c r="Q148" s="132" t="s">
        <v>82</v>
      </c>
      <c r="R148" s="131"/>
      <c r="S148" s="131"/>
      <c r="T148" s="133"/>
      <c r="U148" s="133"/>
      <c r="V148" s="134"/>
      <c r="W148" s="132"/>
      <c r="X148" s="135"/>
    </row>
    <row r="149" spans="1:24" ht="38.25" hidden="1" customHeight="1" x14ac:dyDescent="0.25">
      <c r="A149" s="63" t="s">
        <v>73</v>
      </c>
      <c r="B149" s="80" t="s">
        <v>1937</v>
      </c>
      <c r="C149" s="79" t="s">
        <v>1938</v>
      </c>
      <c r="D149" s="80" t="s">
        <v>415</v>
      </c>
      <c r="E149" s="80">
        <v>2</v>
      </c>
      <c r="F149" s="81">
        <v>46082</v>
      </c>
      <c r="G149" s="81">
        <v>46387</v>
      </c>
      <c r="H149" s="82">
        <v>45</v>
      </c>
      <c r="I149" s="80" t="s">
        <v>161</v>
      </c>
      <c r="J149" s="83"/>
      <c r="K149" s="139"/>
      <c r="L149" s="145"/>
      <c r="M149" s="149"/>
      <c r="N149" s="131">
        <v>46153</v>
      </c>
      <c r="O149" s="143" t="s">
        <v>3742</v>
      </c>
      <c r="P149" s="139">
        <v>0</v>
      </c>
      <c r="Q149" s="132" t="s">
        <v>82</v>
      </c>
      <c r="R149" s="131"/>
      <c r="S149" s="131"/>
      <c r="T149" s="133"/>
      <c r="U149" s="133"/>
      <c r="V149" s="134"/>
      <c r="W149" s="132"/>
      <c r="X149" s="135"/>
    </row>
    <row r="150" spans="1:24" ht="38.25" hidden="1" customHeight="1" x14ac:dyDescent="0.25">
      <c r="A150" s="63" t="s">
        <v>73</v>
      </c>
      <c r="B150" s="80" t="s">
        <v>1943</v>
      </c>
      <c r="C150" s="79" t="s">
        <v>1944</v>
      </c>
      <c r="D150" s="80" t="s">
        <v>1945</v>
      </c>
      <c r="E150" s="80">
        <v>1</v>
      </c>
      <c r="F150" s="81">
        <v>46082</v>
      </c>
      <c r="G150" s="81">
        <v>46203</v>
      </c>
      <c r="H150" s="82">
        <v>17.849999999999998</v>
      </c>
      <c r="I150" s="80" t="s">
        <v>161</v>
      </c>
      <c r="J150" s="83"/>
      <c r="K150" s="139"/>
      <c r="L150" s="145"/>
      <c r="M150" s="149"/>
      <c r="N150" s="131">
        <v>46153</v>
      </c>
      <c r="O150" s="143" t="s">
        <v>3742</v>
      </c>
      <c r="P150" s="139">
        <v>0</v>
      </c>
      <c r="Q150" s="132" t="s">
        <v>82</v>
      </c>
      <c r="R150" s="131"/>
      <c r="S150" s="131"/>
      <c r="T150" s="133"/>
      <c r="U150" s="133"/>
      <c r="V150" s="134"/>
      <c r="W150" s="132"/>
      <c r="X150" s="135"/>
    </row>
    <row r="151" spans="1:24" ht="38.25" hidden="1" customHeight="1" x14ac:dyDescent="0.25">
      <c r="A151" s="63" t="s">
        <v>73</v>
      </c>
      <c r="B151" s="80" t="s">
        <v>1953</v>
      </c>
      <c r="C151" s="79" t="s">
        <v>1954</v>
      </c>
      <c r="D151" s="80" t="s">
        <v>1955</v>
      </c>
      <c r="E151" s="80">
        <v>1</v>
      </c>
      <c r="F151" s="81">
        <v>46082</v>
      </c>
      <c r="G151" s="81">
        <v>46203</v>
      </c>
      <c r="H151" s="82">
        <v>17.849999999999998</v>
      </c>
      <c r="I151" s="80" t="s">
        <v>161</v>
      </c>
      <c r="J151" s="83"/>
      <c r="K151" s="139"/>
      <c r="L151" s="145"/>
      <c r="M151" s="149"/>
      <c r="N151" s="131">
        <v>46153</v>
      </c>
      <c r="O151" s="143" t="s">
        <v>3742</v>
      </c>
      <c r="P151" s="139">
        <v>0</v>
      </c>
      <c r="Q151" s="132" t="s">
        <v>82</v>
      </c>
      <c r="R151" s="131"/>
      <c r="S151" s="131"/>
      <c r="T151" s="133"/>
      <c r="U151" s="133"/>
      <c r="V151" s="134"/>
      <c r="W151" s="132"/>
      <c r="X151" s="135"/>
    </row>
    <row r="152" spans="1:24" ht="38.25" hidden="1" customHeight="1" x14ac:dyDescent="0.25">
      <c r="A152" s="63" t="s">
        <v>73</v>
      </c>
      <c r="B152" s="80" t="s">
        <v>1962</v>
      </c>
      <c r="C152" s="79" t="s">
        <v>1963</v>
      </c>
      <c r="D152" s="80" t="s">
        <v>1964</v>
      </c>
      <c r="E152" s="80">
        <v>1</v>
      </c>
      <c r="F152" s="81">
        <v>46082</v>
      </c>
      <c r="G152" s="81">
        <v>46203</v>
      </c>
      <c r="H152" s="82">
        <v>17.849999999999998</v>
      </c>
      <c r="I152" s="80" t="s">
        <v>161</v>
      </c>
      <c r="J152" s="83"/>
      <c r="K152" s="139"/>
      <c r="L152" s="145"/>
      <c r="M152" s="149"/>
      <c r="N152" s="131">
        <v>46153</v>
      </c>
      <c r="O152" s="143" t="s">
        <v>3742</v>
      </c>
      <c r="P152" s="139">
        <v>0</v>
      </c>
      <c r="Q152" s="132" t="s">
        <v>82</v>
      </c>
      <c r="R152" s="131"/>
      <c r="S152" s="131"/>
      <c r="T152" s="133"/>
      <c r="U152" s="133"/>
      <c r="V152" s="134"/>
      <c r="W152" s="132"/>
      <c r="X152" s="135"/>
    </row>
    <row r="153" spans="1:24" ht="38.25" hidden="1" customHeight="1" x14ac:dyDescent="0.25">
      <c r="A153" s="63" t="s">
        <v>73</v>
      </c>
      <c r="B153" s="80" t="s">
        <v>1969</v>
      </c>
      <c r="C153" s="79" t="s">
        <v>1970</v>
      </c>
      <c r="D153" s="80" t="s">
        <v>1971</v>
      </c>
      <c r="E153" s="80">
        <v>1</v>
      </c>
      <c r="F153" s="81">
        <v>46082</v>
      </c>
      <c r="G153" s="81">
        <v>46203</v>
      </c>
      <c r="H153" s="82">
        <v>17.849999999999998</v>
      </c>
      <c r="I153" s="80" t="s">
        <v>161</v>
      </c>
      <c r="J153" s="83" t="s">
        <v>1972</v>
      </c>
      <c r="K153" s="139"/>
      <c r="L153" s="145"/>
      <c r="M153" s="149"/>
      <c r="N153" s="131">
        <v>46153</v>
      </c>
      <c r="O153" s="143" t="s">
        <v>3742</v>
      </c>
      <c r="P153" s="139">
        <v>0</v>
      </c>
      <c r="Q153" s="132" t="s">
        <v>82</v>
      </c>
      <c r="R153" s="131"/>
      <c r="S153" s="131"/>
      <c r="T153" s="133"/>
      <c r="U153" s="133"/>
      <c r="V153" s="134"/>
      <c r="W153" s="132"/>
      <c r="X153" s="135"/>
    </row>
    <row r="154" spans="1:24" ht="38.25" hidden="1" customHeight="1" x14ac:dyDescent="0.25">
      <c r="A154" s="63" t="s">
        <v>73</v>
      </c>
      <c r="B154" s="80" t="s">
        <v>1981</v>
      </c>
      <c r="C154" s="79" t="s">
        <v>1982</v>
      </c>
      <c r="D154" s="80" t="s">
        <v>1983</v>
      </c>
      <c r="E154" s="80">
        <v>1</v>
      </c>
      <c r="F154" s="81">
        <v>46082</v>
      </c>
      <c r="G154" s="81">
        <v>46203</v>
      </c>
      <c r="H154" s="82">
        <v>17.849999999999998</v>
      </c>
      <c r="I154" s="80" t="s">
        <v>161</v>
      </c>
      <c r="J154" s="83"/>
      <c r="K154" s="139"/>
      <c r="L154" s="145"/>
      <c r="M154" s="149"/>
      <c r="N154" s="131">
        <v>46153</v>
      </c>
      <c r="O154" s="143" t="s">
        <v>3742</v>
      </c>
      <c r="P154" s="139">
        <v>0</v>
      </c>
      <c r="Q154" s="132" t="s">
        <v>82</v>
      </c>
      <c r="R154" s="131"/>
      <c r="S154" s="131"/>
      <c r="T154" s="133"/>
      <c r="U154" s="133"/>
      <c r="V154" s="134"/>
      <c r="W154" s="132"/>
      <c r="X154" s="135"/>
    </row>
    <row r="155" spans="1:24" ht="38.25" hidden="1" customHeight="1" x14ac:dyDescent="0.25">
      <c r="A155" s="63" t="s">
        <v>73</v>
      </c>
      <c r="B155" s="80" t="s">
        <v>1990</v>
      </c>
      <c r="C155" s="79" t="s">
        <v>1991</v>
      </c>
      <c r="D155" s="80" t="s">
        <v>1992</v>
      </c>
      <c r="E155" s="80">
        <v>1</v>
      </c>
      <c r="F155" s="81">
        <v>46082</v>
      </c>
      <c r="G155" s="81">
        <v>46203</v>
      </c>
      <c r="H155" s="82">
        <v>17.849999999999998</v>
      </c>
      <c r="I155" s="80" t="s">
        <v>161</v>
      </c>
      <c r="J155" s="83"/>
      <c r="K155" s="139"/>
      <c r="L155" s="145"/>
      <c r="M155" s="149"/>
      <c r="N155" s="131">
        <v>46153</v>
      </c>
      <c r="O155" s="143" t="s">
        <v>3742</v>
      </c>
      <c r="P155" s="139">
        <v>0</v>
      </c>
      <c r="Q155" s="132" t="s">
        <v>82</v>
      </c>
      <c r="R155" s="131"/>
      <c r="S155" s="131"/>
      <c r="T155" s="133"/>
      <c r="U155" s="133"/>
      <c r="V155" s="134"/>
      <c r="W155" s="132"/>
      <c r="X155" s="135"/>
    </row>
    <row r="156" spans="1:24" ht="38.25" hidden="1" customHeight="1" x14ac:dyDescent="0.25">
      <c r="A156" s="63" t="s">
        <v>73</v>
      </c>
      <c r="B156" s="80" t="s">
        <v>2005</v>
      </c>
      <c r="C156" s="79" t="s">
        <v>2006</v>
      </c>
      <c r="D156" s="80" t="s">
        <v>2007</v>
      </c>
      <c r="E156" s="80">
        <v>1</v>
      </c>
      <c r="F156" s="81">
        <v>46082</v>
      </c>
      <c r="G156" s="81">
        <v>46295</v>
      </c>
      <c r="H156" s="82">
        <v>31.35</v>
      </c>
      <c r="I156" s="80" t="s">
        <v>161</v>
      </c>
      <c r="J156" s="83"/>
      <c r="K156" s="139"/>
      <c r="L156" s="145"/>
      <c r="M156" s="149"/>
      <c r="N156" s="131">
        <v>46153</v>
      </c>
      <c r="O156" s="143" t="s">
        <v>3742</v>
      </c>
      <c r="P156" s="139">
        <v>0</v>
      </c>
      <c r="Q156" s="132" t="s">
        <v>82</v>
      </c>
      <c r="R156" s="131"/>
      <c r="S156" s="131"/>
      <c r="T156" s="133"/>
      <c r="U156" s="133"/>
      <c r="V156" s="134"/>
      <c r="W156" s="132"/>
      <c r="X156" s="135"/>
    </row>
    <row r="157" spans="1:24" ht="38.25" hidden="1" customHeight="1" x14ac:dyDescent="0.25">
      <c r="A157" s="63" t="s">
        <v>73</v>
      </c>
      <c r="B157" s="80" t="s">
        <v>2008</v>
      </c>
      <c r="C157" s="79" t="s">
        <v>2009</v>
      </c>
      <c r="D157" s="80" t="s">
        <v>2010</v>
      </c>
      <c r="E157" s="80">
        <v>1</v>
      </c>
      <c r="F157" s="81">
        <v>46082</v>
      </c>
      <c r="G157" s="81">
        <v>46295</v>
      </c>
      <c r="H157" s="82">
        <v>31.35</v>
      </c>
      <c r="I157" s="80" t="s">
        <v>161</v>
      </c>
      <c r="J157" s="83"/>
      <c r="K157" s="139"/>
      <c r="L157" s="145"/>
      <c r="M157" s="149"/>
      <c r="N157" s="131">
        <v>46153</v>
      </c>
      <c r="O157" s="143" t="s">
        <v>3742</v>
      </c>
      <c r="P157" s="139">
        <v>0</v>
      </c>
      <c r="Q157" s="132" t="s">
        <v>82</v>
      </c>
      <c r="R157" s="131"/>
      <c r="S157" s="131"/>
      <c r="T157" s="133"/>
      <c r="U157" s="133"/>
      <c r="V157" s="134"/>
      <c r="W157" s="132"/>
      <c r="X157" s="135"/>
    </row>
    <row r="158" spans="1:24" ht="38.25" hidden="1" customHeight="1" x14ac:dyDescent="0.25">
      <c r="A158" s="63" t="s">
        <v>73</v>
      </c>
      <c r="B158" s="80" t="s">
        <v>2015</v>
      </c>
      <c r="C158" s="79" t="s">
        <v>2016</v>
      </c>
      <c r="D158" s="80" t="s">
        <v>2017</v>
      </c>
      <c r="E158" s="80">
        <v>1</v>
      </c>
      <c r="F158" s="81">
        <v>46082</v>
      </c>
      <c r="G158" s="81">
        <v>46142</v>
      </c>
      <c r="H158" s="82">
        <v>8.85</v>
      </c>
      <c r="I158" s="80" t="s">
        <v>161</v>
      </c>
      <c r="J158" s="83"/>
      <c r="K158" s="139"/>
      <c r="L158" s="145"/>
      <c r="M158" s="149"/>
      <c r="N158" s="131">
        <v>46153</v>
      </c>
      <c r="O158" s="143" t="s">
        <v>3742</v>
      </c>
      <c r="P158" s="139">
        <v>0</v>
      </c>
      <c r="Q158" s="132" t="s">
        <v>82</v>
      </c>
      <c r="R158" s="131"/>
      <c r="S158" s="131"/>
      <c r="T158" s="133"/>
      <c r="U158" s="133"/>
      <c r="V158" s="134"/>
      <c r="W158" s="132"/>
      <c r="X158" s="135"/>
    </row>
    <row r="159" spans="1:24" ht="38.25" hidden="1" customHeight="1" x14ac:dyDescent="0.25">
      <c r="A159" s="63" t="s">
        <v>73</v>
      </c>
      <c r="B159" s="80" t="s">
        <v>2022</v>
      </c>
      <c r="C159" s="79" t="s">
        <v>2023</v>
      </c>
      <c r="D159" s="80" t="s">
        <v>2024</v>
      </c>
      <c r="E159" s="80">
        <v>1</v>
      </c>
      <c r="F159" s="81">
        <v>46082</v>
      </c>
      <c r="G159" s="81">
        <v>46142</v>
      </c>
      <c r="H159" s="82">
        <v>8.85</v>
      </c>
      <c r="I159" s="80" t="s">
        <v>161</v>
      </c>
      <c r="J159" s="83"/>
      <c r="K159" s="139"/>
      <c r="L159" s="145"/>
      <c r="M159" s="149"/>
      <c r="N159" s="131">
        <v>46153</v>
      </c>
      <c r="O159" s="143" t="s">
        <v>3742</v>
      </c>
      <c r="P159" s="139">
        <v>0</v>
      </c>
      <c r="Q159" s="132" t="s">
        <v>82</v>
      </c>
      <c r="R159" s="131"/>
      <c r="S159" s="131"/>
      <c r="T159" s="133"/>
      <c r="U159" s="133"/>
      <c r="V159" s="134"/>
      <c r="W159" s="132"/>
      <c r="X159" s="135"/>
    </row>
    <row r="160" spans="1:24" ht="38.25" hidden="1" customHeight="1" x14ac:dyDescent="0.25">
      <c r="A160" s="63" t="s">
        <v>73</v>
      </c>
      <c r="B160" s="80" t="s">
        <v>2033</v>
      </c>
      <c r="C160" s="79" t="s">
        <v>2034</v>
      </c>
      <c r="D160" s="80" t="s">
        <v>2035</v>
      </c>
      <c r="E160" s="80">
        <v>1</v>
      </c>
      <c r="F160" s="81">
        <v>46082</v>
      </c>
      <c r="G160" s="81">
        <v>46142</v>
      </c>
      <c r="H160" s="82">
        <v>8.85</v>
      </c>
      <c r="I160" s="80" t="s">
        <v>161</v>
      </c>
      <c r="J160" s="83"/>
      <c r="K160" s="139"/>
      <c r="L160" s="145"/>
      <c r="M160" s="149"/>
      <c r="N160" s="131">
        <v>46153</v>
      </c>
      <c r="O160" s="143" t="s">
        <v>3742</v>
      </c>
      <c r="P160" s="139">
        <v>0</v>
      </c>
      <c r="Q160" s="132" t="s">
        <v>82</v>
      </c>
      <c r="R160" s="131"/>
      <c r="S160" s="131"/>
      <c r="T160" s="133"/>
      <c r="U160" s="133"/>
      <c r="V160" s="134"/>
      <c r="W160" s="132"/>
      <c r="X160" s="135"/>
    </row>
    <row r="161" spans="1:24" ht="38.25" hidden="1" customHeight="1" x14ac:dyDescent="0.25">
      <c r="A161" s="63" t="s">
        <v>73</v>
      </c>
      <c r="B161" s="80" t="s">
        <v>2038</v>
      </c>
      <c r="C161" s="79" t="s">
        <v>2039</v>
      </c>
      <c r="D161" s="80" t="s">
        <v>2035</v>
      </c>
      <c r="E161" s="80">
        <v>1</v>
      </c>
      <c r="F161" s="81">
        <v>46082</v>
      </c>
      <c r="G161" s="81">
        <v>46142</v>
      </c>
      <c r="H161" s="82">
        <v>8.85</v>
      </c>
      <c r="I161" s="80" t="s">
        <v>161</v>
      </c>
      <c r="J161" s="83"/>
      <c r="K161" s="139"/>
      <c r="L161" s="145"/>
      <c r="M161" s="149"/>
      <c r="N161" s="131">
        <v>46153</v>
      </c>
      <c r="O161" s="143" t="s">
        <v>3742</v>
      </c>
      <c r="P161" s="139">
        <v>0</v>
      </c>
      <c r="Q161" s="132" t="s">
        <v>82</v>
      </c>
      <c r="R161" s="131"/>
      <c r="S161" s="131"/>
      <c r="T161" s="133"/>
      <c r="U161" s="133"/>
      <c r="V161" s="134"/>
      <c r="W161" s="132"/>
      <c r="X161" s="135"/>
    </row>
    <row r="162" spans="1:24" ht="38.25" hidden="1" customHeight="1" x14ac:dyDescent="0.25">
      <c r="A162" s="63" t="s">
        <v>73</v>
      </c>
      <c r="B162" s="80" t="s">
        <v>2044</v>
      </c>
      <c r="C162" s="79" t="s">
        <v>2045</v>
      </c>
      <c r="D162" s="80" t="s">
        <v>1873</v>
      </c>
      <c r="E162" s="80">
        <v>1</v>
      </c>
      <c r="F162" s="81">
        <v>46023</v>
      </c>
      <c r="G162" s="81">
        <v>46142</v>
      </c>
      <c r="H162" s="82">
        <v>17.849999999999998</v>
      </c>
      <c r="I162" s="80" t="s">
        <v>161</v>
      </c>
      <c r="J162" s="83"/>
      <c r="K162" s="139"/>
      <c r="L162" s="145"/>
      <c r="M162" s="149"/>
      <c r="N162" s="131">
        <v>46153</v>
      </c>
      <c r="O162" s="143" t="s">
        <v>3742</v>
      </c>
      <c r="P162" s="139">
        <v>0</v>
      </c>
      <c r="Q162" s="132" t="s">
        <v>82</v>
      </c>
      <c r="R162" s="131"/>
      <c r="S162" s="131"/>
      <c r="T162" s="133"/>
      <c r="U162" s="133"/>
      <c r="V162" s="134"/>
      <c r="W162" s="132"/>
      <c r="X162" s="135"/>
    </row>
    <row r="163" spans="1:24" ht="38.25" hidden="1" customHeight="1" x14ac:dyDescent="0.25">
      <c r="A163" s="63" t="s">
        <v>73</v>
      </c>
      <c r="B163" s="80" t="s">
        <v>2047</v>
      </c>
      <c r="C163" s="79" t="s">
        <v>2048</v>
      </c>
      <c r="D163" s="80" t="s">
        <v>2049</v>
      </c>
      <c r="E163" s="80">
        <v>1</v>
      </c>
      <c r="F163" s="81">
        <v>46023</v>
      </c>
      <c r="G163" s="81">
        <v>46387</v>
      </c>
      <c r="H163" s="82">
        <v>54</v>
      </c>
      <c r="I163" s="80" t="s">
        <v>161</v>
      </c>
      <c r="J163" s="83"/>
      <c r="K163" s="139"/>
      <c r="L163" s="145"/>
      <c r="M163" s="149"/>
      <c r="N163" s="131">
        <v>46153</v>
      </c>
      <c r="O163" s="143" t="s">
        <v>3742</v>
      </c>
      <c r="P163" s="139">
        <v>0</v>
      </c>
      <c r="Q163" s="132" t="s">
        <v>82</v>
      </c>
      <c r="R163" s="131"/>
      <c r="S163" s="131"/>
      <c r="T163" s="133"/>
      <c r="U163" s="133"/>
      <c r="V163" s="134"/>
      <c r="W163" s="132"/>
      <c r="X163" s="135"/>
    </row>
    <row r="164" spans="1:24" ht="37.9" hidden="1" customHeight="1" x14ac:dyDescent="0.25">
      <c r="A164" s="63" t="s">
        <v>73</v>
      </c>
      <c r="B164" s="80" t="s">
        <v>2058</v>
      </c>
      <c r="C164" s="79" t="s">
        <v>2059</v>
      </c>
      <c r="D164" s="80" t="s">
        <v>2060</v>
      </c>
      <c r="E164" s="80">
        <v>1</v>
      </c>
      <c r="F164" s="81">
        <v>46082</v>
      </c>
      <c r="G164" s="81">
        <v>46142</v>
      </c>
      <c r="H164" s="82">
        <v>8.85</v>
      </c>
      <c r="I164" s="80" t="s">
        <v>161</v>
      </c>
      <c r="J164" s="83"/>
      <c r="K164" s="156"/>
      <c r="L164" s="143"/>
      <c r="M164" s="149"/>
      <c r="N164" s="131">
        <v>46153</v>
      </c>
      <c r="O164" s="143" t="s">
        <v>3742</v>
      </c>
      <c r="P164" s="139">
        <v>0</v>
      </c>
      <c r="Q164" s="132" t="s">
        <v>82</v>
      </c>
      <c r="R164" s="131"/>
      <c r="S164" s="131"/>
      <c r="T164" s="133"/>
      <c r="U164" s="133"/>
      <c r="V164" s="134"/>
      <c r="W164" s="132"/>
      <c r="X164" s="135"/>
    </row>
    <row r="165" spans="1:24" ht="38.25" hidden="1" customHeight="1" x14ac:dyDescent="0.25">
      <c r="A165" s="63" t="s">
        <v>73</v>
      </c>
      <c r="B165" s="80" t="s">
        <v>2065</v>
      </c>
      <c r="C165" s="79" t="s">
        <v>2066</v>
      </c>
      <c r="D165" s="80" t="s">
        <v>2067</v>
      </c>
      <c r="E165" s="80">
        <v>1</v>
      </c>
      <c r="F165" s="81">
        <v>46082</v>
      </c>
      <c r="G165" s="81">
        <v>46203</v>
      </c>
      <c r="H165" s="82">
        <v>17.849999999999998</v>
      </c>
      <c r="I165" s="80" t="s">
        <v>161</v>
      </c>
      <c r="J165" s="83"/>
      <c r="K165" s="139"/>
      <c r="L165" s="145"/>
      <c r="M165" s="149"/>
      <c r="N165" s="131">
        <v>46153</v>
      </c>
      <c r="O165" s="143" t="s">
        <v>3742</v>
      </c>
      <c r="P165" s="139">
        <v>0</v>
      </c>
      <c r="Q165" s="132" t="s">
        <v>82</v>
      </c>
      <c r="R165" s="131"/>
      <c r="S165" s="131"/>
      <c r="T165" s="133"/>
      <c r="U165" s="133"/>
      <c r="V165" s="134"/>
      <c r="W165" s="132"/>
      <c r="X165" s="135"/>
    </row>
    <row r="166" spans="1:24" ht="38.25" hidden="1" customHeight="1" x14ac:dyDescent="0.25">
      <c r="A166" s="63" t="s">
        <v>73</v>
      </c>
      <c r="B166" s="80" t="s">
        <v>2103</v>
      </c>
      <c r="C166" s="79" t="s">
        <v>2104</v>
      </c>
      <c r="D166" s="80" t="s">
        <v>2105</v>
      </c>
      <c r="E166" s="80">
        <v>1</v>
      </c>
      <c r="F166" s="81">
        <v>46082</v>
      </c>
      <c r="G166" s="81">
        <v>46203</v>
      </c>
      <c r="H166" s="82">
        <v>17.849999999999998</v>
      </c>
      <c r="I166" s="80" t="s">
        <v>161</v>
      </c>
      <c r="J166" s="83"/>
      <c r="K166" s="139"/>
      <c r="L166" s="145"/>
      <c r="M166" s="149"/>
      <c r="N166" s="131">
        <v>46153</v>
      </c>
      <c r="O166" s="143" t="s">
        <v>3742</v>
      </c>
      <c r="P166" s="139">
        <v>0</v>
      </c>
      <c r="Q166" s="132" t="s">
        <v>82</v>
      </c>
      <c r="R166" s="131"/>
      <c r="S166" s="131"/>
      <c r="T166" s="133"/>
      <c r="U166" s="133"/>
      <c r="V166" s="134"/>
      <c r="W166" s="132"/>
      <c r="X166" s="135"/>
    </row>
    <row r="167" spans="1:24" ht="38.25" hidden="1" customHeight="1" x14ac:dyDescent="0.25">
      <c r="A167" s="63" t="s">
        <v>73</v>
      </c>
      <c r="B167" s="80" t="s">
        <v>2114</v>
      </c>
      <c r="C167" s="79" t="s">
        <v>2115</v>
      </c>
      <c r="D167" s="80" t="s">
        <v>600</v>
      </c>
      <c r="E167" s="80">
        <v>4</v>
      </c>
      <c r="F167" s="81">
        <v>46023</v>
      </c>
      <c r="G167" s="81">
        <v>46387</v>
      </c>
      <c r="H167" s="82">
        <v>54</v>
      </c>
      <c r="I167" s="80" t="s">
        <v>161</v>
      </c>
      <c r="J167" s="83"/>
      <c r="K167" s="139"/>
      <c r="L167" s="145"/>
      <c r="M167" s="149"/>
      <c r="N167" s="131">
        <v>46153</v>
      </c>
      <c r="O167" s="143" t="s">
        <v>3742</v>
      </c>
      <c r="P167" s="139">
        <v>0</v>
      </c>
      <c r="Q167" s="132" t="s">
        <v>82</v>
      </c>
      <c r="R167" s="131"/>
      <c r="S167" s="131"/>
      <c r="T167" s="133"/>
      <c r="U167" s="133"/>
      <c r="V167" s="134"/>
      <c r="W167" s="132"/>
      <c r="X167" s="135"/>
    </row>
    <row r="168" spans="1:24" ht="38.25" hidden="1" customHeight="1" x14ac:dyDescent="0.25">
      <c r="A168" s="63" t="s">
        <v>73</v>
      </c>
      <c r="B168" s="80" t="s">
        <v>2191</v>
      </c>
      <c r="C168" s="78" t="s">
        <v>2192</v>
      </c>
      <c r="D168" s="80" t="s">
        <v>2193</v>
      </c>
      <c r="E168" s="80">
        <v>1</v>
      </c>
      <c r="F168" s="81">
        <v>46023</v>
      </c>
      <c r="G168" s="81">
        <v>46142</v>
      </c>
      <c r="H168" s="82">
        <v>17.849999999999998</v>
      </c>
      <c r="I168" s="80" t="s">
        <v>161</v>
      </c>
      <c r="J168" s="83" t="s">
        <v>2194</v>
      </c>
      <c r="K168" s="139"/>
      <c r="L168" s="145"/>
      <c r="M168" s="149"/>
      <c r="N168" s="131">
        <v>46153</v>
      </c>
      <c r="O168" s="143" t="s">
        <v>3742</v>
      </c>
      <c r="P168" s="139">
        <v>0</v>
      </c>
      <c r="Q168" s="132" t="s">
        <v>82</v>
      </c>
      <c r="R168" s="131"/>
      <c r="S168" s="131"/>
      <c r="T168" s="133"/>
      <c r="U168" s="133"/>
      <c r="V168" s="134"/>
      <c r="W168" s="132"/>
      <c r="X168" s="135"/>
    </row>
    <row r="169" spans="1:24" ht="38.25" hidden="1" customHeight="1" x14ac:dyDescent="0.25">
      <c r="A169" s="63" t="s">
        <v>73</v>
      </c>
      <c r="B169" s="87" t="s">
        <v>2372</v>
      </c>
      <c r="C169" s="108" t="s">
        <v>2373</v>
      </c>
      <c r="D169" s="87" t="s">
        <v>2374</v>
      </c>
      <c r="E169" s="87">
        <v>1</v>
      </c>
      <c r="F169" s="88">
        <v>45992</v>
      </c>
      <c r="G169" s="88">
        <v>46081</v>
      </c>
      <c r="H169" s="89">
        <v>13.05</v>
      </c>
      <c r="I169" s="87" t="s">
        <v>161</v>
      </c>
      <c r="J169" s="90"/>
      <c r="K169" s="139"/>
      <c r="L169" s="145"/>
      <c r="M169" s="149"/>
      <c r="N169" s="131">
        <v>46153</v>
      </c>
      <c r="O169" s="143" t="s">
        <v>3742</v>
      </c>
      <c r="P169" s="139">
        <v>0</v>
      </c>
      <c r="Q169" s="41" t="s">
        <v>3732</v>
      </c>
      <c r="R169" s="131"/>
      <c r="S169" s="131"/>
      <c r="T169" s="133"/>
      <c r="U169" s="133"/>
      <c r="V169" s="134"/>
      <c r="W169" s="132"/>
      <c r="X169" s="135"/>
    </row>
    <row r="170" spans="1:24" ht="38.25" hidden="1" customHeight="1" x14ac:dyDescent="0.25">
      <c r="A170" s="63" t="s">
        <v>73</v>
      </c>
      <c r="B170" s="87" t="s">
        <v>2375</v>
      </c>
      <c r="C170" s="108" t="s">
        <v>2376</v>
      </c>
      <c r="D170" s="87" t="s">
        <v>2377</v>
      </c>
      <c r="E170" s="87">
        <v>4</v>
      </c>
      <c r="F170" s="88">
        <v>45992</v>
      </c>
      <c r="G170" s="88">
        <v>46022</v>
      </c>
      <c r="H170" s="89">
        <v>4.5</v>
      </c>
      <c r="I170" s="87" t="s">
        <v>161</v>
      </c>
      <c r="J170" s="90"/>
      <c r="K170" s="139"/>
      <c r="L170" s="145"/>
      <c r="M170" s="149"/>
      <c r="N170" s="131">
        <v>46153</v>
      </c>
      <c r="O170" s="143" t="s">
        <v>3742</v>
      </c>
      <c r="P170" s="139">
        <v>0</v>
      </c>
      <c r="Q170" s="41" t="s">
        <v>3732</v>
      </c>
      <c r="R170" s="131"/>
      <c r="S170" s="131"/>
      <c r="T170" s="133"/>
      <c r="U170" s="133"/>
      <c r="V170" s="134"/>
      <c r="W170" s="132"/>
      <c r="X170" s="135"/>
    </row>
    <row r="171" spans="1:24" ht="38.25" hidden="1" customHeight="1" x14ac:dyDescent="0.25">
      <c r="A171" s="63" t="s">
        <v>73</v>
      </c>
      <c r="B171" s="87" t="s">
        <v>2379</v>
      </c>
      <c r="C171" s="108" t="s">
        <v>2380</v>
      </c>
      <c r="D171" s="87" t="s">
        <v>2381</v>
      </c>
      <c r="E171" s="87">
        <v>1</v>
      </c>
      <c r="F171" s="88">
        <v>45992</v>
      </c>
      <c r="G171" s="88">
        <v>46081</v>
      </c>
      <c r="H171" s="89">
        <v>13.05</v>
      </c>
      <c r="I171" s="87" t="s">
        <v>161</v>
      </c>
      <c r="J171" s="90"/>
      <c r="K171" s="139"/>
      <c r="L171" s="145"/>
      <c r="M171" s="149"/>
      <c r="N171" s="131">
        <v>46153</v>
      </c>
      <c r="O171" s="143" t="s">
        <v>3742</v>
      </c>
      <c r="P171" s="139">
        <v>0</v>
      </c>
      <c r="Q171" s="41" t="s">
        <v>3732</v>
      </c>
      <c r="R171" s="131"/>
      <c r="S171" s="131"/>
      <c r="T171" s="133"/>
      <c r="U171" s="133"/>
      <c r="V171" s="134"/>
      <c r="W171" s="132"/>
      <c r="X171" s="135"/>
    </row>
    <row r="172" spans="1:24" ht="38.25" hidden="1" customHeight="1" x14ac:dyDescent="0.25">
      <c r="A172" s="63" t="s">
        <v>73</v>
      </c>
      <c r="B172" s="80" t="s">
        <v>2407</v>
      </c>
      <c r="C172" s="79" t="s">
        <v>2408</v>
      </c>
      <c r="D172" s="80" t="s">
        <v>415</v>
      </c>
      <c r="E172" s="80">
        <v>2</v>
      </c>
      <c r="F172" s="81">
        <v>46082</v>
      </c>
      <c r="G172" s="81">
        <v>46387</v>
      </c>
      <c r="H172" s="82">
        <v>45</v>
      </c>
      <c r="I172" s="80" t="s">
        <v>161</v>
      </c>
      <c r="J172" s="83"/>
      <c r="K172" s="139"/>
      <c r="L172" s="145"/>
      <c r="M172" s="149"/>
      <c r="N172" s="131">
        <v>46153</v>
      </c>
      <c r="O172" s="143" t="s">
        <v>3742</v>
      </c>
      <c r="P172" s="139">
        <v>0</v>
      </c>
      <c r="Q172" s="132" t="s">
        <v>82</v>
      </c>
      <c r="R172" s="131"/>
      <c r="S172" s="131"/>
      <c r="T172" s="133"/>
      <c r="U172" s="133"/>
      <c r="V172" s="134"/>
      <c r="W172" s="132"/>
      <c r="X172" s="135"/>
    </row>
    <row r="173" spans="1:24" ht="38.25" hidden="1" customHeight="1" x14ac:dyDescent="0.25">
      <c r="A173" s="63" t="s">
        <v>73</v>
      </c>
      <c r="B173" s="87" t="s">
        <v>2417</v>
      </c>
      <c r="C173" s="108" t="s">
        <v>2418</v>
      </c>
      <c r="D173" s="87" t="s">
        <v>2374</v>
      </c>
      <c r="E173" s="87">
        <v>1</v>
      </c>
      <c r="F173" s="88">
        <v>45992</v>
      </c>
      <c r="G173" s="88">
        <v>46081</v>
      </c>
      <c r="H173" s="89">
        <v>13.05</v>
      </c>
      <c r="I173" s="87" t="s">
        <v>161</v>
      </c>
      <c r="J173" s="90"/>
      <c r="K173" s="139"/>
      <c r="L173" s="145"/>
      <c r="M173" s="149"/>
      <c r="N173" s="131">
        <v>46153</v>
      </c>
      <c r="O173" s="143" t="s">
        <v>3742</v>
      </c>
      <c r="P173" s="139">
        <v>0</v>
      </c>
      <c r="Q173" s="41" t="s">
        <v>3732</v>
      </c>
      <c r="R173" s="131"/>
      <c r="S173" s="131"/>
      <c r="T173" s="133"/>
      <c r="U173" s="133"/>
      <c r="V173" s="134"/>
      <c r="W173" s="132"/>
      <c r="X173" s="135"/>
    </row>
    <row r="174" spans="1:24" ht="38.25" hidden="1" customHeight="1" x14ac:dyDescent="0.25">
      <c r="A174" s="63" t="s">
        <v>73</v>
      </c>
      <c r="B174" s="87" t="s">
        <v>2423</v>
      </c>
      <c r="C174" s="108" t="s">
        <v>2424</v>
      </c>
      <c r="D174" s="87" t="s">
        <v>2425</v>
      </c>
      <c r="E174" s="87">
        <v>1</v>
      </c>
      <c r="F174" s="88">
        <v>45992</v>
      </c>
      <c r="G174" s="88">
        <v>46022</v>
      </c>
      <c r="H174" s="89">
        <v>4.5</v>
      </c>
      <c r="I174" s="87" t="s">
        <v>161</v>
      </c>
      <c r="J174" s="90"/>
      <c r="K174" s="139"/>
      <c r="L174" s="145"/>
      <c r="M174" s="149"/>
      <c r="N174" s="131">
        <v>46153</v>
      </c>
      <c r="O174" s="143" t="s">
        <v>3742</v>
      </c>
      <c r="P174" s="139">
        <v>0</v>
      </c>
      <c r="Q174" s="41" t="s">
        <v>3732</v>
      </c>
      <c r="R174" s="131"/>
      <c r="S174" s="131"/>
      <c r="T174" s="133"/>
      <c r="U174" s="133"/>
      <c r="V174" s="134"/>
      <c r="W174" s="132"/>
      <c r="X174" s="135"/>
    </row>
    <row r="175" spans="1:24" ht="38.25" hidden="1" customHeight="1" x14ac:dyDescent="0.25">
      <c r="A175" s="63" t="s">
        <v>73</v>
      </c>
      <c r="B175" s="80" t="s">
        <v>701</v>
      </c>
      <c r="C175" s="79" t="s">
        <v>702</v>
      </c>
      <c r="D175" s="80" t="s">
        <v>703</v>
      </c>
      <c r="E175" s="80">
        <v>1</v>
      </c>
      <c r="F175" s="81">
        <v>46023</v>
      </c>
      <c r="G175" s="81">
        <v>46387</v>
      </c>
      <c r="H175" s="82">
        <v>54</v>
      </c>
      <c r="I175" s="80" t="s">
        <v>161</v>
      </c>
      <c r="J175" s="83" t="s">
        <v>416</v>
      </c>
      <c r="K175" s="139"/>
      <c r="L175" s="145"/>
      <c r="M175" s="149"/>
      <c r="N175" s="131">
        <v>46153</v>
      </c>
      <c r="O175" s="143" t="s">
        <v>3742</v>
      </c>
      <c r="P175" s="139">
        <v>0</v>
      </c>
      <c r="Q175" s="132" t="s">
        <v>82</v>
      </c>
      <c r="R175" s="131"/>
      <c r="S175" s="131"/>
      <c r="T175" s="133"/>
      <c r="U175" s="133"/>
      <c r="V175" s="134"/>
      <c r="W175" s="132"/>
      <c r="X175" s="135"/>
    </row>
    <row r="176" spans="1:24" ht="38.25" hidden="1" customHeight="1" x14ac:dyDescent="0.25">
      <c r="A176" s="63" t="s">
        <v>73</v>
      </c>
      <c r="B176" s="87" t="s">
        <v>1124</v>
      </c>
      <c r="C176" s="108" t="s">
        <v>1125</v>
      </c>
      <c r="D176" s="87" t="s">
        <v>1126</v>
      </c>
      <c r="E176" s="87">
        <v>1</v>
      </c>
      <c r="F176" s="88">
        <v>44840</v>
      </c>
      <c r="G176" s="88">
        <v>44864</v>
      </c>
      <c r="H176" s="89">
        <v>3.6</v>
      </c>
      <c r="I176" s="87" t="s">
        <v>161</v>
      </c>
      <c r="J176" s="98" t="s">
        <v>1120</v>
      </c>
      <c r="K176" s="139"/>
      <c r="L176" s="145"/>
      <c r="M176" s="149"/>
      <c r="N176" s="131">
        <v>46153</v>
      </c>
      <c r="O176" s="143" t="s">
        <v>3742</v>
      </c>
      <c r="P176" s="139">
        <v>0</v>
      </c>
      <c r="Q176" s="41" t="s">
        <v>3732</v>
      </c>
      <c r="R176" s="131"/>
      <c r="S176" s="131"/>
      <c r="T176" s="133"/>
      <c r="U176" s="133"/>
      <c r="V176" s="134"/>
      <c r="W176" s="132"/>
      <c r="X176" s="135"/>
    </row>
    <row r="177" spans="1:24" ht="38.25" hidden="1" customHeight="1" x14ac:dyDescent="0.25">
      <c r="A177" s="63" t="s">
        <v>73</v>
      </c>
      <c r="B177" s="87" t="s">
        <v>1889</v>
      </c>
      <c r="C177" s="108" t="s">
        <v>1890</v>
      </c>
      <c r="D177" s="87" t="s">
        <v>1891</v>
      </c>
      <c r="E177" s="87">
        <v>1</v>
      </c>
      <c r="F177" s="88">
        <v>45292</v>
      </c>
      <c r="G177" s="88">
        <v>45535</v>
      </c>
      <c r="H177" s="89">
        <v>36</v>
      </c>
      <c r="I177" s="87" t="s">
        <v>161</v>
      </c>
      <c r="J177" s="90"/>
      <c r="K177" s="139"/>
      <c r="L177" s="145"/>
      <c r="M177" s="149"/>
      <c r="N177" s="131">
        <v>46153</v>
      </c>
      <c r="O177" s="143" t="s">
        <v>3742</v>
      </c>
      <c r="P177" s="139">
        <v>0</v>
      </c>
      <c r="Q177" s="41" t="s">
        <v>3732</v>
      </c>
      <c r="R177" s="131"/>
      <c r="S177" s="131"/>
      <c r="T177" s="133"/>
      <c r="U177" s="133"/>
      <c r="V177" s="134"/>
      <c r="W177" s="132"/>
      <c r="X177" s="135"/>
    </row>
    <row r="178" spans="1:24" ht="38.25" hidden="1" customHeight="1" x14ac:dyDescent="0.25">
      <c r="A178" s="63" t="s">
        <v>73</v>
      </c>
      <c r="B178" s="94" t="s">
        <v>1950</v>
      </c>
      <c r="C178" s="109" t="s">
        <v>1951</v>
      </c>
      <c r="D178" s="94" t="s">
        <v>1952</v>
      </c>
      <c r="E178" s="94">
        <v>6</v>
      </c>
      <c r="F178" s="95">
        <v>45444</v>
      </c>
      <c r="G178" s="95">
        <v>45657</v>
      </c>
      <c r="H178" s="96">
        <v>31.500000000000004</v>
      </c>
      <c r="I178" s="94" t="s">
        <v>161</v>
      </c>
      <c r="J178" s="97"/>
      <c r="K178" s="139">
        <v>1</v>
      </c>
      <c r="L178" s="145" t="s">
        <v>3836</v>
      </c>
      <c r="M178" s="155" t="s">
        <v>3837</v>
      </c>
      <c r="N178" s="131">
        <v>46153</v>
      </c>
      <c r="O178" s="143" t="s">
        <v>3838</v>
      </c>
      <c r="P178" s="139">
        <v>0</v>
      </c>
      <c r="Q178" s="132" t="s">
        <v>3732</v>
      </c>
      <c r="R178" s="131"/>
      <c r="S178" s="131"/>
      <c r="T178" s="133"/>
      <c r="U178" s="133"/>
      <c r="V178" s="134"/>
      <c r="W178" s="132"/>
      <c r="X178" s="135"/>
    </row>
    <row r="179" spans="1:24" ht="38.25" hidden="1" customHeight="1" x14ac:dyDescent="0.25">
      <c r="A179" s="63" t="s">
        <v>73</v>
      </c>
      <c r="B179" s="80" t="s">
        <v>1997</v>
      </c>
      <c r="C179" s="79" t="s">
        <v>1998</v>
      </c>
      <c r="D179" s="80" t="s">
        <v>1999</v>
      </c>
      <c r="E179" s="80">
        <v>1</v>
      </c>
      <c r="F179" s="81">
        <v>45292</v>
      </c>
      <c r="G179" s="81">
        <v>45473</v>
      </c>
      <c r="H179" s="82">
        <v>26.85</v>
      </c>
      <c r="I179" s="80" t="s">
        <v>161</v>
      </c>
      <c r="J179" s="83" t="s">
        <v>2000</v>
      </c>
      <c r="K179" s="139"/>
      <c r="L179" s="145"/>
      <c r="M179" s="149"/>
      <c r="N179" s="131">
        <v>46153</v>
      </c>
      <c r="O179" s="143" t="s">
        <v>3742</v>
      </c>
      <c r="P179" s="139">
        <v>0</v>
      </c>
      <c r="Q179" s="41" t="s">
        <v>3732</v>
      </c>
      <c r="R179" s="131"/>
      <c r="S179" s="131"/>
      <c r="T179" s="133"/>
      <c r="U179" s="133"/>
      <c r="V179" s="134"/>
      <c r="W179" s="132"/>
      <c r="X179" s="135"/>
    </row>
    <row r="180" spans="1:24" ht="38.25" hidden="1" customHeight="1" x14ac:dyDescent="0.25">
      <c r="A180" s="63" t="s">
        <v>73</v>
      </c>
      <c r="B180" s="94" t="s">
        <v>2172</v>
      </c>
      <c r="C180" s="109" t="s">
        <v>2173</v>
      </c>
      <c r="D180" s="94" t="s">
        <v>2174</v>
      </c>
      <c r="E180" s="94">
        <v>1</v>
      </c>
      <c r="F180" s="95">
        <v>45292</v>
      </c>
      <c r="G180" s="95">
        <v>45535</v>
      </c>
      <c r="H180" s="96">
        <v>36</v>
      </c>
      <c r="I180" s="94" t="s">
        <v>161</v>
      </c>
      <c r="J180" s="97"/>
      <c r="K180" s="139"/>
      <c r="L180" s="145"/>
      <c r="M180" s="149"/>
      <c r="N180" s="131">
        <v>46153</v>
      </c>
      <c r="O180" s="143" t="s">
        <v>3742</v>
      </c>
      <c r="P180" s="139">
        <v>0</v>
      </c>
      <c r="Q180" s="41" t="s">
        <v>3732</v>
      </c>
      <c r="R180" s="131"/>
      <c r="S180" s="131"/>
      <c r="T180" s="133"/>
      <c r="U180" s="133"/>
      <c r="V180" s="134"/>
      <c r="W180" s="132"/>
      <c r="X180" s="135"/>
    </row>
    <row r="181" spans="1:24" ht="38.25" hidden="1" customHeight="1" x14ac:dyDescent="0.25">
      <c r="A181" s="63" t="s">
        <v>73</v>
      </c>
      <c r="B181" s="87" t="s">
        <v>165</v>
      </c>
      <c r="C181" s="108" t="s">
        <v>166</v>
      </c>
      <c r="D181" s="87" t="s">
        <v>167</v>
      </c>
      <c r="E181" s="87">
        <v>1</v>
      </c>
      <c r="F181" s="88">
        <v>43525</v>
      </c>
      <c r="G181" s="88">
        <v>44353</v>
      </c>
      <c r="H181" s="89">
        <v>122.25</v>
      </c>
      <c r="I181" s="87" t="s">
        <v>168</v>
      </c>
      <c r="J181" s="90"/>
      <c r="K181" s="140">
        <v>1</v>
      </c>
      <c r="L181" s="143" t="s">
        <v>3839</v>
      </c>
      <c r="M181" s="146" t="s">
        <v>3840</v>
      </c>
      <c r="N181" s="131">
        <v>46153</v>
      </c>
      <c r="O181" s="143" t="s">
        <v>3841</v>
      </c>
      <c r="P181" s="157">
        <v>1</v>
      </c>
      <c r="Q181" s="132" t="s">
        <v>789</v>
      </c>
      <c r="R181" s="131"/>
      <c r="S181" s="131"/>
      <c r="T181" s="133"/>
      <c r="U181" s="133"/>
      <c r="V181" s="134"/>
      <c r="W181" s="132"/>
      <c r="X181" s="135"/>
    </row>
    <row r="182" spans="1:24" ht="38.25" hidden="1" customHeight="1" x14ac:dyDescent="0.25">
      <c r="A182" s="63" t="s">
        <v>73</v>
      </c>
      <c r="B182" s="87" t="s">
        <v>467</v>
      </c>
      <c r="C182" s="108" t="s">
        <v>468</v>
      </c>
      <c r="D182" s="87" t="s">
        <v>469</v>
      </c>
      <c r="E182" s="87">
        <v>1</v>
      </c>
      <c r="F182" s="88">
        <v>44410</v>
      </c>
      <c r="G182" s="88">
        <v>44742</v>
      </c>
      <c r="H182" s="89">
        <v>49.199999999999996</v>
      </c>
      <c r="I182" s="87" t="s">
        <v>168</v>
      </c>
      <c r="J182" s="90"/>
      <c r="K182" s="140">
        <v>1</v>
      </c>
      <c r="L182" s="143" t="s">
        <v>3842</v>
      </c>
      <c r="M182" s="147" t="s">
        <v>3843</v>
      </c>
      <c r="N182" s="131">
        <v>46153</v>
      </c>
      <c r="O182" s="143" t="s">
        <v>3844</v>
      </c>
      <c r="P182" s="157">
        <v>1</v>
      </c>
      <c r="Q182" s="132" t="s">
        <v>789</v>
      </c>
      <c r="R182" s="131"/>
      <c r="S182" s="131"/>
      <c r="T182" s="133"/>
      <c r="U182" s="133"/>
      <c r="V182" s="134"/>
      <c r="W182" s="132"/>
      <c r="X182" s="135"/>
    </row>
    <row r="183" spans="1:24" ht="38.25" hidden="1" customHeight="1" x14ac:dyDescent="0.25">
      <c r="A183" s="63" t="s">
        <v>73</v>
      </c>
      <c r="B183" s="87" t="s">
        <v>494</v>
      </c>
      <c r="C183" s="108" t="s">
        <v>495</v>
      </c>
      <c r="D183" s="87" t="s">
        <v>469</v>
      </c>
      <c r="E183" s="87">
        <v>1</v>
      </c>
      <c r="F183" s="88">
        <v>44410</v>
      </c>
      <c r="G183" s="88">
        <v>44742</v>
      </c>
      <c r="H183" s="89">
        <v>49.199999999999996</v>
      </c>
      <c r="I183" s="87" t="s">
        <v>168</v>
      </c>
      <c r="J183" s="90"/>
      <c r="K183" s="140">
        <v>1</v>
      </c>
      <c r="L183" s="143" t="s">
        <v>3845</v>
      </c>
      <c r="M183" s="147" t="s">
        <v>3846</v>
      </c>
      <c r="N183" s="131">
        <v>46153</v>
      </c>
      <c r="O183" s="143" t="s">
        <v>3847</v>
      </c>
      <c r="P183" s="157">
        <v>1</v>
      </c>
      <c r="Q183" s="132" t="s">
        <v>789</v>
      </c>
      <c r="R183" s="131"/>
      <c r="S183" s="131"/>
      <c r="T183" s="133"/>
      <c r="U183" s="133"/>
      <c r="V183" s="134"/>
      <c r="W183" s="132"/>
      <c r="X183" s="135"/>
    </row>
    <row r="184" spans="1:24" ht="38.25" hidden="1" customHeight="1" x14ac:dyDescent="0.25">
      <c r="A184" s="63" t="s">
        <v>73</v>
      </c>
      <c r="B184" s="87" t="s">
        <v>689</v>
      </c>
      <c r="C184" s="108" t="s">
        <v>690</v>
      </c>
      <c r="D184" s="87" t="s">
        <v>469</v>
      </c>
      <c r="E184" s="87">
        <v>1</v>
      </c>
      <c r="F184" s="88">
        <v>44480</v>
      </c>
      <c r="G184" s="88">
        <v>44561</v>
      </c>
      <c r="H184" s="89">
        <v>12</v>
      </c>
      <c r="I184" s="87" t="s">
        <v>168</v>
      </c>
      <c r="J184" s="90"/>
      <c r="K184" s="140">
        <v>1</v>
      </c>
      <c r="L184" s="143" t="s">
        <v>3848</v>
      </c>
      <c r="M184" s="147" t="s">
        <v>3849</v>
      </c>
      <c r="N184" s="131">
        <v>46153</v>
      </c>
      <c r="O184" s="143" t="s">
        <v>3850</v>
      </c>
      <c r="P184" s="157">
        <v>1</v>
      </c>
      <c r="Q184" s="132" t="s">
        <v>789</v>
      </c>
      <c r="R184" s="131"/>
      <c r="S184" s="131"/>
      <c r="T184" s="133"/>
      <c r="U184" s="133"/>
      <c r="V184" s="134"/>
      <c r="W184" s="132"/>
      <c r="X184" s="135"/>
    </row>
    <row r="185" spans="1:24" ht="38.25" hidden="1" customHeight="1" x14ac:dyDescent="0.25">
      <c r="A185" s="63" t="s">
        <v>73</v>
      </c>
      <c r="B185" s="87" t="s">
        <v>762</v>
      </c>
      <c r="C185" s="108" t="s">
        <v>763</v>
      </c>
      <c r="D185" s="87" t="s">
        <v>764</v>
      </c>
      <c r="E185" s="87">
        <v>1</v>
      </c>
      <c r="F185" s="88">
        <v>44562</v>
      </c>
      <c r="G185" s="88">
        <v>44926</v>
      </c>
      <c r="H185" s="89">
        <v>54</v>
      </c>
      <c r="I185" s="87" t="s">
        <v>168</v>
      </c>
      <c r="J185" s="90"/>
      <c r="K185" s="140">
        <v>1</v>
      </c>
      <c r="L185" s="143" t="s">
        <v>3851</v>
      </c>
      <c r="M185" s="148" t="s">
        <v>3852</v>
      </c>
      <c r="N185" s="131">
        <v>46153</v>
      </c>
      <c r="O185" s="143" t="s">
        <v>3847</v>
      </c>
      <c r="P185" s="157">
        <v>1</v>
      </c>
      <c r="Q185" s="132" t="s">
        <v>789</v>
      </c>
      <c r="R185" s="131"/>
      <c r="S185" s="131"/>
      <c r="T185" s="133"/>
      <c r="U185" s="133"/>
      <c r="V185" s="134"/>
      <c r="W185" s="132"/>
      <c r="X185" s="135"/>
    </row>
    <row r="186" spans="1:24" ht="38.25" hidden="1" customHeight="1" x14ac:dyDescent="0.25">
      <c r="A186" s="63" t="s">
        <v>73</v>
      </c>
      <c r="B186" s="87" t="s">
        <v>853</v>
      </c>
      <c r="C186" s="108" t="s">
        <v>854</v>
      </c>
      <c r="D186" s="87" t="s">
        <v>469</v>
      </c>
      <c r="E186" s="87">
        <v>1</v>
      </c>
      <c r="F186" s="88">
        <v>44557</v>
      </c>
      <c r="G186" s="88">
        <v>44926</v>
      </c>
      <c r="H186" s="89">
        <v>54.599999999999994</v>
      </c>
      <c r="I186" s="87" t="s">
        <v>168</v>
      </c>
      <c r="J186" s="90"/>
      <c r="K186" s="140">
        <v>1</v>
      </c>
      <c r="L186" s="143" t="s">
        <v>3853</v>
      </c>
      <c r="M186" s="147" t="s">
        <v>3854</v>
      </c>
      <c r="N186" s="131">
        <v>46153</v>
      </c>
      <c r="O186" s="143" t="s">
        <v>3855</v>
      </c>
      <c r="P186" s="157">
        <v>1</v>
      </c>
      <c r="Q186" s="132" t="s">
        <v>789</v>
      </c>
      <c r="R186" s="131"/>
      <c r="S186" s="131"/>
      <c r="T186" s="133"/>
      <c r="U186" s="133"/>
      <c r="V186" s="134"/>
      <c r="W186" s="132"/>
      <c r="X186" s="135"/>
    </row>
    <row r="187" spans="1:24" ht="38.25" hidden="1" customHeight="1" x14ac:dyDescent="0.25">
      <c r="A187" s="63" t="s">
        <v>73</v>
      </c>
      <c r="B187" s="87" t="s">
        <v>993</v>
      </c>
      <c r="C187" s="108" t="s">
        <v>994</v>
      </c>
      <c r="D187" s="87" t="s">
        <v>995</v>
      </c>
      <c r="E187" s="87">
        <v>100</v>
      </c>
      <c r="F187" s="88">
        <v>44682</v>
      </c>
      <c r="G187" s="88">
        <v>44926</v>
      </c>
      <c r="H187" s="89">
        <v>36</v>
      </c>
      <c r="I187" s="87" t="s">
        <v>168</v>
      </c>
      <c r="J187" s="90"/>
      <c r="K187" s="140">
        <v>1</v>
      </c>
      <c r="L187" s="143" t="s">
        <v>3856</v>
      </c>
      <c r="M187" s="148" t="s">
        <v>3857</v>
      </c>
      <c r="N187" s="131">
        <v>46153</v>
      </c>
      <c r="O187" s="143" t="s">
        <v>3858</v>
      </c>
      <c r="P187" s="157">
        <v>1</v>
      </c>
      <c r="Q187" s="132" t="s">
        <v>789</v>
      </c>
      <c r="R187" s="131"/>
      <c r="S187" s="131"/>
      <c r="T187" s="133"/>
      <c r="U187" s="133"/>
      <c r="V187" s="134"/>
      <c r="W187" s="132"/>
      <c r="X187" s="135"/>
    </row>
    <row r="188" spans="1:24" ht="38.25" hidden="1" customHeight="1" x14ac:dyDescent="0.25">
      <c r="A188" s="63" t="s">
        <v>73</v>
      </c>
      <c r="B188" s="87" t="s">
        <v>1096</v>
      </c>
      <c r="C188" s="108" t="s">
        <v>994</v>
      </c>
      <c r="D188" s="87" t="s">
        <v>995</v>
      </c>
      <c r="E188" s="87">
        <v>100</v>
      </c>
      <c r="F188" s="88">
        <v>44820</v>
      </c>
      <c r="G188" s="88">
        <v>44926</v>
      </c>
      <c r="H188" s="89">
        <v>15.750000000000002</v>
      </c>
      <c r="I188" s="87" t="s">
        <v>168</v>
      </c>
      <c r="J188" s="90"/>
      <c r="K188" s="140">
        <v>1</v>
      </c>
      <c r="L188" s="143" t="s">
        <v>3859</v>
      </c>
      <c r="M188" s="148" t="s">
        <v>3860</v>
      </c>
      <c r="N188" s="131">
        <v>46153</v>
      </c>
      <c r="O188" s="143" t="s">
        <v>3858</v>
      </c>
      <c r="P188" s="157">
        <v>1</v>
      </c>
      <c r="Q188" s="132" t="s">
        <v>789</v>
      </c>
      <c r="R188" s="131"/>
      <c r="S188" s="131"/>
      <c r="T188" s="133"/>
      <c r="U188" s="133"/>
      <c r="V188" s="134"/>
      <c r="W188" s="132"/>
      <c r="X188" s="135"/>
    </row>
    <row r="189" spans="1:24" ht="38.25" hidden="1" customHeight="1" x14ac:dyDescent="0.25">
      <c r="A189" s="63" t="s">
        <v>73</v>
      </c>
      <c r="B189" s="87" t="s">
        <v>1127</v>
      </c>
      <c r="C189" s="108" t="s">
        <v>1128</v>
      </c>
      <c r="D189" s="87" t="s">
        <v>1129</v>
      </c>
      <c r="E189" s="87">
        <v>1</v>
      </c>
      <c r="F189" s="88">
        <v>44840</v>
      </c>
      <c r="G189" s="88">
        <v>44926</v>
      </c>
      <c r="H189" s="89">
        <v>12.75</v>
      </c>
      <c r="I189" s="87" t="s">
        <v>168</v>
      </c>
      <c r="J189" s="90"/>
      <c r="K189" s="140">
        <v>1</v>
      </c>
      <c r="L189" s="143" t="s">
        <v>3861</v>
      </c>
      <c r="M189" s="147" t="s">
        <v>3862</v>
      </c>
      <c r="N189" s="131">
        <v>46153</v>
      </c>
      <c r="O189" s="143" t="s">
        <v>3863</v>
      </c>
      <c r="P189" s="157">
        <v>1</v>
      </c>
      <c r="Q189" s="132" t="s">
        <v>789</v>
      </c>
      <c r="R189" s="131"/>
      <c r="S189" s="131"/>
      <c r="T189" s="133"/>
      <c r="U189" s="133"/>
      <c r="V189" s="134"/>
      <c r="W189" s="132"/>
      <c r="X189" s="135"/>
    </row>
    <row r="190" spans="1:24" ht="38.25" hidden="1" customHeight="1" x14ac:dyDescent="0.25">
      <c r="A190" s="63" t="s">
        <v>73</v>
      </c>
      <c r="B190" s="87" t="s">
        <v>1135</v>
      </c>
      <c r="C190" s="108" t="s">
        <v>1128</v>
      </c>
      <c r="D190" s="87" t="s">
        <v>1136</v>
      </c>
      <c r="E190" s="87">
        <v>1</v>
      </c>
      <c r="F190" s="88">
        <v>44840</v>
      </c>
      <c r="G190" s="88">
        <v>44926</v>
      </c>
      <c r="H190" s="89">
        <v>12.75</v>
      </c>
      <c r="I190" s="87" t="s">
        <v>168</v>
      </c>
      <c r="J190" s="90"/>
      <c r="K190" s="140">
        <v>1</v>
      </c>
      <c r="L190" s="143" t="s">
        <v>3861</v>
      </c>
      <c r="M190" s="147" t="s">
        <v>3864</v>
      </c>
      <c r="N190" s="131">
        <v>46153</v>
      </c>
      <c r="O190" s="143" t="s">
        <v>3863</v>
      </c>
      <c r="P190" s="157">
        <v>1</v>
      </c>
      <c r="Q190" s="132" t="s">
        <v>789</v>
      </c>
      <c r="R190" s="131"/>
      <c r="S190" s="131"/>
      <c r="T190" s="133"/>
      <c r="U190" s="133"/>
      <c r="V190" s="134"/>
      <c r="W190" s="132"/>
      <c r="X190" s="135"/>
    </row>
    <row r="191" spans="1:24" ht="38.25" hidden="1" customHeight="1" x14ac:dyDescent="0.25">
      <c r="A191" s="63" t="s">
        <v>73</v>
      </c>
      <c r="B191" s="87" t="s">
        <v>1141</v>
      </c>
      <c r="C191" s="108" t="s">
        <v>1128</v>
      </c>
      <c r="D191" s="87" t="s">
        <v>1136</v>
      </c>
      <c r="E191" s="87">
        <v>1</v>
      </c>
      <c r="F191" s="88">
        <v>44840</v>
      </c>
      <c r="G191" s="88">
        <v>44926</v>
      </c>
      <c r="H191" s="89">
        <v>12.75</v>
      </c>
      <c r="I191" s="87" t="s">
        <v>168</v>
      </c>
      <c r="J191" s="90"/>
      <c r="K191" s="140">
        <v>1</v>
      </c>
      <c r="L191" s="143" t="s">
        <v>3861</v>
      </c>
      <c r="M191" s="147" t="s">
        <v>3865</v>
      </c>
      <c r="N191" s="131">
        <v>46153</v>
      </c>
      <c r="O191" s="143" t="s">
        <v>3863</v>
      </c>
      <c r="P191" s="157">
        <v>1</v>
      </c>
      <c r="Q191" s="132" t="s">
        <v>789</v>
      </c>
      <c r="R191" s="131"/>
      <c r="S191" s="131"/>
      <c r="T191" s="133"/>
      <c r="U191" s="133"/>
      <c r="V191" s="134"/>
      <c r="W191" s="132"/>
      <c r="X191" s="135"/>
    </row>
    <row r="192" spans="1:24" ht="38.25" hidden="1" customHeight="1" x14ac:dyDescent="0.25">
      <c r="A192" s="63" t="s">
        <v>73</v>
      </c>
      <c r="B192" s="87" t="s">
        <v>1145</v>
      </c>
      <c r="C192" s="108" t="s">
        <v>1128</v>
      </c>
      <c r="D192" s="87" t="s">
        <v>1136</v>
      </c>
      <c r="E192" s="87">
        <v>1</v>
      </c>
      <c r="F192" s="88">
        <v>44840</v>
      </c>
      <c r="G192" s="88">
        <v>44926</v>
      </c>
      <c r="H192" s="89">
        <v>12.75</v>
      </c>
      <c r="I192" s="87" t="s">
        <v>168</v>
      </c>
      <c r="J192" s="90"/>
      <c r="K192" s="140">
        <v>1</v>
      </c>
      <c r="L192" s="143" t="s">
        <v>3861</v>
      </c>
      <c r="M192" s="147" t="s">
        <v>3866</v>
      </c>
      <c r="N192" s="131">
        <v>46153</v>
      </c>
      <c r="O192" s="143" t="s">
        <v>3863</v>
      </c>
      <c r="P192" s="157">
        <v>1</v>
      </c>
      <c r="Q192" s="132" t="s">
        <v>789</v>
      </c>
      <c r="R192" s="131"/>
      <c r="S192" s="131"/>
      <c r="T192" s="133"/>
      <c r="U192" s="133"/>
      <c r="V192" s="134"/>
      <c r="W192" s="132"/>
      <c r="X192" s="135"/>
    </row>
    <row r="193" spans="1:24" ht="38.25" hidden="1" customHeight="1" x14ac:dyDescent="0.25">
      <c r="A193" s="63" t="s">
        <v>73</v>
      </c>
      <c r="B193" s="87" t="s">
        <v>1150</v>
      </c>
      <c r="C193" s="108" t="s">
        <v>1128</v>
      </c>
      <c r="D193" s="87" t="s">
        <v>1136</v>
      </c>
      <c r="E193" s="87">
        <v>1</v>
      </c>
      <c r="F193" s="88">
        <v>44840</v>
      </c>
      <c r="G193" s="88">
        <v>44926</v>
      </c>
      <c r="H193" s="89">
        <v>12.75</v>
      </c>
      <c r="I193" s="87" t="s">
        <v>168</v>
      </c>
      <c r="J193" s="90"/>
      <c r="K193" s="140">
        <v>1</v>
      </c>
      <c r="L193" s="143" t="s">
        <v>3861</v>
      </c>
      <c r="M193" s="147" t="s">
        <v>3867</v>
      </c>
      <c r="N193" s="131">
        <v>46153</v>
      </c>
      <c r="O193" s="143" t="s">
        <v>3868</v>
      </c>
      <c r="P193" s="157">
        <v>1</v>
      </c>
      <c r="Q193" s="132" t="s">
        <v>789</v>
      </c>
      <c r="R193" s="131"/>
      <c r="S193" s="131"/>
      <c r="T193" s="133"/>
      <c r="U193" s="133"/>
      <c r="V193" s="134"/>
      <c r="W193" s="132"/>
      <c r="X193" s="135"/>
    </row>
    <row r="194" spans="1:24" ht="38.25" hidden="1" customHeight="1" x14ac:dyDescent="0.25">
      <c r="A194" s="63" t="s">
        <v>73</v>
      </c>
      <c r="B194" s="87" t="s">
        <v>1160</v>
      </c>
      <c r="C194" s="108" t="s">
        <v>1128</v>
      </c>
      <c r="D194" s="87" t="s">
        <v>1136</v>
      </c>
      <c r="E194" s="87">
        <v>1</v>
      </c>
      <c r="F194" s="88">
        <v>44840</v>
      </c>
      <c r="G194" s="88">
        <v>44926</v>
      </c>
      <c r="H194" s="89">
        <v>12.75</v>
      </c>
      <c r="I194" s="87" t="s">
        <v>168</v>
      </c>
      <c r="J194" s="90"/>
      <c r="K194" s="140">
        <v>1</v>
      </c>
      <c r="L194" s="143" t="s">
        <v>3861</v>
      </c>
      <c r="M194" s="148" t="s">
        <v>3869</v>
      </c>
      <c r="N194" s="131">
        <v>46153</v>
      </c>
      <c r="O194" s="143" t="s">
        <v>3863</v>
      </c>
      <c r="P194" s="157">
        <v>1</v>
      </c>
      <c r="Q194" s="132" t="s">
        <v>789</v>
      </c>
      <c r="R194" s="131"/>
      <c r="S194" s="131"/>
      <c r="T194" s="133"/>
      <c r="U194" s="133"/>
      <c r="V194" s="134"/>
      <c r="W194" s="132"/>
      <c r="X194" s="135"/>
    </row>
    <row r="195" spans="1:24" ht="38.25" hidden="1" customHeight="1" x14ac:dyDescent="0.25">
      <c r="A195" s="63" t="s">
        <v>73</v>
      </c>
      <c r="B195" s="87" t="s">
        <v>1447</v>
      </c>
      <c r="C195" s="108" t="s">
        <v>1448</v>
      </c>
      <c r="D195" s="87" t="s">
        <v>1449</v>
      </c>
      <c r="E195" s="87">
        <v>1</v>
      </c>
      <c r="F195" s="88">
        <v>45048</v>
      </c>
      <c r="G195" s="88">
        <v>45077</v>
      </c>
      <c r="H195" s="89">
        <v>4.3500000000000005</v>
      </c>
      <c r="I195" s="87" t="s">
        <v>168</v>
      </c>
      <c r="J195" s="90"/>
      <c r="K195" s="140">
        <v>1</v>
      </c>
      <c r="L195" s="143" t="s">
        <v>3870</v>
      </c>
      <c r="M195" s="148" t="s">
        <v>3871</v>
      </c>
      <c r="N195" s="131">
        <v>46153</v>
      </c>
      <c r="O195" s="143" t="s">
        <v>3872</v>
      </c>
      <c r="P195" s="157">
        <v>1</v>
      </c>
      <c r="Q195" s="132" t="s">
        <v>789</v>
      </c>
      <c r="R195" s="131"/>
      <c r="S195" s="131"/>
      <c r="T195" s="133"/>
      <c r="U195" s="133"/>
      <c r="V195" s="134"/>
      <c r="W195" s="132"/>
      <c r="X195" s="135"/>
    </row>
    <row r="196" spans="1:24" ht="38.25" hidden="1" customHeight="1" x14ac:dyDescent="0.25">
      <c r="A196" s="63" t="s">
        <v>73</v>
      </c>
      <c r="B196" s="87" t="s">
        <v>1455</v>
      </c>
      <c r="C196" s="108" t="s">
        <v>1448</v>
      </c>
      <c r="D196" s="87" t="s">
        <v>1449</v>
      </c>
      <c r="E196" s="87">
        <v>1</v>
      </c>
      <c r="F196" s="88">
        <v>45048</v>
      </c>
      <c r="G196" s="88">
        <v>45077</v>
      </c>
      <c r="H196" s="89">
        <v>4.3500000000000005</v>
      </c>
      <c r="I196" s="87" t="s">
        <v>168</v>
      </c>
      <c r="J196" s="90"/>
      <c r="K196" s="140">
        <v>1</v>
      </c>
      <c r="L196" s="143" t="s">
        <v>3870</v>
      </c>
      <c r="M196" s="148" t="s">
        <v>3873</v>
      </c>
      <c r="N196" s="131">
        <v>46153</v>
      </c>
      <c r="O196" s="143" t="s">
        <v>3874</v>
      </c>
      <c r="P196" s="157">
        <v>1</v>
      </c>
      <c r="Q196" s="132" t="s">
        <v>789</v>
      </c>
      <c r="R196" s="131"/>
      <c r="S196" s="131"/>
      <c r="T196" s="133"/>
      <c r="U196" s="133"/>
      <c r="V196" s="134"/>
      <c r="W196" s="132"/>
      <c r="X196" s="135"/>
    </row>
    <row r="197" spans="1:24" ht="38.25" hidden="1" customHeight="1" x14ac:dyDescent="0.25">
      <c r="A197" s="63" t="s">
        <v>73</v>
      </c>
      <c r="B197" s="80" t="s">
        <v>1491</v>
      </c>
      <c r="C197" s="79" t="s">
        <v>1492</v>
      </c>
      <c r="D197" s="80" t="s">
        <v>1493</v>
      </c>
      <c r="E197" s="80">
        <v>18</v>
      </c>
      <c r="F197" s="81">
        <v>46082</v>
      </c>
      <c r="G197" s="81">
        <v>46387</v>
      </c>
      <c r="H197" s="82">
        <v>45</v>
      </c>
      <c r="I197" s="80" t="s">
        <v>168</v>
      </c>
      <c r="J197" s="83"/>
      <c r="K197" s="142">
        <v>1</v>
      </c>
      <c r="L197" s="143" t="s">
        <v>3875</v>
      </c>
      <c r="M197" s="149" t="s">
        <v>3876</v>
      </c>
      <c r="N197" s="131">
        <v>46153</v>
      </c>
      <c r="O197" s="143" t="s">
        <v>3877</v>
      </c>
      <c r="P197" s="158">
        <v>0.1111111111111111</v>
      </c>
      <c r="Q197" s="132" t="s">
        <v>82</v>
      </c>
      <c r="R197" s="131"/>
      <c r="S197" s="131"/>
      <c r="T197" s="133"/>
      <c r="U197" s="133"/>
      <c r="V197" s="134"/>
      <c r="W197" s="132"/>
      <c r="X197" s="135"/>
    </row>
    <row r="198" spans="1:24" ht="38.25" hidden="1" customHeight="1" x14ac:dyDescent="0.25">
      <c r="A198" s="63" t="s">
        <v>73</v>
      </c>
      <c r="B198" s="87" t="s">
        <v>1781</v>
      </c>
      <c r="C198" s="108" t="s">
        <v>1782</v>
      </c>
      <c r="D198" s="87" t="s">
        <v>1783</v>
      </c>
      <c r="E198" s="87">
        <v>1</v>
      </c>
      <c r="F198" s="88">
        <v>45404</v>
      </c>
      <c r="G198" s="88">
        <v>45535</v>
      </c>
      <c r="H198" s="89">
        <v>19.350000000000001</v>
      </c>
      <c r="I198" s="87" t="s">
        <v>168</v>
      </c>
      <c r="J198" s="90"/>
      <c r="K198" s="140">
        <v>0</v>
      </c>
      <c r="L198" s="143" t="s">
        <v>3878</v>
      </c>
      <c r="M198" s="148"/>
      <c r="N198" s="131">
        <v>46153</v>
      </c>
      <c r="O198" s="143" t="s">
        <v>3879</v>
      </c>
      <c r="P198" s="157" t="s">
        <v>3880</v>
      </c>
      <c r="Q198" s="132" t="s">
        <v>3881</v>
      </c>
      <c r="R198" s="131"/>
      <c r="S198" s="131"/>
      <c r="T198" s="133"/>
      <c r="U198" s="133"/>
      <c r="V198" s="134"/>
      <c r="W198" s="132"/>
      <c r="X198" s="135"/>
    </row>
    <row r="199" spans="1:24" ht="38.25" hidden="1" customHeight="1" x14ac:dyDescent="0.25">
      <c r="A199" s="63" t="s">
        <v>73</v>
      </c>
      <c r="B199" s="87" t="s">
        <v>1791</v>
      </c>
      <c r="C199" s="108" t="s">
        <v>1782</v>
      </c>
      <c r="D199" s="87" t="s">
        <v>1783</v>
      </c>
      <c r="E199" s="87">
        <v>1</v>
      </c>
      <c r="F199" s="88">
        <v>45404</v>
      </c>
      <c r="G199" s="88">
        <v>45535</v>
      </c>
      <c r="H199" s="89">
        <v>19.350000000000001</v>
      </c>
      <c r="I199" s="87" t="s">
        <v>168</v>
      </c>
      <c r="J199" s="90"/>
      <c r="K199" s="140">
        <v>1</v>
      </c>
      <c r="L199" s="143" t="s">
        <v>3882</v>
      </c>
      <c r="M199" s="148" t="s">
        <v>3883</v>
      </c>
      <c r="N199" s="131">
        <v>46153</v>
      </c>
      <c r="O199" s="143" t="s">
        <v>3884</v>
      </c>
      <c r="P199" s="157">
        <v>1</v>
      </c>
      <c r="Q199" s="132" t="s">
        <v>789</v>
      </c>
      <c r="R199" s="131"/>
      <c r="S199" s="131"/>
      <c r="T199" s="133"/>
      <c r="U199" s="133"/>
      <c r="V199" s="134"/>
      <c r="W199" s="132"/>
      <c r="X199" s="135"/>
    </row>
    <row r="200" spans="1:24" ht="38.25" hidden="1" customHeight="1" x14ac:dyDescent="0.25">
      <c r="A200" s="63" t="s">
        <v>73</v>
      </c>
      <c r="B200" s="87" t="s">
        <v>1795</v>
      </c>
      <c r="C200" s="108" t="s">
        <v>1782</v>
      </c>
      <c r="D200" s="87" t="s">
        <v>1783</v>
      </c>
      <c r="E200" s="87">
        <v>1</v>
      </c>
      <c r="F200" s="88">
        <v>45404</v>
      </c>
      <c r="G200" s="88">
        <v>45535</v>
      </c>
      <c r="H200" s="89">
        <v>19.350000000000001</v>
      </c>
      <c r="I200" s="87" t="s">
        <v>168</v>
      </c>
      <c r="J200" s="90"/>
      <c r="K200" s="140">
        <v>1</v>
      </c>
      <c r="L200" s="143" t="s">
        <v>3882</v>
      </c>
      <c r="M200" s="148" t="s">
        <v>3885</v>
      </c>
      <c r="N200" s="131">
        <v>46153</v>
      </c>
      <c r="O200" s="143" t="s">
        <v>3884</v>
      </c>
      <c r="P200" s="157">
        <v>1</v>
      </c>
      <c r="Q200" s="132" t="s">
        <v>789</v>
      </c>
      <c r="R200" s="131"/>
      <c r="S200" s="131"/>
      <c r="T200" s="133"/>
      <c r="U200" s="133"/>
      <c r="V200" s="134"/>
      <c r="W200" s="132"/>
      <c r="X200" s="135"/>
    </row>
    <row r="201" spans="1:24" ht="38.25" hidden="1" customHeight="1" x14ac:dyDescent="0.25">
      <c r="A201" s="63" t="s">
        <v>73</v>
      </c>
      <c r="B201" s="87" t="s">
        <v>1811</v>
      </c>
      <c r="C201" s="108" t="s">
        <v>1782</v>
      </c>
      <c r="D201" s="87" t="s">
        <v>1783</v>
      </c>
      <c r="E201" s="87">
        <v>1</v>
      </c>
      <c r="F201" s="88">
        <v>45404</v>
      </c>
      <c r="G201" s="88">
        <v>45535</v>
      </c>
      <c r="H201" s="89">
        <v>19.350000000000001</v>
      </c>
      <c r="I201" s="87" t="s">
        <v>168</v>
      </c>
      <c r="J201" s="90"/>
      <c r="K201" s="140">
        <v>1</v>
      </c>
      <c r="L201" s="143" t="s">
        <v>3882</v>
      </c>
      <c r="M201" s="148" t="s">
        <v>3886</v>
      </c>
      <c r="N201" s="131">
        <v>46153</v>
      </c>
      <c r="O201" s="143" t="s">
        <v>3884</v>
      </c>
      <c r="P201" s="157">
        <v>1</v>
      </c>
      <c r="Q201" s="132" t="s">
        <v>789</v>
      </c>
      <c r="R201" s="131"/>
      <c r="S201" s="131"/>
      <c r="T201" s="133"/>
      <c r="U201" s="133"/>
      <c r="V201" s="134"/>
      <c r="W201" s="132"/>
      <c r="X201" s="135"/>
    </row>
    <row r="202" spans="1:24" ht="38.25" hidden="1" customHeight="1" x14ac:dyDescent="0.25">
      <c r="A202" s="63" t="s">
        <v>73</v>
      </c>
      <c r="B202" s="87" t="s">
        <v>1811</v>
      </c>
      <c r="C202" s="108" t="s">
        <v>1782</v>
      </c>
      <c r="D202" s="87" t="s">
        <v>1783</v>
      </c>
      <c r="E202" s="87">
        <v>1</v>
      </c>
      <c r="F202" s="88">
        <v>45404</v>
      </c>
      <c r="G202" s="88">
        <v>45535</v>
      </c>
      <c r="H202" s="89">
        <v>19.350000000000001</v>
      </c>
      <c r="I202" s="87" t="s">
        <v>168</v>
      </c>
      <c r="J202" s="90"/>
      <c r="K202" s="140">
        <v>1</v>
      </c>
      <c r="L202" s="143" t="s">
        <v>3882</v>
      </c>
      <c r="M202" s="148" t="s">
        <v>3887</v>
      </c>
      <c r="N202" s="131">
        <v>46153</v>
      </c>
      <c r="O202" s="143" t="s">
        <v>3884</v>
      </c>
      <c r="P202" s="157">
        <v>1</v>
      </c>
      <c r="Q202" s="132" t="s">
        <v>789</v>
      </c>
      <c r="R202" s="131"/>
      <c r="S202" s="131"/>
      <c r="T202" s="133"/>
      <c r="U202" s="133"/>
      <c r="V202" s="134"/>
      <c r="W202" s="132"/>
      <c r="X202" s="135"/>
    </row>
    <row r="203" spans="1:24" ht="38.25" hidden="1" customHeight="1" x14ac:dyDescent="0.25">
      <c r="A203" s="63" t="s">
        <v>73</v>
      </c>
      <c r="B203" s="87" t="s">
        <v>2025</v>
      </c>
      <c r="C203" s="108" t="s">
        <v>2026</v>
      </c>
      <c r="D203" s="87" t="s">
        <v>2027</v>
      </c>
      <c r="E203" s="87">
        <v>1</v>
      </c>
      <c r="F203" s="88">
        <v>45292</v>
      </c>
      <c r="G203" s="88">
        <v>45596</v>
      </c>
      <c r="H203" s="89">
        <v>45</v>
      </c>
      <c r="I203" s="87" t="s">
        <v>168</v>
      </c>
      <c r="J203" s="90"/>
      <c r="K203" s="140">
        <v>1</v>
      </c>
      <c r="L203" s="143" t="s">
        <v>3861</v>
      </c>
      <c r="M203" s="148" t="s">
        <v>3888</v>
      </c>
      <c r="N203" s="131">
        <v>46153</v>
      </c>
      <c r="O203" s="143" t="s">
        <v>3889</v>
      </c>
      <c r="P203" s="157">
        <v>1</v>
      </c>
      <c r="Q203" s="132" t="s">
        <v>789</v>
      </c>
      <c r="R203" s="131"/>
      <c r="S203" s="131"/>
      <c r="T203" s="133"/>
      <c r="U203" s="133"/>
      <c r="V203" s="134"/>
      <c r="W203" s="132"/>
      <c r="X203" s="135"/>
    </row>
    <row r="204" spans="1:24" ht="38.25" hidden="1" customHeight="1" x14ac:dyDescent="0.25">
      <c r="A204" s="63" t="s">
        <v>73</v>
      </c>
      <c r="B204" s="87" t="s">
        <v>2025</v>
      </c>
      <c r="C204" s="108" t="s">
        <v>2026</v>
      </c>
      <c r="D204" s="87" t="s">
        <v>2027</v>
      </c>
      <c r="E204" s="87">
        <v>1</v>
      </c>
      <c r="F204" s="88">
        <v>45292</v>
      </c>
      <c r="G204" s="88">
        <v>45596</v>
      </c>
      <c r="H204" s="89">
        <v>45</v>
      </c>
      <c r="I204" s="87" t="s">
        <v>168</v>
      </c>
      <c r="J204" s="90"/>
      <c r="K204" s="140">
        <v>1</v>
      </c>
      <c r="L204" s="143" t="s">
        <v>3861</v>
      </c>
      <c r="M204" s="148" t="s">
        <v>3890</v>
      </c>
      <c r="N204" s="131">
        <v>46153</v>
      </c>
      <c r="O204" s="143" t="s">
        <v>3889</v>
      </c>
      <c r="P204" s="157">
        <v>1</v>
      </c>
      <c r="Q204" s="132" t="s">
        <v>789</v>
      </c>
      <c r="R204" s="131"/>
      <c r="S204" s="131"/>
      <c r="T204" s="133"/>
      <c r="U204" s="133"/>
      <c r="V204" s="134"/>
      <c r="W204" s="132"/>
      <c r="X204" s="135"/>
    </row>
    <row r="205" spans="1:24" ht="38.25" hidden="1" customHeight="1" x14ac:dyDescent="0.25">
      <c r="A205" s="63" t="s">
        <v>73</v>
      </c>
      <c r="B205" s="80" t="s">
        <v>2089</v>
      </c>
      <c r="C205" s="79" t="s">
        <v>2090</v>
      </c>
      <c r="D205" s="80" t="s">
        <v>2091</v>
      </c>
      <c r="E205" s="80">
        <v>2</v>
      </c>
      <c r="F205" s="81">
        <v>46023</v>
      </c>
      <c r="G205" s="81">
        <v>46387</v>
      </c>
      <c r="H205" s="82">
        <v>54</v>
      </c>
      <c r="I205" s="80" t="s">
        <v>168</v>
      </c>
      <c r="J205" s="83"/>
      <c r="K205" s="140">
        <v>1</v>
      </c>
      <c r="L205" s="143" t="s">
        <v>3891</v>
      </c>
      <c r="M205" s="148" t="s">
        <v>3892</v>
      </c>
      <c r="N205" s="131">
        <v>46153</v>
      </c>
      <c r="O205" s="143" t="s">
        <v>3893</v>
      </c>
      <c r="P205" s="157">
        <v>0</v>
      </c>
      <c r="Q205" s="132" t="s">
        <v>82</v>
      </c>
      <c r="R205" s="131"/>
      <c r="S205" s="131"/>
      <c r="T205" s="133"/>
      <c r="U205" s="133"/>
      <c r="V205" s="134"/>
      <c r="W205" s="132"/>
      <c r="X205" s="135"/>
    </row>
    <row r="206" spans="1:24" ht="38.25" hidden="1" customHeight="1" x14ac:dyDescent="0.25">
      <c r="A206" s="63" t="s">
        <v>73</v>
      </c>
      <c r="B206" s="87" t="s">
        <v>2124</v>
      </c>
      <c r="C206" s="108" t="s">
        <v>2125</v>
      </c>
      <c r="D206" s="87" t="s">
        <v>2126</v>
      </c>
      <c r="E206" s="87">
        <v>1</v>
      </c>
      <c r="F206" s="88">
        <v>45488</v>
      </c>
      <c r="G206" s="88">
        <v>45657</v>
      </c>
      <c r="H206" s="89">
        <v>24.900000000000002</v>
      </c>
      <c r="I206" s="87" t="s">
        <v>168</v>
      </c>
      <c r="J206" s="90"/>
      <c r="K206" s="140">
        <v>1</v>
      </c>
      <c r="L206" s="143" t="s">
        <v>3894</v>
      </c>
      <c r="M206" s="148" t="s">
        <v>3895</v>
      </c>
      <c r="N206" s="131">
        <v>46153</v>
      </c>
      <c r="O206" s="143" t="s">
        <v>3896</v>
      </c>
      <c r="P206" s="157">
        <v>1</v>
      </c>
      <c r="Q206" s="132" t="s">
        <v>789</v>
      </c>
      <c r="R206" s="131"/>
      <c r="S206" s="131"/>
      <c r="T206" s="133"/>
      <c r="U206" s="133"/>
      <c r="V206" s="134"/>
      <c r="W206" s="132"/>
      <c r="X206" s="135"/>
    </row>
    <row r="207" spans="1:24" ht="38.25" hidden="1" customHeight="1" x14ac:dyDescent="0.25">
      <c r="A207" s="63" t="s">
        <v>73</v>
      </c>
      <c r="B207" s="87" t="s">
        <v>2179</v>
      </c>
      <c r="C207" s="108" t="s">
        <v>2180</v>
      </c>
      <c r="D207" s="87" t="s">
        <v>1783</v>
      </c>
      <c r="E207" s="87">
        <v>1</v>
      </c>
      <c r="F207" s="88">
        <v>45292</v>
      </c>
      <c r="G207" s="88">
        <v>45535</v>
      </c>
      <c r="H207" s="89">
        <v>36</v>
      </c>
      <c r="I207" s="87" t="s">
        <v>168</v>
      </c>
      <c r="J207" s="90"/>
      <c r="K207" s="140">
        <v>1</v>
      </c>
      <c r="L207" s="143" t="s">
        <v>3894</v>
      </c>
      <c r="M207" s="148" t="s">
        <v>3897</v>
      </c>
      <c r="N207" s="131">
        <v>46153</v>
      </c>
      <c r="O207" s="143" t="s">
        <v>3898</v>
      </c>
      <c r="P207" s="157">
        <v>1</v>
      </c>
      <c r="Q207" s="132" t="s">
        <v>789</v>
      </c>
      <c r="R207" s="131"/>
      <c r="S207" s="131"/>
      <c r="T207" s="133"/>
      <c r="U207" s="133"/>
      <c r="V207" s="134"/>
      <c r="W207" s="132"/>
      <c r="X207" s="135"/>
    </row>
    <row r="208" spans="1:24" ht="38.25" hidden="1" customHeight="1" x14ac:dyDescent="0.25">
      <c r="A208" s="63" t="s">
        <v>73</v>
      </c>
      <c r="B208" s="87" t="s">
        <v>2184</v>
      </c>
      <c r="C208" s="108" t="s">
        <v>2185</v>
      </c>
      <c r="D208" s="87" t="s">
        <v>1783</v>
      </c>
      <c r="E208" s="87">
        <v>1</v>
      </c>
      <c r="F208" s="88">
        <v>45245</v>
      </c>
      <c r="G208" s="88">
        <v>45565</v>
      </c>
      <c r="H208" s="89">
        <v>47.25</v>
      </c>
      <c r="I208" s="87" t="s">
        <v>168</v>
      </c>
      <c r="J208" s="90"/>
      <c r="K208" s="140">
        <v>1</v>
      </c>
      <c r="L208" s="143" t="s">
        <v>3899</v>
      </c>
      <c r="M208" s="148" t="s">
        <v>3900</v>
      </c>
      <c r="N208" s="131">
        <v>46153</v>
      </c>
      <c r="O208" s="143" t="s">
        <v>3901</v>
      </c>
      <c r="P208" s="157">
        <v>1</v>
      </c>
      <c r="Q208" s="132" t="s">
        <v>789</v>
      </c>
      <c r="R208" s="131"/>
      <c r="S208" s="131"/>
      <c r="T208" s="133"/>
      <c r="U208" s="133"/>
      <c r="V208" s="134"/>
      <c r="W208" s="132"/>
      <c r="X208" s="135"/>
    </row>
    <row r="209" spans="1:24" ht="38.25" hidden="1" customHeight="1" x14ac:dyDescent="0.25">
      <c r="A209" s="63" t="s">
        <v>73</v>
      </c>
      <c r="B209" s="87" t="s">
        <v>2197</v>
      </c>
      <c r="C209" s="108" t="s">
        <v>2198</v>
      </c>
      <c r="D209" s="87" t="s">
        <v>1783</v>
      </c>
      <c r="E209" s="87">
        <v>1</v>
      </c>
      <c r="F209" s="88">
        <v>45292</v>
      </c>
      <c r="G209" s="88">
        <v>45565</v>
      </c>
      <c r="H209" s="89">
        <v>40.35</v>
      </c>
      <c r="I209" s="87" t="s">
        <v>168</v>
      </c>
      <c r="J209" s="90"/>
      <c r="K209" s="140">
        <v>1</v>
      </c>
      <c r="L209" s="143" t="s">
        <v>3894</v>
      </c>
      <c r="M209" s="148" t="s">
        <v>3902</v>
      </c>
      <c r="N209" s="131">
        <v>46153</v>
      </c>
      <c r="O209" s="143" t="s">
        <v>3903</v>
      </c>
      <c r="P209" s="157">
        <v>1</v>
      </c>
      <c r="Q209" s="132" t="s">
        <v>789</v>
      </c>
      <c r="R209" s="131"/>
      <c r="S209" s="131"/>
      <c r="T209" s="133"/>
      <c r="U209" s="133"/>
      <c r="V209" s="134"/>
      <c r="W209" s="132"/>
      <c r="X209" s="135"/>
    </row>
    <row r="210" spans="1:24" ht="38.25" hidden="1" customHeight="1" x14ac:dyDescent="0.25">
      <c r="A210" s="63" t="s">
        <v>73</v>
      </c>
      <c r="B210" s="87" t="s">
        <v>2233</v>
      </c>
      <c r="C210" s="108" t="s">
        <v>2234</v>
      </c>
      <c r="D210" s="87" t="s">
        <v>2235</v>
      </c>
      <c r="E210" s="87">
        <v>1</v>
      </c>
      <c r="F210" s="88">
        <v>45484</v>
      </c>
      <c r="G210" s="88">
        <v>45657</v>
      </c>
      <c r="H210" s="89">
        <v>25.5</v>
      </c>
      <c r="I210" s="87" t="s">
        <v>168</v>
      </c>
      <c r="J210" s="90"/>
      <c r="K210" s="140">
        <v>1</v>
      </c>
      <c r="L210" s="144" t="s">
        <v>3904</v>
      </c>
      <c r="M210" s="148" t="s">
        <v>3905</v>
      </c>
      <c r="N210" s="131">
        <v>46153</v>
      </c>
      <c r="O210" s="143" t="s">
        <v>3906</v>
      </c>
      <c r="P210" s="157">
        <v>1</v>
      </c>
      <c r="Q210" s="132" t="s">
        <v>789</v>
      </c>
      <c r="R210" s="131"/>
      <c r="S210" s="131"/>
      <c r="T210" s="133"/>
      <c r="U210" s="133"/>
      <c r="V210" s="134"/>
      <c r="W210" s="132"/>
      <c r="X210" s="135"/>
    </row>
    <row r="211" spans="1:24" ht="38.25" hidden="1" customHeight="1" x14ac:dyDescent="0.25">
      <c r="A211" s="63" t="s">
        <v>73</v>
      </c>
      <c r="B211" s="87" t="s">
        <v>2241</v>
      </c>
      <c r="C211" s="108" t="s">
        <v>2242</v>
      </c>
      <c r="D211" s="87" t="s">
        <v>2243</v>
      </c>
      <c r="E211" s="87">
        <v>1</v>
      </c>
      <c r="F211" s="88">
        <v>45484</v>
      </c>
      <c r="G211" s="88">
        <v>45657</v>
      </c>
      <c r="H211" s="89">
        <v>25.5</v>
      </c>
      <c r="I211" s="87" t="s">
        <v>168</v>
      </c>
      <c r="J211" s="90"/>
      <c r="K211" s="140">
        <v>1</v>
      </c>
      <c r="L211" s="144" t="s">
        <v>3907</v>
      </c>
      <c r="M211" s="148" t="s">
        <v>3908</v>
      </c>
      <c r="N211" s="131">
        <v>46153</v>
      </c>
      <c r="O211" s="143" t="s">
        <v>3909</v>
      </c>
      <c r="P211" s="157">
        <v>1</v>
      </c>
      <c r="Q211" s="132" t="s">
        <v>789</v>
      </c>
      <c r="R211" s="131"/>
      <c r="S211" s="131"/>
      <c r="T211" s="133"/>
      <c r="U211" s="133"/>
      <c r="V211" s="134"/>
      <c r="W211" s="132"/>
      <c r="X211" s="135"/>
    </row>
    <row r="212" spans="1:24" ht="38.25" hidden="1" customHeight="1" x14ac:dyDescent="0.25">
      <c r="A212" s="63" t="s">
        <v>73</v>
      </c>
      <c r="B212" s="80" t="s">
        <v>2253</v>
      </c>
      <c r="C212" s="79" t="s">
        <v>2254</v>
      </c>
      <c r="D212" s="80" t="s">
        <v>2255</v>
      </c>
      <c r="E212" s="80"/>
      <c r="F212" s="81"/>
      <c r="G212" s="81"/>
      <c r="H212" s="82">
        <v>0</v>
      </c>
      <c r="I212" s="80" t="s">
        <v>168</v>
      </c>
      <c r="J212" s="83"/>
      <c r="K212" s="139">
        <v>1</v>
      </c>
      <c r="L212" s="145" t="s">
        <v>3910</v>
      </c>
      <c r="M212" s="149" t="s">
        <v>3911</v>
      </c>
      <c r="N212" s="131">
        <v>46153</v>
      </c>
      <c r="O212" s="150" t="s">
        <v>3912</v>
      </c>
      <c r="P212" s="157">
        <v>1</v>
      </c>
      <c r="Q212" s="132" t="s">
        <v>789</v>
      </c>
      <c r="R212" s="131"/>
      <c r="S212" s="131"/>
      <c r="T212" s="133"/>
      <c r="U212" s="133"/>
      <c r="V212" s="134"/>
      <c r="W212" s="132"/>
      <c r="X212" s="135"/>
    </row>
    <row r="213" spans="1:24" ht="38.25" hidden="1" customHeight="1" x14ac:dyDescent="0.25">
      <c r="A213" s="63" t="s">
        <v>73</v>
      </c>
      <c r="B213" s="87" t="s">
        <v>2430</v>
      </c>
      <c r="C213" s="108" t="s">
        <v>2431</v>
      </c>
      <c r="D213" s="87" t="s">
        <v>2432</v>
      </c>
      <c r="E213" s="87">
        <v>3</v>
      </c>
      <c r="F213" s="88">
        <v>45981</v>
      </c>
      <c r="G213" s="88">
        <v>46022</v>
      </c>
      <c r="H213" s="89">
        <v>6.1499999999999995</v>
      </c>
      <c r="I213" s="87" t="s">
        <v>168</v>
      </c>
      <c r="J213" s="90"/>
      <c r="K213" s="139">
        <v>1</v>
      </c>
      <c r="L213" s="145" t="s">
        <v>3913</v>
      </c>
      <c r="M213" s="149" t="s">
        <v>3914</v>
      </c>
      <c r="N213" s="131">
        <v>46153</v>
      </c>
      <c r="O213" s="150" t="s">
        <v>3915</v>
      </c>
      <c r="P213" s="157">
        <v>1</v>
      </c>
      <c r="Q213" s="132" t="s">
        <v>789</v>
      </c>
      <c r="R213" s="131"/>
      <c r="S213" s="131"/>
      <c r="T213" s="133"/>
      <c r="U213" s="133"/>
      <c r="V213" s="134"/>
      <c r="W213" s="132"/>
      <c r="X213" s="135"/>
    </row>
    <row r="214" spans="1:24" ht="38.25" hidden="1" customHeight="1" x14ac:dyDescent="0.25">
      <c r="A214" s="63" t="s">
        <v>73</v>
      </c>
      <c r="B214" s="80" t="s">
        <v>2438</v>
      </c>
      <c r="C214" s="79" t="s">
        <v>2439</v>
      </c>
      <c r="D214" s="80" t="s">
        <v>2440</v>
      </c>
      <c r="E214" s="80">
        <v>1</v>
      </c>
      <c r="F214" s="81">
        <v>45981</v>
      </c>
      <c r="G214" s="81">
        <v>46022</v>
      </c>
      <c r="H214" s="82">
        <v>6.1499999999999995</v>
      </c>
      <c r="I214" s="80" t="s">
        <v>168</v>
      </c>
      <c r="J214" s="83"/>
      <c r="K214" s="139">
        <v>1</v>
      </c>
      <c r="L214" s="145" t="s">
        <v>3916</v>
      </c>
      <c r="M214" s="149" t="s">
        <v>3917</v>
      </c>
      <c r="N214" s="131">
        <v>46153</v>
      </c>
      <c r="O214" s="150" t="s">
        <v>3918</v>
      </c>
      <c r="P214" s="157">
        <v>1</v>
      </c>
      <c r="Q214" s="132" t="s">
        <v>789</v>
      </c>
      <c r="R214" s="131"/>
      <c r="S214" s="131"/>
      <c r="T214" s="133"/>
      <c r="U214" s="133"/>
      <c r="V214" s="134"/>
      <c r="W214" s="132"/>
      <c r="X214" s="135"/>
    </row>
    <row r="215" spans="1:24" ht="38.25" hidden="1" customHeight="1" x14ac:dyDescent="0.25">
      <c r="A215" s="63" t="s">
        <v>73</v>
      </c>
      <c r="B215" s="80" t="s">
        <v>2442</v>
      </c>
      <c r="C215" s="79" t="s">
        <v>1492</v>
      </c>
      <c r="D215" s="80" t="s">
        <v>1493</v>
      </c>
      <c r="E215" s="80">
        <v>18</v>
      </c>
      <c r="F215" s="81">
        <v>46082</v>
      </c>
      <c r="G215" s="81">
        <v>46387</v>
      </c>
      <c r="H215" s="82">
        <v>45</v>
      </c>
      <c r="I215" s="80" t="s">
        <v>168</v>
      </c>
      <c r="J215" s="83"/>
      <c r="K215" s="139">
        <v>1</v>
      </c>
      <c r="L215" s="145" t="s">
        <v>3919</v>
      </c>
      <c r="M215" s="149" t="s">
        <v>3920</v>
      </c>
      <c r="N215" s="131">
        <v>46153</v>
      </c>
      <c r="O215" s="150" t="s">
        <v>3921</v>
      </c>
      <c r="P215" s="140">
        <v>0.16666666666666666</v>
      </c>
      <c r="Q215" s="132" t="s">
        <v>82</v>
      </c>
      <c r="R215" s="131"/>
      <c r="S215" s="131"/>
      <c r="T215" s="133"/>
      <c r="U215" s="133"/>
      <c r="V215" s="134"/>
      <c r="W215" s="132"/>
      <c r="X215" s="135"/>
    </row>
    <row r="216" spans="1:24" ht="38.25" hidden="1" customHeight="1" x14ac:dyDescent="0.25">
      <c r="A216" s="63" t="s">
        <v>73</v>
      </c>
      <c r="B216" s="87" t="s">
        <v>2462</v>
      </c>
      <c r="C216" s="108" t="s">
        <v>2463</v>
      </c>
      <c r="D216" s="87" t="s">
        <v>2464</v>
      </c>
      <c r="E216" s="87">
        <v>1</v>
      </c>
      <c r="F216" s="88">
        <v>45981</v>
      </c>
      <c r="G216" s="88">
        <v>46022</v>
      </c>
      <c r="H216" s="89">
        <v>6.1499999999999995</v>
      </c>
      <c r="I216" s="87" t="s">
        <v>168</v>
      </c>
      <c r="J216" s="90"/>
      <c r="K216" s="139">
        <v>1</v>
      </c>
      <c r="L216" s="145" t="s">
        <v>3922</v>
      </c>
      <c r="M216" s="149" t="s">
        <v>3923</v>
      </c>
      <c r="N216" s="131">
        <v>46153</v>
      </c>
      <c r="O216" s="150" t="s">
        <v>3924</v>
      </c>
      <c r="P216" s="157">
        <v>1</v>
      </c>
      <c r="Q216" s="132" t="s">
        <v>789</v>
      </c>
      <c r="R216" s="131"/>
      <c r="S216" s="131"/>
      <c r="T216" s="133"/>
      <c r="U216" s="133"/>
      <c r="V216" s="134"/>
      <c r="W216" s="132"/>
      <c r="X216" s="135"/>
    </row>
    <row r="217" spans="1:24" ht="38.25" hidden="1" customHeight="1" x14ac:dyDescent="0.25">
      <c r="A217" s="63" t="s">
        <v>73</v>
      </c>
      <c r="B217" s="87" t="s">
        <v>2470</v>
      </c>
      <c r="C217" s="108" t="s">
        <v>2471</v>
      </c>
      <c r="D217" s="87" t="s">
        <v>2472</v>
      </c>
      <c r="E217" s="87">
        <v>100</v>
      </c>
      <c r="F217" s="88">
        <v>45981</v>
      </c>
      <c r="G217" s="88">
        <v>46022</v>
      </c>
      <c r="H217" s="89">
        <v>6.1499999999999995</v>
      </c>
      <c r="I217" s="87" t="s">
        <v>168</v>
      </c>
      <c r="J217" s="90"/>
      <c r="K217" s="139">
        <v>1</v>
      </c>
      <c r="L217" s="145" t="s">
        <v>3925</v>
      </c>
      <c r="M217" s="149"/>
      <c r="N217" s="131">
        <v>46153</v>
      </c>
      <c r="O217" s="150" t="s">
        <v>3926</v>
      </c>
      <c r="P217" s="157">
        <v>0</v>
      </c>
      <c r="Q217" s="132" t="s">
        <v>82</v>
      </c>
      <c r="R217" s="131"/>
      <c r="S217" s="131"/>
      <c r="T217" s="133"/>
      <c r="U217" s="133"/>
      <c r="V217" s="134"/>
      <c r="W217" s="132"/>
      <c r="X217" s="135"/>
    </row>
    <row r="218" spans="1:24" ht="38.25" hidden="1" customHeight="1" x14ac:dyDescent="0.25">
      <c r="A218" s="63" t="s">
        <v>73</v>
      </c>
      <c r="B218" s="87" t="s">
        <v>2477</v>
      </c>
      <c r="C218" s="108" t="s">
        <v>2478</v>
      </c>
      <c r="D218" s="87" t="s">
        <v>2464</v>
      </c>
      <c r="E218" s="87">
        <v>1</v>
      </c>
      <c r="F218" s="88">
        <v>45981</v>
      </c>
      <c r="G218" s="88">
        <v>46022</v>
      </c>
      <c r="H218" s="89">
        <v>6.1499999999999995</v>
      </c>
      <c r="I218" s="87" t="s">
        <v>168</v>
      </c>
      <c r="J218" s="90"/>
      <c r="K218" s="139">
        <v>1</v>
      </c>
      <c r="L218" s="145" t="s">
        <v>3927</v>
      </c>
      <c r="M218" s="149" t="s">
        <v>3928</v>
      </c>
      <c r="N218" s="131">
        <v>46153</v>
      </c>
      <c r="O218" s="150" t="s">
        <v>3929</v>
      </c>
      <c r="P218" s="157">
        <v>1</v>
      </c>
      <c r="Q218" s="132" t="s">
        <v>789</v>
      </c>
      <c r="R218" s="131"/>
      <c r="S218" s="131"/>
      <c r="T218" s="133"/>
      <c r="U218" s="133"/>
      <c r="V218" s="134"/>
      <c r="W218" s="132"/>
      <c r="X218" s="135"/>
    </row>
    <row r="219" spans="1:24" ht="38.25" hidden="1" customHeight="1" x14ac:dyDescent="0.25">
      <c r="A219" s="63" t="s">
        <v>73</v>
      </c>
      <c r="B219" s="90" t="s">
        <v>2514</v>
      </c>
      <c r="C219" s="107" t="s">
        <v>2515</v>
      </c>
      <c r="D219" s="90" t="s">
        <v>2516</v>
      </c>
      <c r="E219" s="90">
        <v>1</v>
      </c>
      <c r="F219" s="101">
        <v>44927</v>
      </c>
      <c r="G219" s="101">
        <v>45290</v>
      </c>
      <c r="H219" s="102">
        <v>53.85</v>
      </c>
      <c r="I219" s="90" t="s">
        <v>168</v>
      </c>
      <c r="J219" s="90" t="s">
        <v>1188</v>
      </c>
      <c r="K219" s="139">
        <v>1</v>
      </c>
      <c r="L219" s="145" t="s">
        <v>3930</v>
      </c>
      <c r="M219" s="149" t="s">
        <v>3931</v>
      </c>
      <c r="N219" s="131">
        <v>46153</v>
      </c>
      <c r="O219" s="150" t="s">
        <v>3675</v>
      </c>
      <c r="P219" s="157">
        <v>1</v>
      </c>
      <c r="Q219" s="132" t="s">
        <v>789</v>
      </c>
      <c r="R219" s="131"/>
      <c r="S219" s="131"/>
      <c r="T219" s="133"/>
      <c r="U219" s="133"/>
      <c r="V219" s="134"/>
      <c r="W219" s="132"/>
      <c r="X219" s="135"/>
    </row>
    <row r="220" spans="1:24" ht="38.25" hidden="1" customHeight="1" x14ac:dyDescent="0.25">
      <c r="A220" s="63" t="s">
        <v>73</v>
      </c>
      <c r="B220" s="90" t="s">
        <v>2530</v>
      </c>
      <c r="C220" s="107" t="s">
        <v>2515</v>
      </c>
      <c r="D220" s="90" t="s">
        <v>2516</v>
      </c>
      <c r="E220" s="90">
        <v>1</v>
      </c>
      <c r="F220" s="101">
        <v>44927</v>
      </c>
      <c r="G220" s="101">
        <v>45290</v>
      </c>
      <c r="H220" s="102">
        <v>53.85</v>
      </c>
      <c r="I220" s="90" t="s">
        <v>168</v>
      </c>
      <c r="J220" s="90" t="s">
        <v>1188</v>
      </c>
      <c r="K220" s="139">
        <v>1</v>
      </c>
      <c r="L220" s="145" t="s">
        <v>3932</v>
      </c>
      <c r="M220" s="149" t="s">
        <v>3933</v>
      </c>
      <c r="N220" s="131">
        <v>46153</v>
      </c>
      <c r="O220" s="150" t="s">
        <v>3675</v>
      </c>
      <c r="P220" s="157">
        <v>1</v>
      </c>
      <c r="Q220" s="132" t="s">
        <v>789</v>
      </c>
      <c r="R220" s="131"/>
      <c r="S220" s="131"/>
      <c r="T220" s="133"/>
      <c r="U220" s="133"/>
      <c r="V220" s="134"/>
      <c r="W220" s="132"/>
      <c r="X220" s="135"/>
    </row>
    <row r="221" spans="1:24" ht="38.25" hidden="1" customHeight="1" x14ac:dyDescent="0.25">
      <c r="A221" s="63" t="s">
        <v>73</v>
      </c>
      <c r="B221" s="90" t="s">
        <v>2543</v>
      </c>
      <c r="C221" s="107" t="s">
        <v>2515</v>
      </c>
      <c r="D221" s="90" t="s">
        <v>2516</v>
      </c>
      <c r="E221" s="90">
        <v>1</v>
      </c>
      <c r="F221" s="101">
        <v>44927</v>
      </c>
      <c r="G221" s="101">
        <v>45290</v>
      </c>
      <c r="H221" s="102">
        <v>53.85</v>
      </c>
      <c r="I221" s="90" t="s">
        <v>168</v>
      </c>
      <c r="J221" s="90" t="s">
        <v>1188</v>
      </c>
      <c r="K221" s="139">
        <v>1</v>
      </c>
      <c r="L221" s="145" t="s">
        <v>3934</v>
      </c>
      <c r="M221" s="149" t="s">
        <v>3935</v>
      </c>
      <c r="N221" s="131">
        <v>46153</v>
      </c>
      <c r="O221" s="150" t="s">
        <v>3675</v>
      </c>
      <c r="P221" s="157">
        <v>1</v>
      </c>
      <c r="Q221" s="132" t="s">
        <v>789</v>
      </c>
      <c r="R221" s="131"/>
      <c r="S221" s="131"/>
      <c r="T221" s="133"/>
      <c r="U221" s="133"/>
      <c r="V221" s="134"/>
      <c r="W221" s="132"/>
      <c r="X221" s="135"/>
    </row>
    <row r="222" spans="1:24" ht="38.25" hidden="1" customHeight="1" x14ac:dyDescent="0.25">
      <c r="A222" s="63" t="s">
        <v>73</v>
      </c>
      <c r="B222" s="90" t="s">
        <v>2628</v>
      </c>
      <c r="C222" s="107" t="s">
        <v>2629</v>
      </c>
      <c r="D222" s="90" t="s">
        <v>764</v>
      </c>
      <c r="E222" s="90">
        <v>1</v>
      </c>
      <c r="F222" s="101">
        <v>45210</v>
      </c>
      <c r="G222" s="101">
        <v>45656</v>
      </c>
      <c r="H222" s="102">
        <v>65.850000000000009</v>
      </c>
      <c r="I222" s="90" t="s">
        <v>168</v>
      </c>
      <c r="J222" s="90" t="s">
        <v>1188</v>
      </c>
      <c r="K222" s="139">
        <v>1</v>
      </c>
      <c r="L222" s="145" t="s">
        <v>3936</v>
      </c>
      <c r="M222" s="149" t="s">
        <v>3937</v>
      </c>
      <c r="N222" s="131">
        <v>46153</v>
      </c>
      <c r="O222" s="150" t="s">
        <v>3675</v>
      </c>
      <c r="P222" s="157">
        <v>1</v>
      </c>
      <c r="Q222" s="132" t="s">
        <v>789</v>
      </c>
      <c r="R222" s="131"/>
      <c r="S222" s="131"/>
      <c r="T222" s="133"/>
      <c r="U222" s="133"/>
      <c r="V222" s="134"/>
      <c r="W222" s="132"/>
      <c r="X222" s="135"/>
    </row>
    <row r="223" spans="1:24" ht="38.25" hidden="1" customHeight="1" x14ac:dyDescent="0.25">
      <c r="A223" s="63" t="s">
        <v>73</v>
      </c>
      <c r="B223" s="90" t="s">
        <v>2647</v>
      </c>
      <c r="C223" s="107" t="s">
        <v>2648</v>
      </c>
      <c r="D223" s="90" t="s">
        <v>764</v>
      </c>
      <c r="E223" s="90">
        <v>1</v>
      </c>
      <c r="F223" s="101">
        <v>45210</v>
      </c>
      <c r="G223" s="101">
        <v>45656</v>
      </c>
      <c r="H223" s="102">
        <v>65.850000000000009</v>
      </c>
      <c r="I223" s="90" t="s">
        <v>168</v>
      </c>
      <c r="J223" s="90" t="s">
        <v>1188</v>
      </c>
      <c r="K223" s="139">
        <v>1</v>
      </c>
      <c r="L223" s="145" t="s">
        <v>3938</v>
      </c>
      <c r="M223" s="149" t="s">
        <v>3939</v>
      </c>
      <c r="N223" s="131">
        <v>46153</v>
      </c>
      <c r="O223" s="150" t="s">
        <v>3675</v>
      </c>
      <c r="P223" s="157">
        <v>1</v>
      </c>
      <c r="Q223" s="132" t="s">
        <v>789</v>
      </c>
      <c r="R223" s="131"/>
      <c r="S223" s="131"/>
      <c r="T223" s="133"/>
      <c r="U223" s="133"/>
      <c r="V223" s="134"/>
      <c r="W223" s="132"/>
      <c r="X223" s="135"/>
    </row>
    <row r="224" spans="1:24" ht="38.25" hidden="1" customHeight="1" x14ac:dyDescent="0.25">
      <c r="A224" s="63" t="s">
        <v>73</v>
      </c>
      <c r="B224" s="90" t="s">
        <v>2686</v>
      </c>
      <c r="C224" s="107" t="s">
        <v>2648</v>
      </c>
      <c r="D224" s="90" t="s">
        <v>764</v>
      </c>
      <c r="E224" s="90">
        <v>1</v>
      </c>
      <c r="F224" s="101">
        <v>45210</v>
      </c>
      <c r="G224" s="101">
        <v>45656</v>
      </c>
      <c r="H224" s="102">
        <v>65.850000000000009</v>
      </c>
      <c r="I224" s="90" t="s">
        <v>168</v>
      </c>
      <c r="J224" s="90" t="s">
        <v>1188</v>
      </c>
      <c r="K224" s="139">
        <v>1</v>
      </c>
      <c r="L224" s="145" t="s">
        <v>3940</v>
      </c>
      <c r="M224" s="149" t="s">
        <v>3941</v>
      </c>
      <c r="N224" s="131">
        <v>46153</v>
      </c>
      <c r="O224" s="150" t="s">
        <v>3675</v>
      </c>
      <c r="P224" s="157">
        <v>1</v>
      </c>
      <c r="Q224" s="132" t="s">
        <v>789</v>
      </c>
      <c r="R224" s="131"/>
      <c r="S224" s="131"/>
      <c r="T224" s="133"/>
      <c r="U224" s="133"/>
      <c r="V224" s="134"/>
      <c r="W224" s="132"/>
      <c r="X224" s="135"/>
    </row>
    <row r="225" spans="1:24" ht="38.25" hidden="1" customHeight="1" x14ac:dyDescent="0.25">
      <c r="A225" s="63" t="s">
        <v>73</v>
      </c>
      <c r="B225" s="90" t="s">
        <v>2743</v>
      </c>
      <c r="C225" s="107" t="s">
        <v>2744</v>
      </c>
      <c r="D225" s="90" t="s">
        <v>2745</v>
      </c>
      <c r="E225" s="90">
        <v>1</v>
      </c>
      <c r="F225" s="101">
        <v>45280</v>
      </c>
      <c r="G225" s="101">
        <v>45657</v>
      </c>
      <c r="H225" s="102">
        <v>55.649999999999991</v>
      </c>
      <c r="I225" s="90" t="s">
        <v>168</v>
      </c>
      <c r="J225" s="90" t="s">
        <v>1188</v>
      </c>
      <c r="K225" s="139">
        <v>1</v>
      </c>
      <c r="L225" s="145" t="s">
        <v>3942</v>
      </c>
      <c r="M225" s="149" t="s">
        <v>3943</v>
      </c>
      <c r="N225" s="131">
        <v>46153</v>
      </c>
      <c r="O225" s="150" t="s">
        <v>3675</v>
      </c>
      <c r="P225" s="157">
        <v>1</v>
      </c>
      <c r="Q225" s="132" t="s">
        <v>789</v>
      </c>
      <c r="R225" s="131"/>
      <c r="S225" s="131"/>
      <c r="T225" s="133"/>
      <c r="U225" s="133"/>
      <c r="V225" s="134"/>
      <c r="W225" s="132"/>
      <c r="X225" s="135"/>
    </row>
    <row r="226" spans="1:24" ht="38.25" hidden="1" customHeight="1" x14ac:dyDescent="0.25">
      <c r="A226" s="63" t="s">
        <v>73</v>
      </c>
      <c r="B226" s="90" t="s">
        <v>2755</v>
      </c>
      <c r="C226" s="107" t="s">
        <v>2744</v>
      </c>
      <c r="D226" s="90" t="s">
        <v>2745</v>
      </c>
      <c r="E226" s="90">
        <v>1</v>
      </c>
      <c r="F226" s="101">
        <v>45280</v>
      </c>
      <c r="G226" s="101">
        <v>45657</v>
      </c>
      <c r="H226" s="102">
        <v>55.649999999999991</v>
      </c>
      <c r="I226" s="90" t="s">
        <v>168</v>
      </c>
      <c r="J226" s="90" t="s">
        <v>1188</v>
      </c>
      <c r="K226" s="139">
        <v>1</v>
      </c>
      <c r="L226" s="145" t="s">
        <v>3944</v>
      </c>
      <c r="M226" s="149" t="s">
        <v>3945</v>
      </c>
      <c r="N226" s="131">
        <v>46153</v>
      </c>
      <c r="O226" s="150" t="s">
        <v>3675</v>
      </c>
      <c r="P226" s="157">
        <v>1</v>
      </c>
      <c r="Q226" s="132" t="s">
        <v>789</v>
      </c>
      <c r="R226" s="131"/>
      <c r="S226" s="131"/>
      <c r="T226" s="133"/>
      <c r="U226" s="133"/>
      <c r="V226" s="134"/>
      <c r="W226" s="132"/>
      <c r="X226" s="135"/>
    </row>
    <row r="227" spans="1:24" ht="38.25" hidden="1" customHeight="1" x14ac:dyDescent="0.25">
      <c r="A227" s="63" t="s">
        <v>73</v>
      </c>
      <c r="B227" s="90" t="s">
        <v>2776</v>
      </c>
      <c r="C227" s="107" t="s">
        <v>2744</v>
      </c>
      <c r="D227" s="90" t="s">
        <v>2745</v>
      </c>
      <c r="E227" s="90">
        <v>1</v>
      </c>
      <c r="F227" s="101">
        <v>45280</v>
      </c>
      <c r="G227" s="101">
        <v>45657</v>
      </c>
      <c r="H227" s="102">
        <v>55.649999999999991</v>
      </c>
      <c r="I227" s="90" t="s">
        <v>168</v>
      </c>
      <c r="J227" s="90" t="s">
        <v>1188</v>
      </c>
      <c r="K227" s="139">
        <v>1</v>
      </c>
      <c r="L227" s="145" t="s">
        <v>3946</v>
      </c>
      <c r="M227" s="149" t="s">
        <v>3947</v>
      </c>
      <c r="N227" s="131">
        <v>46153</v>
      </c>
      <c r="O227" s="150" t="s">
        <v>3675</v>
      </c>
      <c r="P227" s="157">
        <v>1</v>
      </c>
      <c r="Q227" s="132" t="s">
        <v>789</v>
      </c>
      <c r="R227" s="131"/>
      <c r="S227" s="131"/>
      <c r="T227" s="133"/>
      <c r="U227" s="133"/>
      <c r="V227" s="134"/>
      <c r="W227" s="132"/>
      <c r="X227" s="135"/>
    </row>
    <row r="228" spans="1:24" ht="38.25" hidden="1" customHeight="1" x14ac:dyDescent="0.25">
      <c r="A228" s="63" t="s">
        <v>73</v>
      </c>
      <c r="B228" s="90" t="s">
        <v>2800</v>
      </c>
      <c r="C228" s="107" t="s">
        <v>2744</v>
      </c>
      <c r="D228" s="90" t="s">
        <v>2745</v>
      </c>
      <c r="E228" s="90">
        <v>1</v>
      </c>
      <c r="F228" s="101">
        <v>45280</v>
      </c>
      <c r="G228" s="101">
        <v>45657</v>
      </c>
      <c r="H228" s="102">
        <v>55.649999999999991</v>
      </c>
      <c r="I228" s="90" t="s">
        <v>168</v>
      </c>
      <c r="J228" s="90" t="s">
        <v>1188</v>
      </c>
      <c r="K228" s="139">
        <v>1</v>
      </c>
      <c r="L228" s="145" t="s">
        <v>3948</v>
      </c>
      <c r="M228" s="149" t="s">
        <v>3949</v>
      </c>
      <c r="N228" s="131">
        <v>46153</v>
      </c>
      <c r="O228" s="150" t="s">
        <v>3675</v>
      </c>
      <c r="P228" s="157">
        <v>1</v>
      </c>
      <c r="Q228" s="132" t="s">
        <v>789</v>
      </c>
      <c r="R228" s="131"/>
      <c r="S228" s="131"/>
      <c r="T228" s="133"/>
      <c r="U228" s="133"/>
      <c r="V228" s="134"/>
      <c r="W228" s="132"/>
      <c r="X228" s="135"/>
    </row>
    <row r="229" spans="1:24" ht="38.25" hidden="1" customHeight="1" x14ac:dyDescent="0.25">
      <c r="A229" s="63" t="s">
        <v>73</v>
      </c>
      <c r="B229" s="90" t="s">
        <v>2808</v>
      </c>
      <c r="C229" s="107" t="s">
        <v>2744</v>
      </c>
      <c r="D229" s="90" t="s">
        <v>2745</v>
      </c>
      <c r="E229" s="90">
        <v>1</v>
      </c>
      <c r="F229" s="101">
        <v>45280</v>
      </c>
      <c r="G229" s="101">
        <v>45657</v>
      </c>
      <c r="H229" s="102">
        <v>55.649999999999991</v>
      </c>
      <c r="I229" s="90" t="s">
        <v>168</v>
      </c>
      <c r="J229" s="90" t="s">
        <v>1188</v>
      </c>
      <c r="K229" s="139">
        <v>1</v>
      </c>
      <c r="L229" s="145" t="s">
        <v>3950</v>
      </c>
      <c r="M229" s="149" t="s">
        <v>3951</v>
      </c>
      <c r="N229" s="131">
        <v>46153</v>
      </c>
      <c r="O229" s="150" t="s">
        <v>3675</v>
      </c>
      <c r="P229" s="157">
        <v>1</v>
      </c>
      <c r="Q229" s="132" t="s">
        <v>789</v>
      </c>
      <c r="R229" s="131"/>
      <c r="S229" s="131"/>
      <c r="T229" s="133"/>
      <c r="U229" s="133"/>
      <c r="V229" s="134"/>
      <c r="W229" s="132"/>
      <c r="X229" s="135"/>
    </row>
    <row r="230" spans="1:24" ht="38.25" hidden="1" customHeight="1" x14ac:dyDescent="0.25">
      <c r="A230" s="63" t="s">
        <v>73</v>
      </c>
      <c r="B230" s="90" t="s">
        <v>2815</v>
      </c>
      <c r="C230" s="107" t="s">
        <v>2744</v>
      </c>
      <c r="D230" s="90" t="s">
        <v>2745</v>
      </c>
      <c r="E230" s="90">
        <v>1</v>
      </c>
      <c r="F230" s="101">
        <v>45280</v>
      </c>
      <c r="G230" s="101">
        <v>45657</v>
      </c>
      <c r="H230" s="102">
        <v>55.649999999999991</v>
      </c>
      <c r="I230" s="90" t="s">
        <v>168</v>
      </c>
      <c r="J230" s="90" t="s">
        <v>1188</v>
      </c>
      <c r="K230" s="139">
        <v>1</v>
      </c>
      <c r="L230" s="145" t="s">
        <v>3952</v>
      </c>
      <c r="M230" s="149" t="s">
        <v>3953</v>
      </c>
      <c r="N230" s="131">
        <v>46153</v>
      </c>
      <c r="O230" s="150" t="s">
        <v>3675</v>
      </c>
      <c r="P230" s="157">
        <v>1</v>
      </c>
      <c r="Q230" s="132" t="s">
        <v>789</v>
      </c>
      <c r="R230" s="131"/>
      <c r="S230" s="131"/>
      <c r="T230" s="133"/>
      <c r="U230" s="133"/>
      <c r="V230" s="134"/>
      <c r="W230" s="132"/>
      <c r="X230" s="135"/>
    </row>
    <row r="231" spans="1:24" ht="38.25" hidden="1" customHeight="1" x14ac:dyDescent="0.25">
      <c r="A231" s="63" t="s">
        <v>73</v>
      </c>
      <c r="B231" s="90" t="s">
        <v>2822</v>
      </c>
      <c r="C231" s="107" t="s">
        <v>2744</v>
      </c>
      <c r="D231" s="90" t="s">
        <v>2745</v>
      </c>
      <c r="E231" s="90">
        <v>1</v>
      </c>
      <c r="F231" s="101">
        <v>45280</v>
      </c>
      <c r="G231" s="101">
        <v>45657</v>
      </c>
      <c r="H231" s="102">
        <v>55.649999999999991</v>
      </c>
      <c r="I231" s="90" t="s">
        <v>168</v>
      </c>
      <c r="J231" s="90" t="s">
        <v>1188</v>
      </c>
      <c r="K231" s="139">
        <v>1</v>
      </c>
      <c r="L231" s="145" t="s">
        <v>3954</v>
      </c>
      <c r="M231" s="149" t="s">
        <v>3955</v>
      </c>
      <c r="N231" s="131">
        <v>46153</v>
      </c>
      <c r="O231" s="150" t="s">
        <v>3675</v>
      </c>
      <c r="P231" s="157">
        <v>1</v>
      </c>
      <c r="Q231" s="132" t="s">
        <v>789</v>
      </c>
      <c r="R231" s="131"/>
      <c r="S231" s="131"/>
      <c r="T231" s="133"/>
      <c r="U231" s="133"/>
      <c r="V231" s="134"/>
      <c r="W231" s="132"/>
      <c r="X231" s="135"/>
    </row>
    <row r="232" spans="1:24" ht="38.25" hidden="1" customHeight="1" x14ac:dyDescent="0.25">
      <c r="A232" s="63" t="s">
        <v>73</v>
      </c>
      <c r="B232" s="90" t="s">
        <v>2829</v>
      </c>
      <c r="C232" s="107" t="s">
        <v>2744</v>
      </c>
      <c r="D232" s="90" t="s">
        <v>2745</v>
      </c>
      <c r="E232" s="90">
        <v>1</v>
      </c>
      <c r="F232" s="101">
        <v>45280</v>
      </c>
      <c r="G232" s="101">
        <v>45657</v>
      </c>
      <c r="H232" s="102">
        <v>55.649999999999991</v>
      </c>
      <c r="I232" s="90" t="s">
        <v>168</v>
      </c>
      <c r="J232" s="90" t="s">
        <v>1188</v>
      </c>
      <c r="K232" s="139">
        <v>1</v>
      </c>
      <c r="L232" s="145" t="s">
        <v>3956</v>
      </c>
      <c r="M232" s="149" t="s">
        <v>3957</v>
      </c>
      <c r="N232" s="131">
        <v>46153</v>
      </c>
      <c r="O232" s="150" t="s">
        <v>3675</v>
      </c>
      <c r="P232" s="157">
        <v>1</v>
      </c>
      <c r="Q232" s="132" t="s">
        <v>789</v>
      </c>
      <c r="R232" s="131"/>
      <c r="S232" s="131"/>
      <c r="T232" s="133"/>
      <c r="U232" s="133"/>
      <c r="V232" s="134"/>
      <c r="W232" s="132"/>
      <c r="X232" s="135"/>
    </row>
    <row r="233" spans="1:24" ht="38.25" hidden="1" customHeight="1" x14ac:dyDescent="0.25">
      <c r="A233" s="63" t="s">
        <v>73</v>
      </c>
      <c r="B233" s="90" t="s">
        <v>2837</v>
      </c>
      <c r="C233" s="107" t="s">
        <v>2744</v>
      </c>
      <c r="D233" s="90" t="s">
        <v>2745</v>
      </c>
      <c r="E233" s="90">
        <v>1</v>
      </c>
      <c r="F233" s="101">
        <v>45280</v>
      </c>
      <c r="G233" s="101">
        <v>45657</v>
      </c>
      <c r="H233" s="102">
        <v>55.649999999999991</v>
      </c>
      <c r="I233" s="90" t="s">
        <v>168</v>
      </c>
      <c r="J233" s="90" t="s">
        <v>1188</v>
      </c>
      <c r="K233" s="139">
        <v>1</v>
      </c>
      <c r="L233" s="145" t="s">
        <v>3958</v>
      </c>
      <c r="M233" s="149" t="s">
        <v>3959</v>
      </c>
      <c r="N233" s="131">
        <v>46153</v>
      </c>
      <c r="O233" s="150" t="s">
        <v>3675</v>
      </c>
      <c r="P233" s="157">
        <v>1</v>
      </c>
      <c r="Q233" s="132" t="s">
        <v>789</v>
      </c>
      <c r="R233" s="131"/>
      <c r="S233" s="131"/>
      <c r="T233" s="133"/>
      <c r="U233" s="133"/>
      <c r="V233" s="134"/>
      <c r="W233" s="132"/>
      <c r="X233" s="135"/>
    </row>
    <row r="234" spans="1:24" ht="38.25" hidden="1" customHeight="1" x14ac:dyDescent="0.25">
      <c r="A234" s="63" t="s">
        <v>73</v>
      </c>
      <c r="B234" s="90" t="s">
        <v>2973</v>
      </c>
      <c r="C234" s="107" t="s">
        <v>2629</v>
      </c>
      <c r="D234" s="90" t="s">
        <v>764</v>
      </c>
      <c r="E234" s="90">
        <v>1</v>
      </c>
      <c r="F234" s="101">
        <v>45575</v>
      </c>
      <c r="G234" s="101">
        <v>45838</v>
      </c>
      <c r="H234" s="102">
        <v>39</v>
      </c>
      <c r="I234" s="90" t="s">
        <v>168</v>
      </c>
      <c r="J234" s="90" t="s">
        <v>1188</v>
      </c>
      <c r="K234" s="139">
        <v>1</v>
      </c>
      <c r="L234" s="145" t="s">
        <v>3960</v>
      </c>
      <c r="M234" s="149" t="s">
        <v>3961</v>
      </c>
      <c r="N234" s="131">
        <v>46153</v>
      </c>
      <c r="O234" s="150" t="s">
        <v>3675</v>
      </c>
      <c r="P234" s="157">
        <v>1</v>
      </c>
      <c r="Q234" s="132" t="s">
        <v>789</v>
      </c>
      <c r="R234" s="131"/>
      <c r="S234" s="131"/>
      <c r="T234" s="133"/>
      <c r="U234" s="133"/>
      <c r="V234" s="134"/>
      <c r="W234" s="132"/>
      <c r="X234" s="135"/>
    </row>
    <row r="235" spans="1:24" ht="38.25" hidden="1" customHeight="1" x14ac:dyDescent="0.25">
      <c r="A235" s="63" t="s">
        <v>73</v>
      </c>
      <c r="B235" s="90" t="s">
        <v>3001</v>
      </c>
      <c r="C235" s="107" t="s">
        <v>3002</v>
      </c>
      <c r="D235" s="90" t="s">
        <v>3003</v>
      </c>
      <c r="E235" s="90">
        <v>1</v>
      </c>
      <c r="F235" s="101">
        <v>45659</v>
      </c>
      <c r="G235" s="101">
        <v>45688</v>
      </c>
      <c r="H235" s="102">
        <v>4.3500000000000005</v>
      </c>
      <c r="I235" s="90" t="s">
        <v>168</v>
      </c>
      <c r="J235" s="90" t="s">
        <v>1188</v>
      </c>
      <c r="K235" s="139">
        <v>1</v>
      </c>
      <c r="L235" s="145" t="s">
        <v>3962</v>
      </c>
      <c r="M235" s="149" t="s">
        <v>3963</v>
      </c>
      <c r="N235" s="131">
        <v>46153</v>
      </c>
      <c r="O235" s="150" t="s">
        <v>3675</v>
      </c>
      <c r="P235" s="157">
        <v>1</v>
      </c>
      <c r="Q235" s="132" t="s">
        <v>789</v>
      </c>
      <c r="R235" s="131"/>
      <c r="S235" s="131"/>
      <c r="T235" s="133"/>
      <c r="U235" s="133"/>
      <c r="V235" s="134"/>
      <c r="W235" s="132"/>
      <c r="X235" s="135"/>
    </row>
    <row r="236" spans="1:24" ht="38.25" hidden="1" customHeight="1" x14ac:dyDescent="0.25">
      <c r="A236" s="63" t="s">
        <v>73</v>
      </c>
      <c r="B236" s="90" t="s">
        <v>3030</v>
      </c>
      <c r="C236" s="107" t="s">
        <v>3002</v>
      </c>
      <c r="D236" s="90" t="s">
        <v>3003</v>
      </c>
      <c r="E236" s="90">
        <v>1</v>
      </c>
      <c r="F236" s="101">
        <v>45659</v>
      </c>
      <c r="G236" s="101">
        <v>45688</v>
      </c>
      <c r="H236" s="102">
        <v>4.3500000000000005</v>
      </c>
      <c r="I236" s="90" t="s">
        <v>168</v>
      </c>
      <c r="J236" s="90" t="s">
        <v>1188</v>
      </c>
      <c r="K236" s="139">
        <v>1</v>
      </c>
      <c r="L236" s="145" t="s">
        <v>3964</v>
      </c>
      <c r="M236" s="149" t="s">
        <v>3965</v>
      </c>
      <c r="N236" s="131">
        <v>46153</v>
      </c>
      <c r="O236" s="150" t="s">
        <v>3675</v>
      </c>
      <c r="P236" s="157">
        <v>1</v>
      </c>
      <c r="Q236" s="132" t="s">
        <v>789</v>
      </c>
      <c r="R236" s="131"/>
      <c r="S236" s="131"/>
      <c r="T236" s="133"/>
      <c r="U236" s="133"/>
      <c r="V236" s="134"/>
      <c r="W236" s="132"/>
      <c r="X236" s="135"/>
    </row>
    <row r="237" spans="1:24" ht="38.25" hidden="1" customHeight="1" x14ac:dyDescent="0.25">
      <c r="A237" s="63" t="s">
        <v>73</v>
      </c>
      <c r="B237" s="90" t="s">
        <v>3083</v>
      </c>
      <c r="C237" s="107" t="s">
        <v>3002</v>
      </c>
      <c r="D237" s="90" t="s">
        <v>3003</v>
      </c>
      <c r="E237" s="90">
        <v>1</v>
      </c>
      <c r="F237" s="101">
        <v>45659</v>
      </c>
      <c r="G237" s="101">
        <v>45688</v>
      </c>
      <c r="H237" s="102">
        <v>4.3500000000000005</v>
      </c>
      <c r="I237" s="90" t="s">
        <v>168</v>
      </c>
      <c r="J237" s="90" t="s">
        <v>1188</v>
      </c>
      <c r="K237" s="139">
        <v>1</v>
      </c>
      <c r="L237" s="145" t="s">
        <v>3966</v>
      </c>
      <c r="M237" s="149" t="s">
        <v>3967</v>
      </c>
      <c r="N237" s="131">
        <v>46153</v>
      </c>
      <c r="O237" s="150" t="s">
        <v>3675</v>
      </c>
      <c r="P237" s="157">
        <v>1</v>
      </c>
      <c r="Q237" s="132" t="s">
        <v>789</v>
      </c>
      <c r="R237" s="131"/>
      <c r="S237" s="131"/>
      <c r="T237" s="133"/>
      <c r="U237" s="133"/>
      <c r="V237" s="134"/>
      <c r="W237" s="132"/>
      <c r="X237" s="135"/>
    </row>
    <row r="238" spans="1:24" ht="38.25" hidden="1" customHeight="1" x14ac:dyDescent="0.25">
      <c r="A238" s="63" t="s">
        <v>73</v>
      </c>
      <c r="B238" s="90" t="s">
        <v>3638</v>
      </c>
      <c r="C238" s="107" t="s">
        <v>3639</v>
      </c>
      <c r="D238" s="90" t="s">
        <v>2516</v>
      </c>
      <c r="E238" s="90">
        <v>100</v>
      </c>
      <c r="F238" s="101">
        <v>46023</v>
      </c>
      <c r="G238" s="101">
        <v>46112</v>
      </c>
      <c r="H238" s="102">
        <v>13.5</v>
      </c>
      <c r="I238" s="90" t="s">
        <v>168</v>
      </c>
      <c r="J238" s="90" t="s">
        <v>3630</v>
      </c>
      <c r="K238" s="139">
        <v>1</v>
      </c>
      <c r="L238" s="145" t="s">
        <v>3968</v>
      </c>
      <c r="M238" s="149" t="s">
        <v>3969</v>
      </c>
      <c r="N238" s="131">
        <v>46153</v>
      </c>
      <c r="O238" s="150" t="s">
        <v>3970</v>
      </c>
      <c r="P238" s="157">
        <v>1</v>
      </c>
      <c r="Q238" s="132" t="s">
        <v>789</v>
      </c>
      <c r="R238" s="131"/>
      <c r="S238" s="131"/>
      <c r="T238" s="133"/>
      <c r="U238" s="133"/>
      <c r="V238" s="134"/>
      <c r="W238" s="132"/>
      <c r="X238" s="135"/>
    </row>
    <row r="239" spans="1:24" ht="38.25" hidden="1" customHeight="1" x14ac:dyDescent="0.25">
      <c r="A239" s="63" t="s">
        <v>73</v>
      </c>
      <c r="B239" s="90" t="s">
        <v>3649</v>
      </c>
      <c r="C239" s="107" t="s">
        <v>3639</v>
      </c>
      <c r="D239" s="90" t="s">
        <v>2516</v>
      </c>
      <c r="E239" s="90">
        <v>100</v>
      </c>
      <c r="F239" s="101">
        <v>46023</v>
      </c>
      <c r="G239" s="101">
        <v>46112</v>
      </c>
      <c r="H239" s="102">
        <v>13.5</v>
      </c>
      <c r="I239" s="90" t="s">
        <v>168</v>
      </c>
      <c r="J239" s="90" t="s">
        <v>3630</v>
      </c>
      <c r="K239" s="139">
        <v>1</v>
      </c>
      <c r="L239" s="145" t="s">
        <v>3968</v>
      </c>
      <c r="M239" s="149" t="s">
        <v>3971</v>
      </c>
      <c r="N239" s="131">
        <v>46153</v>
      </c>
      <c r="O239" s="150" t="s">
        <v>3970</v>
      </c>
      <c r="P239" s="157">
        <v>1</v>
      </c>
      <c r="Q239" s="132" t="s">
        <v>789</v>
      </c>
      <c r="R239" s="131"/>
      <c r="S239" s="131"/>
      <c r="T239" s="133"/>
      <c r="U239" s="133"/>
      <c r="V239" s="134"/>
      <c r="W239" s="132"/>
      <c r="X239" s="135"/>
    </row>
    <row r="240" spans="1:24" ht="38.25" hidden="1" customHeight="1" x14ac:dyDescent="0.25">
      <c r="A240" s="63" t="s">
        <v>73</v>
      </c>
      <c r="B240" s="80" t="s">
        <v>290</v>
      </c>
      <c r="C240" s="79" t="s">
        <v>291</v>
      </c>
      <c r="D240" s="80" t="s">
        <v>292</v>
      </c>
      <c r="E240" s="80">
        <v>1</v>
      </c>
      <c r="F240" s="81">
        <v>46023</v>
      </c>
      <c r="G240" s="81">
        <v>46112</v>
      </c>
      <c r="H240" s="82">
        <v>13.5</v>
      </c>
      <c r="I240" s="80" t="s">
        <v>293</v>
      </c>
      <c r="J240" s="83"/>
      <c r="K240" s="139">
        <v>1</v>
      </c>
      <c r="L240" s="145" t="s">
        <v>3972</v>
      </c>
      <c r="M240" s="149" t="s">
        <v>3973</v>
      </c>
      <c r="N240" s="131">
        <v>46153</v>
      </c>
      <c r="O240" s="150" t="s">
        <v>3773</v>
      </c>
      <c r="P240" s="139">
        <v>1</v>
      </c>
      <c r="Q240" s="132" t="s">
        <v>789</v>
      </c>
      <c r="R240" s="131"/>
      <c r="S240" s="131"/>
      <c r="T240" s="133"/>
      <c r="U240" s="133"/>
      <c r="V240" s="134"/>
      <c r="W240" s="132"/>
      <c r="X240" s="135"/>
    </row>
    <row r="241" spans="1:24" ht="38.25" hidden="1" customHeight="1" x14ac:dyDescent="0.25">
      <c r="A241" s="63" t="s">
        <v>73</v>
      </c>
      <c r="B241" s="80" t="s">
        <v>299</v>
      </c>
      <c r="C241" s="79" t="s">
        <v>300</v>
      </c>
      <c r="D241" s="80" t="s">
        <v>301</v>
      </c>
      <c r="E241" s="80">
        <v>1</v>
      </c>
      <c r="F241" s="81">
        <v>46023</v>
      </c>
      <c r="G241" s="81">
        <v>46112</v>
      </c>
      <c r="H241" s="82">
        <v>13.5</v>
      </c>
      <c r="I241" s="80" t="s">
        <v>293</v>
      </c>
      <c r="J241" s="83"/>
      <c r="K241" s="139">
        <v>1</v>
      </c>
      <c r="L241" s="145" t="s">
        <v>3974</v>
      </c>
      <c r="M241" s="159" t="s">
        <v>3973</v>
      </c>
      <c r="N241" s="131">
        <v>46153</v>
      </c>
      <c r="O241" s="150" t="s">
        <v>3975</v>
      </c>
      <c r="P241" s="139">
        <v>1</v>
      </c>
      <c r="Q241" s="132" t="s">
        <v>789</v>
      </c>
      <c r="R241" s="131"/>
      <c r="S241" s="131"/>
      <c r="T241" s="133"/>
      <c r="U241" s="133"/>
      <c r="V241" s="134"/>
      <c r="W241" s="132"/>
      <c r="X241" s="135"/>
    </row>
    <row r="242" spans="1:24" ht="38.25" hidden="1" customHeight="1" x14ac:dyDescent="0.25">
      <c r="A242" s="63" t="s">
        <v>73</v>
      </c>
      <c r="B242" s="80" t="s">
        <v>354</v>
      </c>
      <c r="C242" s="79" t="s">
        <v>355</v>
      </c>
      <c r="D242" s="80" t="s">
        <v>356</v>
      </c>
      <c r="E242" s="80">
        <v>1</v>
      </c>
      <c r="F242" s="81">
        <v>46113</v>
      </c>
      <c r="G242" s="81">
        <v>46203</v>
      </c>
      <c r="H242" s="82">
        <v>13.350000000000001</v>
      </c>
      <c r="I242" s="80" t="s">
        <v>293</v>
      </c>
      <c r="J242" s="83"/>
      <c r="K242" s="139">
        <v>1</v>
      </c>
      <c r="L242" s="145" t="s">
        <v>3976</v>
      </c>
      <c r="M242" s="149" t="s">
        <v>3973</v>
      </c>
      <c r="N242" s="131">
        <v>46153</v>
      </c>
      <c r="O242" s="150" t="s">
        <v>3977</v>
      </c>
      <c r="P242" s="139">
        <v>1</v>
      </c>
      <c r="Q242" s="132" t="s">
        <v>789</v>
      </c>
      <c r="R242" s="131"/>
      <c r="S242" s="131"/>
      <c r="T242" s="133"/>
      <c r="U242" s="133"/>
      <c r="V242" s="134"/>
      <c r="W242" s="132"/>
      <c r="X242" s="135"/>
    </row>
    <row r="243" spans="1:24" ht="38.25" hidden="1" customHeight="1" x14ac:dyDescent="0.25">
      <c r="A243" s="63" t="s">
        <v>73</v>
      </c>
      <c r="B243" s="87" t="s">
        <v>379</v>
      </c>
      <c r="C243" s="108" t="s">
        <v>380</v>
      </c>
      <c r="D243" s="87" t="s">
        <v>381</v>
      </c>
      <c r="E243" s="87">
        <v>1</v>
      </c>
      <c r="F243" s="88">
        <v>44287</v>
      </c>
      <c r="G243" s="88">
        <v>44439</v>
      </c>
      <c r="H243" s="89">
        <v>22.5</v>
      </c>
      <c r="I243" s="87" t="s">
        <v>293</v>
      </c>
      <c r="J243" s="90"/>
      <c r="K243" s="139">
        <v>1</v>
      </c>
      <c r="L243" s="145" t="s">
        <v>3978</v>
      </c>
      <c r="M243" s="149" t="s">
        <v>3973</v>
      </c>
      <c r="N243" s="131">
        <v>46153</v>
      </c>
      <c r="O243" s="150" t="s">
        <v>3979</v>
      </c>
      <c r="P243" s="139">
        <v>1</v>
      </c>
      <c r="Q243" s="132" t="s">
        <v>789</v>
      </c>
      <c r="R243" s="131"/>
      <c r="S243" s="131"/>
      <c r="T243" s="133"/>
      <c r="U243" s="133"/>
      <c r="V243" s="134"/>
      <c r="W243" s="132"/>
      <c r="X243" s="135"/>
    </row>
    <row r="244" spans="1:24" ht="38.25" hidden="1" customHeight="1" x14ac:dyDescent="0.25">
      <c r="A244" s="63" t="s">
        <v>73</v>
      </c>
      <c r="B244" s="87" t="s">
        <v>383</v>
      </c>
      <c r="C244" s="108" t="s">
        <v>384</v>
      </c>
      <c r="D244" s="87" t="s">
        <v>385</v>
      </c>
      <c r="E244" s="87">
        <v>1</v>
      </c>
      <c r="F244" s="88">
        <v>44287</v>
      </c>
      <c r="G244" s="88">
        <v>44439</v>
      </c>
      <c r="H244" s="89">
        <v>22.5</v>
      </c>
      <c r="I244" s="87" t="s">
        <v>293</v>
      </c>
      <c r="J244" s="90"/>
      <c r="K244" s="139">
        <v>1</v>
      </c>
      <c r="L244" s="145" t="s">
        <v>3980</v>
      </c>
      <c r="M244" s="149" t="s">
        <v>3973</v>
      </c>
      <c r="N244" s="131">
        <v>46153</v>
      </c>
      <c r="O244" s="150" t="s">
        <v>3981</v>
      </c>
      <c r="P244" s="139">
        <v>1</v>
      </c>
      <c r="Q244" s="132" t="s">
        <v>789</v>
      </c>
      <c r="R244" s="131"/>
      <c r="S244" s="131"/>
      <c r="T244" s="133"/>
      <c r="U244" s="133"/>
      <c r="V244" s="134"/>
      <c r="W244" s="132"/>
      <c r="X244" s="135"/>
    </row>
    <row r="245" spans="1:24" ht="38.25" hidden="1" customHeight="1" x14ac:dyDescent="0.25">
      <c r="A245" s="63" t="s">
        <v>73</v>
      </c>
      <c r="B245" s="80" t="s">
        <v>400</v>
      </c>
      <c r="C245" s="79" t="s">
        <v>401</v>
      </c>
      <c r="D245" s="80" t="s">
        <v>402</v>
      </c>
      <c r="E245" s="80">
        <v>1</v>
      </c>
      <c r="F245" s="81">
        <v>46113</v>
      </c>
      <c r="G245" s="81">
        <v>46203</v>
      </c>
      <c r="H245" s="82">
        <v>13.350000000000001</v>
      </c>
      <c r="I245" s="80" t="s">
        <v>293</v>
      </c>
      <c r="J245" s="83"/>
      <c r="K245" s="139">
        <v>1</v>
      </c>
      <c r="L245" s="145" t="s">
        <v>3982</v>
      </c>
      <c r="M245" s="149" t="s">
        <v>3973</v>
      </c>
      <c r="N245" s="131">
        <v>46153</v>
      </c>
      <c r="O245" s="150" t="s">
        <v>3983</v>
      </c>
      <c r="P245" s="139">
        <v>1</v>
      </c>
      <c r="Q245" s="132" t="s">
        <v>789</v>
      </c>
      <c r="R245" s="131"/>
      <c r="S245" s="131"/>
      <c r="T245" s="133"/>
      <c r="U245" s="133"/>
      <c r="V245" s="134"/>
      <c r="W245" s="132"/>
      <c r="X245" s="135"/>
    </row>
    <row r="246" spans="1:24" ht="38.25" hidden="1" customHeight="1" x14ac:dyDescent="0.25">
      <c r="A246" s="63" t="s">
        <v>73</v>
      </c>
      <c r="B246" s="80" t="s">
        <v>463</v>
      </c>
      <c r="C246" s="79" t="s">
        <v>464</v>
      </c>
      <c r="D246" s="80" t="s">
        <v>292</v>
      </c>
      <c r="E246" s="80">
        <v>1</v>
      </c>
      <c r="F246" s="81">
        <v>46023</v>
      </c>
      <c r="G246" s="81">
        <v>46112</v>
      </c>
      <c r="H246" s="82">
        <v>13.5</v>
      </c>
      <c r="I246" s="80" t="s">
        <v>465</v>
      </c>
      <c r="J246" s="83"/>
      <c r="K246" s="139">
        <v>1</v>
      </c>
      <c r="L246" s="145" t="s">
        <v>3984</v>
      </c>
      <c r="M246" s="149" t="s">
        <v>3973</v>
      </c>
      <c r="N246" s="131">
        <v>46153</v>
      </c>
      <c r="O246" s="150" t="s">
        <v>3985</v>
      </c>
      <c r="P246" s="139">
        <v>1</v>
      </c>
      <c r="Q246" s="132" t="s">
        <v>789</v>
      </c>
      <c r="R246" s="131"/>
      <c r="S246" s="131"/>
      <c r="T246" s="133"/>
      <c r="U246" s="133"/>
      <c r="V246" s="134"/>
      <c r="W246" s="132"/>
      <c r="X246" s="135"/>
    </row>
    <row r="247" spans="1:24" ht="38.25" hidden="1" customHeight="1" x14ac:dyDescent="0.25">
      <c r="A247" s="63" t="s">
        <v>73</v>
      </c>
      <c r="B247" s="80" t="s">
        <v>475</v>
      </c>
      <c r="C247" s="79" t="s">
        <v>476</v>
      </c>
      <c r="D247" s="80" t="s">
        <v>477</v>
      </c>
      <c r="E247" s="80">
        <v>1</v>
      </c>
      <c r="F247" s="81">
        <v>44409</v>
      </c>
      <c r="G247" s="81">
        <v>44469</v>
      </c>
      <c r="H247" s="82">
        <v>8.85</v>
      </c>
      <c r="I247" s="80" t="s">
        <v>293</v>
      </c>
      <c r="J247" s="83"/>
      <c r="K247" s="139">
        <v>1</v>
      </c>
      <c r="L247" s="145" t="s">
        <v>3986</v>
      </c>
      <c r="M247" s="149" t="s">
        <v>3973</v>
      </c>
      <c r="N247" s="131">
        <v>46153</v>
      </c>
      <c r="O247" s="150" t="s">
        <v>3987</v>
      </c>
      <c r="P247" s="139">
        <v>1</v>
      </c>
      <c r="Q247" s="132" t="s">
        <v>789</v>
      </c>
      <c r="R247" s="131"/>
      <c r="S247" s="131"/>
      <c r="T247" s="133"/>
      <c r="U247" s="133"/>
      <c r="V247" s="134"/>
      <c r="W247" s="132"/>
      <c r="X247" s="135"/>
    </row>
    <row r="248" spans="1:24" ht="38.25" hidden="1" customHeight="1" x14ac:dyDescent="0.25">
      <c r="A248" s="63" t="s">
        <v>73</v>
      </c>
      <c r="B248" s="80" t="s">
        <v>486</v>
      </c>
      <c r="C248" s="79" t="s">
        <v>487</v>
      </c>
      <c r="D248" s="80" t="s">
        <v>488</v>
      </c>
      <c r="E248" s="80">
        <v>1</v>
      </c>
      <c r="F248" s="81">
        <v>46113</v>
      </c>
      <c r="G248" s="81">
        <v>46203</v>
      </c>
      <c r="H248" s="82">
        <v>13.350000000000001</v>
      </c>
      <c r="I248" s="80" t="s">
        <v>293</v>
      </c>
      <c r="J248" s="83"/>
      <c r="K248" s="139">
        <v>1</v>
      </c>
      <c r="L248" s="145" t="s">
        <v>487</v>
      </c>
      <c r="M248" s="149" t="s">
        <v>3973</v>
      </c>
      <c r="N248" s="131">
        <v>46153</v>
      </c>
      <c r="O248" s="150" t="s">
        <v>3988</v>
      </c>
      <c r="P248" s="139">
        <v>1</v>
      </c>
      <c r="Q248" s="132" t="s">
        <v>789</v>
      </c>
      <c r="R248" s="131"/>
      <c r="S248" s="131"/>
      <c r="T248" s="133"/>
      <c r="U248" s="133"/>
      <c r="V248" s="134"/>
      <c r="W248" s="132"/>
      <c r="X248" s="135"/>
    </row>
    <row r="249" spans="1:24" ht="38.25" hidden="1" customHeight="1" x14ac:dyDescent="0.25">
      <c r="A249" s="63" t="s">
        <v>73</v>
      </c>
      <c r="B249" s="87" t="s">
        <v>678</v>
      </c>
      <c r="C249" s="108" t="s">
        <v>679</v>
      </c>
      <c r="D249" s="87" t="s">
        <v>680</v>
      </c>
      <c r="E249" s="87">
        <v>1</v>
      </c>
      <c r="F249" s="88">
        <v>44480</v>
      </c>
      <c r="G249" s="88">
        <v>44500</v>
      </c>
      <c r="H249" s="89">
        <v>3</v>
      </c>
      <c r="I249" s="87" t="s">
        <v>293</v>
      </c>
      <c r="J249" s="90"/>
      <c r="K249" s="139">
        <v>1</v>
      </c>
      <c r="L249" s="145" t="s">
        <v>3989</v>
      </c>
      <c r="M249" s="149" t="s">
        <v>3973</v>
      </c>
      <c r="N249" s="131">
        <v>46153</v>
      </c>
      <c r="O249" s="150" t="s">
        <v>3990</v>
      </c>
      <c r="P249" s="139">
        <v>1</v>
      </c>
      <c r="Q249" s="132" t="s">
        <v>789</v>
      </c>
      <c r="R249" s="131"/>
      <c r="S249" s="131"/>
      <c r="T249" s="133"/>
      <c r="U249" s="133"/>
      <c r="V249" s="134"/>
      <c r="W249" s="132"/>
      <c r="X249" s="135"/>
    </row>
    <row r="250" spans="1:24" ht="38.25" hidden="1" customHeight="1" x14ac:dyDescent="0.25">
      <c r="A250" s="63" t="s">
        <v>73</v>
      </c>
      <c r="B250" s="87" t="s">
        <v>684</v>
      </c>
      <c r="C250" s="108" t="s">
        <v>685</v>
      </c>
      <c r="D250" s="87" t="s">
        <v>683</v>
      </c>
      <c r="E250" s="87">
        <v>1</v>
      </c>
      <c r="F250" s="88">
        <v>44480</v>
      </c>
      <c r="G250" s="88">
        <v>44561</v>
      </c>
      <c r="H250" s="89">
        <v>12</v>
      </c>
      <c r="I250" s="87" t="s">
        <v>293</v>
      </c>
      <c r="J250" s="90"/>
      <c r="K250" s="139">
        <v>1</v>
      </c>
      <c r="L250" s="145" t="s">
        <v>3991</v>
      </c>
      <c r="M250" s="149" t="s">
        <v>3973</v>
      </c>
      <c r="N250" s="131">
        <v>46153</v>
      </c>
      <c r="O250" s="150" t="s">
        <v>3992</v>
      </c>
      <c r="P250" s="139">
        <v>1</v>
      </c>
      <c r="Q250" s="132" t="s">
        <v>789</v>
      </c>
      <c r="R250" s="131"/>
      <c r="S250" s="131"/>
      <c r="T250" s="133"/>
      <c r="U250" s="133"/>
      <c r="V250" s="134"/>
      <c r="W250" s="132"/>
      <c r="X250" s="135"/>
    </row>
    <row r="251" spans="1:24" ht="38.25" hidden="1" customHeight="1" x14ac:dyDescent="0.25">
      <c r="A251" s="63" t="s">
        <v>73</v>
      </c>
      <c r="B251" s="80" t="s">
        <v>1754</v>
      </c>
      <c r="C251" s="79" t="s">
        <v>1755</v>
      </c>
      <c r="D251" s="80" t="s">
        <v>1756</v>
      </c>
      <c r="E251" s="80">
        <v>1</v>
      </c>
      <c r="F251" s="81">
        <v>45404</v>
      </c>
      <c r="G251" s="81">
        <v>45473</v>
      </c>
      <c r="H251" s="82">
        <v>10.199999999999999</v>
      </c>
      <c r="I251" s="80" t="s">
        <v>293</v>
      </c>
      <c r="J251" s="83"/>
      <c r="K251" s="139">
        <v>1</v>
      </c>
      <c r="L251" s="145" t="s">
        <v>1755</v>
      </c>
      <c r="M251" s="149" t="s">
        <v>3973</v>
      </c>
      <c r="N251" s="131">
        <v>46153</v>
      </c>
      <c r="O251" s="150" t="s">
        <v>3993</v>
      </c>
      <c r="P251" s="139">
        <v>1</v>
      </c>
      <c r="Q251" s="132" t="s">
        <v>789</v>
      </c>
      <c r="R251" s="131"/>
      <c r="S251" s="131"/>
      <c r="T251" s="133"/>
      <c r="U251" s="133"/>
      <c r="V251" s="134"/>
      <c r="W251" s="132"/>
      <c r="X251" s="135"/>
    </row>
    <row r="252" spans="1:24" ht="38.25" hidden="1" customHeight="1" x14ac:dyDescent="0.25">
      <c r="A252" s="63" t="s">
        <v>73</v>
      </c>
      <c r="B252" s="80" t="s">
        <v>1760</v>
      </c>
      <c r="C252" s="79" t="s">
        <v>1761</v>
      </c>
      <c r="D252" s="80" t="s">
        <v>488</v>
      </c>
      <c r="E252" s="80">
        <v>1</v>
      </c>
      <c r="F252" s="81">
        <v>45404</v>
      </c>
      <c r="G252" s="81">
        <v>45473</v>
      </c>
      <c r="H252" s="82">
        <v>10.199999999999999</v>
      </c>
      <c r="I252" s="80" t="s">
        <v>293</v>
      </c>
      <c r="J252" s="83"/>
      <c r="K252" s="139">
        <v>1</v>
      </c>
      <c r="L252" s="145" t="s">
        <v>1761</v>
      </c>
      <c r="M252" s="149" t="s">
        <v>3973</v>
      </c>
      <c r="N252" s="131">
        <v>46153</v>
      </c>
      <c r="O252" s="150" t="s">
        <v>3994</v>
      </c>
      <c r="P252" s="139">
        <v>1</v>
      </c>
      <c r="Q252" s="132" t="s">
        <v>789</v>
      </c>
      <c r="R252" s="131"/>
      <c r="S252" s="131"/>
      <c r="T252" s="133"/>
      <c r="U252" s="133"/>
      <c r="V252" s="134"/>
      <c r="W252" s="132"/>
      <c r="X252" s="135"/>
    </row>
    <row r="253" spans="1:24" ht="38.25" hidden="1" customHeight="1" x14ac:dyDescent="0.25">
      <c r="A253" s="63" t="s">
        <v>73</v>
      </c>
      <c r="B253" s="87" t="s">
        <v>1807</v>
      </c>
      <c r="C253" s="108" t="s">
        <v>1808</v>
      </c>
      <c r="D253" s="87" t="s">
        <v>1809</v>
      </c>
      <c r="E253" s="87">
        <v>1</v>
      </c>
      <c r="F253" s="88">
        <v>45413</v>
      </c>
      <c r="G253" s="88">
        <v>45473</v>
      </c>
      <c r="H253" s="89">
        <v>8.85</v>
      </c>
      <c r="I253" s="87" t="s">
        <v>293</v>
      </c>
      <c r="J253" s="90"/>
      <c r="K253" s="139">
        <v>1</v>
      </c>
      <c r="L253" s="145" t="s">
        <v>3995</v>
      </c>
      <c r="M253" s="149" t="s">
        <v>3973</v>
      </c>
      <c r="N253" s="131">
        <v>46153</v>
      </c>
      <c r="O253" s="150" t="s">
        <v>3775</v>
      </c>
      <c r="P253" s="139">
        <v>0</v>
      </c>
      <c r="Q253" s="132" t="s">
        <v>82</v>
      </c>
      <c r="R253" s="131"/>
      <c r="S253" s="131"/>
      <c r="T253" s="133"/>
      <c r="U253" s="133"/>
      <c r="V253" s="134"/>
      <c r="W253" s="132"/>
      <c r="X253" s="135"/>
    </row>
    <row r="254" spans="1:24" ht="38.25" hidden="1" customHeight="1" x14ac:dyDescent="0.25">
      <c r="A254" s="63" t="s">
        <v>73</v>
      </c>
      <c r="B254" s="87" t="s">
        <v>1829</v>
      </c>
      <c r="C254" s="108" t="s">
        <v>1830</v>
      </c>
      <c r="D254" s="87" t="s">
        <v>1831</v>
      </c>
      <c r="E254" s="87">
        <v>6</v>
      </c>
      <c r="F254" s="88">
        <v>45444</v>
      </c>
      <c r="G254" s="88">
        <v>45657</v>
      </c>
      <c r="H254" s="89">
        <v>31.500000000000004</v>
      </c>
      <c r="I254" s="87" t="s">
        <v>293</v>
      </c>
      <c r="J254" s="90"/>
      <c r="K254" s="139">
        <v>1</v>
      </c>
      <c r="L254" s="145" t="s">
        <v>3996</v>
      </c>
      <c r="M254" s="149" t="s">
        <v>3973</v>
      </c>
      <c r="N254" s="131">
        <v>46153</v>
      </c>
      <c r="O254" s="150" t="s">
        <v>3997</v>
      </c>
      <c r="P254" s="139">
        <v>0.5</v>
      </c>
      <c r="Q254" s="132" t="s">
        <v>82</v>
      </c>
      <c r="R254" s="131"/>
      <c r="S254" s="131"/>
      <c r="T254" s="133"/>
      <c r="U254" s="133"/>
      <c r="V254" s="134"/>
      <c r="W254" s="132"/>
      <c r="X254" s="135"/>
    </row>
    <row r="255" spans="1:24" ht="38.25" hidden="1" customHeight="1" x14ac:dyDescent="0.25">
      <c r="A255" s="63" t="s">
        <v>73</v>
      </c>
      <c r="B255" s="87" t="s">
        <v>2317</v>
      </c>
      <c r="C255" s="108" t="s">
        <v>2318</v>
      </c>
      <c r="D255" s="87" t="s">
        <v>2319</v>
      </c>
      <c r="E255" s="87">
        <v>1</v>
      </c>
      <c r="F255" s="88">
        <v>45748</v>
      </c>
      <c r="G255" s="88">
        <v>45807</v>
      </c>
      <c r="H255" s="89">
        <v>8.85</v>
      </c>
      <c r="I255" s="87" t="s">
        <v>293</v>
      </c>
      <c r="J255" s="90"/>
      <c r="K255" s="139">
        <v>1</v>
      </c>
      <c r="L255" s="145" t="s">
        <v>3998</v>
      </c>
      <c r="M255" s="149" t="s">
        <v>3973</v>
      </c>
      <c r="N255" s="131">
        <v>46153</v>
      </c>
      <c r="O255" s="150" t="s">
        <v>3999</v>
      </c>
      <c r="P255" s="139">
        <v>1</v>
      </c>
      <c r="Q255" s="132" t="s">
        <v>789</v>
      </c>
      <c r="R255" s="131"/>
      <c r="S255" s="131"/>
      <c r="T255" s="133"/>
      <c r="U255" s="133"/>
      <c r="V255" s="134"/>
      <c r="W255" s="132"/>
      <c r="X255" s="135"/>
    </row>
    <row r="256" spans="1:24" ht="38.25" hidden="1" customHeight="1" x14ac:dyDescent="0.25">
      <c r="A256" s="63" t="s">
        <v>73</v>
      </c>
      <c r="B256" s="87" t="s">
        <v>2323</v>
      </c>
      <c r="C256" s="108" t="s">
        <v>2324</v>
      </c>
      <c r="D256" s="87" t="s">
        <v>2325</v>
      </c>
      <c r="E256" s="87">
        <v>1</v>
      </c>
      <c r="F256" s="88">
        <v>45748</v>
      </c>
      <c r="G256" s="88">
        <v>45807</v>
      </c>
      <c r="H256" s="89">
        <v>8.85</v>
      </c>
      <c r="I256" s="87" t="s">
        <v>293</v>
      </c>
      <c r="J256" s="90"/>
      <c r="K256" s="139">
        <v>1</v>
      </c>
      <c r="L256" s="145" t="s">
        <v>4000</v>
      </c>
      <c r="M256" s="149" t="s">
        <v>3973</v>
      </c>
      <c r="N256" s="131">
        <v>46153</v>
      </c>
      <c r="O256" s="150" t="s">
        <v>4001</v>
      </c>
      <c r="P256" s="139">
        <v>1</v>
      </c>
      <c r="Q256" s="132" t="s">
        <v>789</v>
      </c>
      <c r="R256" s="131"/>
      <c r="S256" s="131"/>
      <c r="T256" s="133"/>
      <c r="U256" s="133"/>
      <c r="V256" s="134"/>
      <c r="W256" s="132"/>
      <c r="X256" s="135"/>
    </row>
    <row r="257" spans="1:24" ht="38.25" hidden="1" customHeight="1" x14ac:dyDescent="0.25">
      <c r="A257" s="63" t="s">
        <v>73</v>
      </c>
      <c r="B257" s="80" t="s">
        <v>2331</v>
      </c>
      <c r="C257" s="78" t="s">
        <v>3370</v>
      </c>
      <c r="D257" s="78" t="s">
        <v>3239</v>
      </c>
      <c r="E257" s="80">
        <v>1</v>
      </c>
      <c r="F257" s="81">
        <v>46023</v>
      </c>
      <c r="G257" s="81">
        <v>46142</v>
      </c>
      <c r="H257" s="82">
        <v>17.849999999999998</v>
      </c>
      <c r="I257" s="80" t="s">
        <v>293</v>
      </c>
      <c r="J257" s="83"/>
      <c r="K257" s="139">
        <v>1</v>
      </c>
      <c r="L257" s="145" t="s">
        <v>4002</v>
      </c>
      <c r="M257" s="149" t="s">
        <v>3973</v>
      </c>
      <c r="N257" s="131">
        <v>46153</v>
      </c>
      <c r="O257" s="150" t="s">
        <v>4003</v>
      </c>
      <c r="P257" s="139">
        <v>1</v>
      </c>
      <c r="Q257" s="132" t="s">
        <v>789</v>
      </c>
      <c r="R257" s="131"/>
      <c r="S257" s="131"/>
      <c r="T257" s="133"/>
      <c r="U257" s="133"/>
      <c r="V257" s="134"/>
      <c r="W257" s="132"/>
      <c r="X257" s="135"/>
    </row>
    <row r="258" spans="1:24" ht="38.25" hidden="1" customHeight="1" x14ac:dyDescent="0.25">
      <c r="A258" s="63" t="s">
        <v>73</v>
      </c>
      <c r="B258" s="87" t="s">
        <v>2346</v>
      </c>
      <c r="C258" s="108" t="s">
        <v>2347</v>
      </c>
      <c r="D258" s="87" t="s">
        <v>2348</v>
      </c>
      <c r="E258" s="87">
        <v>3</v>
      </c>
      <c r="F258" s="88">
        <v>45748</v>
      </c>
      <c r="G258" s="88">
        <v>46022</v>
      </c>
      <c r="H258" s="89">
        <v>40.5</v>
      </c>
      <c r="I258" s="87" t="s">
        <v>465</v>
      </c>
      <c r="J258" s="90"/>
      <c r="K258" s="139">
        <v>1</v>
      </c>
      <c r="L258" s="145" t="s">
        <v>4004</v>
      </c>
      <c r="M258" s="149" t="s">
        <v>3973</v>
      </c>
      <c r="N258" s="131">
        <v>46153</v>
      </c>
      <c r="O258" s="150" t="s">
        <v>4005</v>
      </c>
      <c r="P258" s="139">
        <v>1</v>
      </c>
      <c r="Q258" s="132" t="s">
        <v>789</v>
      </c>
      <c r="R258" s="131"/>
      <c r="S258" s="131"/>
      <c r="T258" s="133"/>
      <c r="U258" s="133"/>
      <c r="V258" s="134"/>
      <c r="W258" s="132"/>
      <c r="X258" s="135"/>
    </row>
    <row r="259" spans="1:24" ht="38.25" hidden="1" customHeight="1" x14ac:dyDescent="0.25">
      <c r="A259" s="63" t="s">
        <v>73</v>
      </c>
      <c r="B259" s="87" t="s">
        <v>2354</v>
      </c>
      <c r="C259" s="108" t="s">
        <v>2355</v>
      </c>
      <c r="D259" s="87" t="s">
        <v>2356</v>
      </c>
      <c r="E259" s="87">
        <v>1</v>
      </c>
      <c r="F259" s="88">
        <v>45748</v>
      </c>
      <c r="G259" s="88">
        <v>46112</v>
      </c>
      <c r="H259" s="89">
        <v>54</v>
      </c>
      <c r="I259" s="87" t="s">
        <v>293</v>
      </c>
      <c r="J259" s="90"/>
      <c r="K259" s="139">
        <v>1</v>
      </c>
      <c r="L259" s="145" t="s">
        <v>4006</v>
      </c>
      <c r="M259" s="149" t="s">
        <v>3973</v>
      </c>
      <c r="N259" s="131">
        <v>46153</v>
      </c>
      <c r="O259" s="150" t="s">
        <v>4007</v>
      </c>
      <c r="P259" s="139">
        <v>1</v>
      </c>
      <c r="Q259" s="132" t="s">
        <v>789</v>
      </c>
      <c r="R259" s="131"/>
      <c r="S259" s="131"/>
      <c r="T259" s="133"/>
      <c r="U259" s="133"/>
      <c r="V259" s="134"/>
      <c r="W259" s="132"/>
      <c r="X259" s="135"/>
    </row>
    <row r="260" spans="1:24" ht="38.25" hidden="1" customHeight="1" x14ac:dyDescent="0.25">
      <c r="A260" s="63" t="s">
        <v>73</v>
      </c>
      <c r="B260" s="90" t="s">
        <v>2505</v>
      </c>
      <c r="C260" s="107" t="s">
        <v>2506</v>
      </c>
      <c r="D260" s="90" t="s">
        <v>2507</v>
      </c>
      <c r="E260" s="90">
        <v>13</v>
      </c>
      <c r="F260" s="101">
        <v>44897</v>
      </c>
      <c r="G260" s="101">
        <v>45381</v>
      </c>
      <c r="H260" s="102">
        <v>71.7</v>
      </c>
      <c r="I260" s="90" t="s">
        <v>77</v>
      </c>
      <c r="J260" s="90" t="s">
        <v>1188</v>
      </c>
      <c r="K260" s="139">
        <v>1</v>
      </c>
      <c r="L260" s="145" t="s">
        <v>4008</v>
      </c>
      <c r="M260" s="149" t="s">
        <v>4009</v>
      </c>
      <c r="N260" s="131">
        <v>46153</v>
      </c>
      <c r="O260" s="150" t="s">
        <v>4010</v>
      </c>
      <c r="P260" s="139">
        <v>1</v>
      </c>
      <c r="Q260" s="132" t="s">
        <v>789</v>
      </c>
      <c r="R260" s="131"/>
      <c r="S260" s="131"/>
      <c r="T260" s="133" t="s">
        <v>4011</v>
      </c>
      <c r="U260" s="133"/>
      <c r="V260" s="134"/>
      <c r="W260" s="132" t="s">
        <v>4012</v>
      </c>
      <c r="X260" s="135"/>
    </row>
    <row r="261" spans="1:24" ht="38.25" hidden="1" customHeight="1" x14ac:dyDescent="0.25">
      <c r="A261" s="63" t="s">
        <v>73</v>
      </c>
      <c r="B261" s="90" t="s">
        <v>2520</v>
      </c>
      <c r="C261" s="107" t="s">
        <v>2521</v>
      </c>
      <c r="D261" s="90" t="s">
        <v>2522</v>
      </c>
      <c r="E261" s="90">
        <v>5</v>
      </c>
      <c r="F261" s="101">
        <v>44897</v>
      </c>
      <c r="G261" s="101">
        <v>45381</v>
      </c>
      <c r="H261" s="102">
        <v>71.7</v>
      </c>
      <c r="I261" s="90" t="s">
        <v>293</v>
      </c>
      <c r="J261" s="90" t="s">
        <v>1188</v>
      </c>
      <c r="K261" s="139">
        <v>1</v>
      </c>
      <c r="L261" s="145" t="s">
        <v>4013</v>
      </c>
      <c r="M261" s="149" t="s">
        <v>3973</v>
      </c>
      <c r="N261" s="131">
        <v>46153</v>
      </c>
      <c r="O261" s="150" t="s">
        <v>3675</v>
      </c>
      <c r="P261" s="139">
        <v>1</v>
      </c>
      <c r="Q261" s="132" t="s">
        <v>789</v>
      </c>
      <c r="R261" s="131"/>
      <c r="S261" s="131"/>
      <c r="T261" s="133"/>
      <c r="U261" s="133"/>
      <c r="V261" s="134"/>
      <c r="W261" s="132"/>
      <c r="X261" s="135"/>
    </row>
    <row r="262" spans="1:24" ht="38.25" hidden="1" customHeight="1" x14ac:dyDescent="0.25">
      <c r="A262" s="63" t="s">
        <v>73</v>
      </c>
      <c r="B262" s="90" t="s">
        <v>2624</v>
      </c>
      <c r="C262" s="107" t="s">
        <v>2625</v>
      </c>
      <c r="D262" s="90" t="s">
        <v>2626</v>
      </c>
      <c r="E262" s="90">
        <v>1</v>
      </c>
      <c r="F262" s="101">
        <v>45210</v>
      </c>
      <c r="G262" s="101">
        <v>45473</v>
      </c>
      <c r="H262" s="102">
        <v>38.85</v>
      </c>
      <c r="I262" s="90" t="s">
        <v>293</v>
      </c>
      <c r="J262" s="90" t="s">
        <v>1188</v>
      </c>
      <c r="K262" s="139">
        <v>1</v>
      </c>
      <c r="L262" s="145" t="s">
        <v>4014</v>
      </c>
      <c r="M262" s="149" t="s">
        <v>3973</v>
      </c>
      <c r="N262" s="131">
        <v>46153</v>
      </c>
      <c r="O262" s="150" t="s">
        <v>3675</v>
      </c>
      <c r="P262" s="139">
        <v>1</v>
      </c>
      <c r="Q262" s="132" t="s">
        <v>789</v>
      </c>
      <c r="R262" s="131"/>
      <c r="S262" s="131"/>
      <c r="T262" s="133"/>
      <c r="U262" s="133"/>
      <c r="V262" s="134"/>
      <c r="W262" s="132"/>
      <c r="X262" s="135"/>
    </row>
    <row r="263" spans="1:24" ht="38.25" hidden="1" customHeight="1" x14ac:dyDescent="0.25">
      <c r="A263" s="63" t="s">
        <v>73</v>
      </c>
      <c r="B263" s="90" t="s">
        <v>2638</v>
      </c>
      <c r="C263" s="107" t="s">
        <v>2639</v>
      </c>
      <c r="D263" s="90" t="s">
        <v>2640</v>
      </c>
      <c r="E263" s="90">
        <v>1</v>
      </c>
      <c r="F263" s="101">
        <v>45210</v>
      </c>
      <c r="G263" s="101">
        <v>45473</v>
      </c>
      <c r="H263" s="102">
        <v>38.85</v>
      </c>
      <c r="I263" s="90" t="s">
        <v>293</v>
      </c>
      <c r="J263" s="90" t="s">
        <v>1188</v>
      </c>
      <c r="K263" s="139">
        <v>1</v>
      </c>
      <c r="L263" s="145" t="s">
        <v>4015</v>
      </c>
      <c r="M263" s="149" t="s">
        <v>3973</v>
      </c>
      <c r="N263" s="131">
        <v>46153</v>
      </c>
      <c r="O263" s="150" t="s">
        <v>3675</v>
      </c>
      <c r="P263" s="139">
        <v>1</v>
      </c>
      <c r="Q263" s="132" t="s">
        <v>789</v>
      </c>
      <c r="R263" s="131"/>
      <c r="S263" s="131"/>
      <c r="T263" s="133"/>
      <c r="U263" s="133"/>
      <c r="V263" s="134"/>
      <c r="W263" s="132"/>
      <c r="X263" s="135"/>
    </row>
    <row r="264" spans="1:24" ht="38.25" hidden="1" customHeight="1" x14ac:dyDescent="0.25">
      <c r="A264" s="63" t="s">
        <v>73</v>
      </c>
      <c r="B264" s="90" t="s">
        <v>2642</v>
      </c>
      <c r="C264" s="107" t="s">
        <v>2643</v>
      </c>
      <c r="D264" s="90" t="s">
        <v>2644</v>
      </c>
      <c r="E264" s="90">
        <v>1</v>
      </c>
      <c r="F264" s="101">
        <v>45210</v>
      </c>
      <c r="G264" s="101">
        <v>45473</v>
      </c>
      <c r="H264" s="102">
        <v>38.85</v>
      </c>
      <c r="I264" s="90" t="s">
        <v>293</v>
      </c>
      <c r="J264" s="90" t="s">
        <v>1188</v>
      </c>
      <c r="K264" s="139">
        <v>1</v>
      </c>
      <c r="L264" s="145" t="s">
        <v>4016</v>
      </c>
      <c r="M264" s="149" t="s">
        <v>3973</v>
      </c>
      <c r="N264" s="131">
        <v>46153</v>
      </c>
      <c r="O264" s="150" t="s">
        <v>3675</v>
      </c>
      <c r="P264" s="139">
        <v>1</v>
      </c>
      <c r="Q264" s="132" t="s">
        <v>789</v>
      </c>
      <c r="R264" s="131"/>
      <c r="S264" s="131"/>
      <c r="T264" s="133"/>
      <c r="U264" s="133"/>
      <c r="V264" s="134"/>
      <c r="W264" s="132"/>
      <c r="X264" s="135"/>
    </row>
    <row r="265" spans="1:24" ht="38.25" hidden="1" customHeight="1" x14ac:dyDescent="0.25">
      <c r="A265" s="63" t="s">
        <v>73</v>
      </c>
      <c r="B265" s="90" t="s">
        <v>2689</v>
      </c>
      <c r="C265" s="107" t="s">
        <v>2690</v>
      </c>
      <c r="D265" s="90" t="s">
        <v>2691</v>
      </c>
      <c r="E265" s="90">
        <v>2</v>
      </c>
      <c r="F265" s="101">
        <v>45280</v>
      </c>
      <c r="G265" s="101">
        <v>45412</v>
      </c>
      <c r="H265" s="102">
        <v>19.5</v>
      </c>
      <c r="I265" s="90" t="s">
        <v>293</v>
      </c>
      <c r="J265" s="90" t="s">
        <v>1188</v>
      </c>
      <c r="K265" s="139">
        <v>1</v>
      </c>
      <c r="L265" s="145" t="s">
        <v>4017</v>
      </c>
      <c r="M265" s="149" t="s">
        <v>3973</v>
      </c>
      <c r="N265" s="131">
        <v>46153</v>
      </c>
      <c r="O265" s="150" t="s">
        <v>4018</v>
      </c>
      <c r="P265" s="139">
        <v>1</v>
      </c>
      <c r="Q265" s="132" t="s">
        <v>789</v>
      </c>
      <c r="R265" s="131"/>
      <c r="S265" s="131"/>
      <c r="T265" s="133"/>
      <c r="U265" s="133"/>
      <c r="V265" s="134"/>
      <c r="W265" s="132"/>
      <c r="X265" s="135"/>
    </row>
    <row r="266" spans="1:24" ht="38.25" hidden="1" customHeight="1" x14ac:dyDescent="0.25">
      <c r="A266" s="63" t="s">
        <v>73</v>
      </c>
      <c r="B266" s="90" t="s">
        <v>2699</v>
      </c>
      <c r="C266" s="107" t="s">
        <v>2700</v>
      </c>
      <c r="D266" s="90" t="s">
        <v>2374</v>
      </c>
      <c r="E266" s="90">
        <v>2</v>
      </c>
      <c r="F266" s="101">
        <v>45280</v>
      </c>
      <c r="G266" s="101">
        <v>45381</v>
      </c>
      <c r="H266" s="102">
        <v>15</v>
      </c>
      <c r="I266" s="90" t="s">
        <v>293</v>
      </c>
      <c r="J266" s="90" t="s">
        <v>1188</v>
      </c>
      <c r="K266" s="139">
        <v>1</v>
      </c>
      <c r="L266" s="145" t="s">
        <v>4019</v>
      </c>
      <c r="M266" s="149" t="s">
        <v>3973</v>
      </c>
      <c r="N266" s="131">
        <v>46153</v>
      </c>
      <c r="O266" s="150" t="s">
        <v>3675</v>
      </c>
      <c r="P266" s="139">
        <v>1</v>
      </c>
      <c r="Q266" s="132" t="s">
        <v>789</v>
      </c>
      <c r="R266" s="131"/>
      <c r="S266" s="131"/>
      <c r="T266" s="133"/>
      <c r="U266" s="133"/>
      <c r="V266" s="134"/>
      <c r="W266" s="132"/>
      <c r="X266" s="135"/>
    </row>
    <row r="267" spans="1:24" ht="38.25" hidden="1" customHeight="1" x14ac:dyDescent="0.25">
      <c r="A267" s="63" t="s">
        <v>73</v>
      </c>
      <c r="B267" s="90" t="s">
        <v>2701</v>
      </c>
      <c r="C267" s="107" t="s">
        <v>2702</v>
      </c>
      <c r="D267" s="90" t="s">
        <v>2703</v>
      </c>
      <c r="E267" s="90">
        <v>13</v>
      </c>
      <c r="F267" s="101">
        <v>45280</v>
      </c>
      <c r="G267" s="101">
        <v>45688</v>
      </c>
      <c r="H267" s="102">
        <v>60.150000000000006</v>
      </c>
      <c r="I267" s="90" t="s">
        <v>293</v>
      </c>
      <c r="J267" s="90" t="s">
        <v>1188</v>
      </c>
      <c r="K267" s="139">
        <v>1</v>
      </c>
      <c r="L267" s="145" t="s">
        <v>4020</v>
      </c>
      <c r="M267" s="149" t="s">
        <v>3973</v>
      </c>
      <c r="N267" s="131">
        <v>46153</v>
      </c>
      <c r="O267" s="150" t="s">
        <v>3675</v>
      </c>
      <c r="P267" s="139">
        <v>1</v>
      </c>
      <c r="Q267" s="132" t="s">
        <v>789</v>
      </c>
      <c r="R267" s="131"/>
      <c r="S267" s="131"/>
      <c r="T267" s="133"/>
      <c r="U267" s="133"/>
      <c r="V267" s="134"/>
      <c r="W267" s="132"/>
      <c r="X267" s="135"/>
    </row>
    <row r="268" spans="1:24" ht="38.25" hidden="1" customHeight="1" x14ac:dyDescent="0.25">
      <c r="A268" s="63" t="s">
        <v>73</v>
      </c>
      <c r="B268" s="90" t="s">
        <v>2706</v>
      </c>
      <c r="C268" s="107" t="s">
        <v>2707</v>
      </c>
      <c r="D268" s="90" t="s">
        <v>2708</v>
      </c>
      <c r="E268" s="90">
        <v>13</v>
      </c>
      <c r="F268" s="101">
        <v>45280</v>
      </c>
      <c r="G268" s="101">
        <v>45688</v>
      </c>
      <c r="H268" s="102">
        <v>60.150000000000006</v>
      </c>
      <c r="I268" s="90" t="s">
        <v>77</v>
      </c>
      <c r="J268" s="90" t="s">
        <v>1188</v>
      </c>
      <c r="K268" s="139">
        <v>1</v>
      </c>
      <c r="L268" s="145" t="s">
        <v>4021</v>
      </c>
      <c r="M268" s="149" t="s">
        <v>4022</v>
      </c>
      <c r="N268" s="131">
        <v>46153</v>
      </c>
      <c r="O268" s="150" t="s">
        <v>4023</v>
      </c>
      <c r="P268" s="139">
        <v>1</v>
      </c>
      <c r="Q268" s="132" t="s">
        <v>789</v>
      </c>
      <c r="R268" s="131"/>
      <c r="S268" s="131"/>
      <c r="T268" s="133"/>
      <c r="U268" s="133"/>
      <c r="V268" s="134"/>
      <c r="W268" s="132"/>
      <c r="X268" s="135"/>
    </row>
    <row r="269" spans="1:24" ht="38.25" hidden="1" customHeight="1" x14ac:dyDescent="0.25">
      <c r="A269" s="63" t="s">
        <v>73</v>
      </c>
      <c r="B269" s="90" t="s">
        <v>2720</v>
      </c>
      <c r="C269" s="107" t="s">
        <v>2721</v>
      </c>
      <c r="D269" s="90" t="s">
        <v>2722</v>
      </c>
      <c r="E269" s="90">
        <v>1</v>
      </c>
      <c r="F269" s="101">
        <v>45280</v>
      </c>
      <c r="G269" s="101">
        <v>45657</v>
      </c>
      <c r="H269" s="102">
        <v>55.649999999999991</v>
      </c>
      <c r="I269" s="90" t="s">
        <v>293</v>
      </c>
      <c r="J269" s="90" t="s">
        <v>1188</v>
      </c>
      <c r="K269" s="139">
        <v>1</v>
      </c>
      <c r="L269" s="145" t="s">
        <v>4024</v>
      </c>
      <c r="M269" s="149" t="s">
        <v>3973</v>
      </c>
      <c r="N269" s="131">
        <v>46153</v>
      </c>
      <c r="O269" s="150" t="s">
        <v>3675</v>
      </c>
      <c r="P269" s="139">
        <v>1</v>
      </c>
      <c r="Q269" s="132" t="s">
        <v>789</v>
      </c>
      <c r="R269" s="131"/>
      <c r="S269" s="131"/>
      <c r="T269" s="133"/>
      <c r="U269" s="133"/>
      <c r="V269" s="134"/>
      <c r="W269" s="132"/>
      <c r="X269" s="135"/>
    </row>
    <row r="270" spans="1:24" ht="38.25" hidden="1" customHeight="1" x14ac:dyDescent="0.25">
      <c r="A270" s="63" t="s">
        <v>73</v>
      </c>
      <c r="B270" s="90" t="s">
        <v>2732</v>
      </c>
      <c r="C270" s="107" t="s">
        <v>2733</v>
      </c>
      <c r="D270" s="90" t="s">
        <v>2734</v>
      </c>
      <c r="E270" s="90">
        <v>1</v>
      </c>
      <c r="F270" s="101">
        <v>45280</v>
      </c>
      <c r="G270" s="101">
        <v>45838</v>
      </c>
      <c r="H270" s="102">
        <v>82.5</v>
      </c>
      <c r="I270" s="90" t="s">
        <v>293</v>
      </c>
      <c r="J270" s="90" t="s">
        <v>1188</v>
      </c>
      <c r="K270" s="139">
        <v>1</v>
      </c>
      <c r="L270" s="145" t="s">
        <v>4025</v>
      </c>
      <c r="M270" s="149" t="s">
        <v>3973</v>
      </c>
      <c r="N270" s="131">
        <v>46153</v>
      </c>
      <c r="O270" s="150" t="s">
        <v>3675</v>
      </c>
      <c r="P270" s="139">
        <v>1</v>
      </c>
      <c r="Q270" s="132" t="s">
        <v>789</v>
      </c>
      <c r="R270" s="131"/>
      <c r="S270" s="131"/>
      <c r="T270" s="133"/>
      <c r="U270" s="133"/>
      <c r="V270" s="134"/>
      <c r="W270" s="132"/>
      <c r="X270" s="135"/>
    </row>
    <row r="271" spans="1:24" ht="38.25" hidden="1" customHeight="1" x14ac:dyDescent="0.25">
      <c r="A271" s="63" t="s">
        <v>73</v>
      </c>
      <c r="B271" s="90" t="s">
        <v>2766</v>
      </c>
      <c r="C271" s="107" t="s">
        <v>2767</v>
      </c>
      <c r="D271" s="90" t="s">
        <v>2768</v>
      </c>
      <c r="E271" s="90">
        <v>2</v>
      </c>
      <c r="F271" s="101">
        <v>45280</v>
      </c>
      <c r="G271" s="101">
        <v>45716</v>
      </c>
      <c r="H271" s="102">
        <v>64.2</v>
      </c>
      <c r="I271" s="90" t="s">
        <v>293</v>
      </c>
      <c r="J271" s="90" t="s">
        <v>1188</v>
      </c>
      <c r="K271" s="139">
        <v>1</v>
      </c>
      <c r="L271" s="145" t="s">
        <v>4026</v>
      </c>
      <c r="M271" s="149" t="s">
        <v>3973</v>
      </c>
      <c r="N271" s="131">
        <v>46153</v>
      </c>
      <c r="O271" s="150" t="s">
        <v>3675</v>
      </c>
      <c r="P271" s="139">
        <v>1</v>
      </c>
      <c r="Q271" s="132" t="s">
        <v>789</v>
      </c>
      <c r="R271" s="131"/>
      <c r="S271" s="131"/>
      <c r="T271" s="133"/>
      <c r="U271" s="133"/>
      <c r="V271" s="134"/>
      <c r="W271" s="132"/>
      <c r="X271" s="135"/>
    </row>
    <row r="272" spans="1:24" ht="38.25" hidden="1" customHeight="1" x14ac:dyDescent="0.25">
      <c r="A272" s="63" t="s">
        <v>73</v>
      </c>
      <c r="B272" s="90" t="s">
        <v>2772</v>
      </c>
      <c r="C272" s="107" t="s">
        <v>2773</v>
      </c>
      <c r="D272" s="90" t="s">
        <v>2774</v>
      </c>
      <c r="E272" s="90">
        <v>1</v>
      </c>
      <c r="F272" s="101">
        <v>45280</v>
      </c>
      <c r="G272" s="101">
        <v>45657</v>
      </c>
      <c r="H272" s="102">
        <v>55.649999999999991</v>
      </c>
      <c r="I272" s="90" t="s">
        <v>293</v>
      </c>
      <c r="J272" s="90" t="s">
        <v>1188</v>
      </c>
      <c r="K272" s="139">
        <v>1</v>
      </c>
      <c r="L272" s="145" t="s">
        <v>4027</v>
      </c>
      <c r="M272" s="149" t="s">
        <v>3973</v>
      </c>
      <c r="N272" s="131">
        <v>46153</v>
      </c>
      <c r="O272" s="150" t="s">
        <v>3675</v>
      </c>
      <c r="P272" s="139">
        <v>1</v>
      </c>
      <c r="Q272" s="132" t="s">
        <v>789</v>
      </c>
      <c r="R272" s="131"/>
      <c r="S272" s="131"/>
      <c r="T272" s="133"/>
      <c r="U272" s="133"/>
      <c r="V272" s="134"/>
      <c r="W272" s="132"/>
      <c r="X272" s="135"/>
    </row>
    <row r="273" spans="1:24" ht="38.25" hidden="1" customHeight="1" x14ac:dyDescent="0.25">
      <c r="A273" s="63" t="s">
        <v>73</v>
      </c>
      <c r="B273" s="90" t="s">
        <v>2791</v>
      </c>
      <c r="C273" s="107" t="s">
        <v>2792</v>
      </c>
      <c r="D273" s="90" t="s">
        <v>2793</v>
      </c>
      <c r="E273" s="90">
        <v>1</v>
      </c>
      <c r="F273" s="101">
        <v>45280</v>
      </c>
      <c r="G273" s="101">
        <v>45657</v>
      </c>
      <c r="H273" s="102">
        <v>55.649999999999991</v>
      </c>
      <c r="I273" s="90" t="s">
        <v>293</v>
      </c>
      <c r="J273" s="90" t="s">
        <v>1188</v>
      </c>
      <c r="K273" s="139">
        <v>1</v>
      </c>
      <c r="L273" s="145" t="s">
        <v>4028</v>
      </c>
      <c r="M273" s="149" t="s">
        <v>3973</v>
      </c>
      <c r="N273" s="131">
        <v>46153</v>
      </c>
      <c r="O273" s="150" t="s">
        <v>3675</v>
      </c>
      <c r="P273" s="139">
        <v>1</v>
      </c>
      <c r="Q273" s="132" t="s">
        <v>789</v>
      </c>
      <c r="R273" s="131"/>
      <c r="S273" s="131"/>
      <c r="T273" s="133"/>
      <c r="U273" s="133"/>
      <c r="V273" s="134"/>
      <c r="W273" s="132"/>
      <c r="X273" s="135"/>
    </row>
    <row r="274" spans="1:24" ht="38.25" hidden="1" customHeight="1" x14ac:dyDescent="0.25">
      <c r="A274" s="63" t="s">
        <v>73</v>
      </c>
      <c r="B274" s="90" t="s">
        <v>2867</v>
      </c>
      <c r="C274" s="107" t="s">
        <v>2868</v>
      </c>
      <c r="D274" s="90" t="s">
        <v>2864</v>
      </c>
      <c r="E274" s="90">
        <v>2</v>
      </c>
      <c r="F274" s="101">
        <v>45280</v>
      </c>
      <c r="G274" s="101">
        <v>45657</v>
      </c>
      <c r="H274" s="102">
        <v>55.649999999999991</v>
      </c>
      <c r="I274" s="90" t="s">
        <v>293</v>
      </c>
      <c r="J274" s="90" t="s">
        <v>1188</v>
      </c>
      <c r="K274" s="139">
        <v>1</v>
      </c>
      <c r="L274" s="145" t="s">
        <v>4029</v>
      </c>
      <c r="M274" s="149" t="s">
        <v>3973</v>
      </c>
      <c r="N274" s="131">
        <v>46153</v>
      </c>
      <c r="O274" s="150" t="s">
        <v>4030</v>
      </c>
      <c r="P274" s="139">
        <v>1</v>
      </c>
      <c r="Q274" s="132" t="s">
        <v>789</v>
      </c>
      <c r="R274" s="131"/>
      <c r="S274" s="131"/>
      <c r="T274" s="133"/>
      <c r="U274" s="133"/>
      <c r="V274" s="134"/>
      <c r="W274" s="132"/>
      <c r="X274" s="135"/>
    </row>
    <row r="275" spans="1:24" ht="38.25" hidden="1" customHeight="1" x14ac:dyDescent="0.25">
      <c r="A275" s="63" t="s">
        <v>73</v>
      </c>
      <c r="B275" s="90" t="s">
        <v>2895</v>
      </c>
      <c r="C275" s="107" t="s">
        <v>4031</v>
      </c>
      <c r="D275" s="90" t="s">
        <v>2749</v>
      </c>
      <c r="E275" s="90">
        <v>13</v>
      </c>
      <c r="F275" s="101">
        <v>45280</v>
      </c>
      <c r="G275" s="101">
        <v>45688</v>
      </c>
      <c r="H275" s="102">
        <v>60.150000000000006</v>
      </c>
      <c r="I275" s="90" t="s">
        <v>293</v>
      </c>
      <c r="J275" s="90" t="s">
        <v>1188</v>
      </c>
      <c r="K275" s="139">
        <v>1</v>
      </c>
      <c r="L275" s="145" t="s">
        <v>4032</v>
      </c>
      <c r="M275" s="149" t="s">
        <v>3973</v>
      </c>
      <c r="N275" s="131">
        <v>46153</v>
      </c>
      <c r="O275" s="150" t="s">
        <v>4033</v>
      </c>
      <c r="P275" s="139">
        <v>1</v>
      </c>
      <c r="Q275" s="132" t="s">
        <v>789</v>
      </c>
      <c r="R275" s="131"/>
      <c r="S275" s="131"/>
      <c r="T275" s="133"/>
      <c r="U275" s="133"/>
      <c r="V275" s="134"/>
      <c r="W275" s="132"/>
      <c r="X275" s="135"/>
    </row>
    <row r="276" spans="1:24" ht="38.25" hidden="1" customHeight="1" x14ac:dyDescent="0.25">
      <c r="A276" s="63" t="s">
        <v>73</v>
      </c>
      <c r="B276" s="90" t="s">
        <v>2990</v>
      </c>
      <c r="C276" s="107" t="s">
        <v>2991</v>
      </c>
      <c r="D276" s="90" t="s">
        <v>2992</v>
      </c>
      <c r="E276" s="90">
        <v>1</v>
      </c>
      <c r="F276" s="101">
        <v>45659</v>
      </c>
      <c r="G276" s="101">
        <v>45838</v>
      </c>
      <c r="H276" s="102">
        <v>26.700000000000003</v>
      </c>
      <c r="I276" s="90" t="s">
        <v>293</v>
      </c>
      <c r="J276" s="90" t="s">
        <v>1188</v>
      </c>
      <c r="K276" s="139">
        <v>1</v>
      </c>
      <c r="L276" s="145" t="s">
        <v>4034</v>
      </c>
      <c r="M276" s="149" t="s">
        <v>3973</v>
      </c>
      <c r="N276" s="131">
        <v>46153</v>
      </c>
      <c r="O276" s="150" t="s">
        <v>4035</v>
      </c>
      <c r="P276" s="139">
        <v>1</v>
      </c>
      <c r="Q276" s="132" t="s">
        <v>789</v>
      </c>
      <c r="R276" s="131"/>
      <c r="S276" s="131"/>
      <c r="T276" s="133"/>
      <c r="U276" s="133"/>
      <c r="V276" s="134"/>
      <c r="W276" s="132"/>
      <c r="X276" s="135"/>
    </row>
    <row r="277" spans="1:24" ht="38.25" hidden="1" customHeight="1" x14ac:dyDescent="0.25">
      <c r="A277" s="63" t="s">
        <v>73</v>
      </c>
      <c r="B277" s="90" t="s">
        <v>2994</v>
      </c>
      <c r="C277" s="107" t="s">
        <v>2995</v>
      </c>
      <c r="D277" s="90" t="s">
        <v>2996</v>
      </c>
      <c r="E277" s="90">
        <v>1</v>
      </c>
      <c r="F277" s="101">
        <v>45659</v>
      </c>
      <c r="G277" s="101">
        <v>45746</v>
      </c>
      <c r="H277" s="102">
        <v>13.2</v>
      </c>
      <c r="I277" s="90" t="s">
        <v>293</v>
      </c>
      <c r="J277" s="90" t="s">
        <v>1188</v>
      </c>
      <c r="K277" s="139">
        <v>1</v>
      </c>
      <c r="L277" s="145" t="s">
        <v>4036</v>
      </c>
      <c r="M277" s="149" t="s">
        <v>3973</v>
      </c>
      <c r="N277" s="131">
        <v>46153</v>
      </c>
      <c r="O277" s="150" t="s">
        <v>4037</v>
      </c>
      <c r="P277" s="139">
        <v>1</v>
      </c>
      <c r="Q277" s="132" t="s">
        <v>789</v>
      </c>
      <c r="R277" s="131"/>
      <c r="S277" s="131"/>
      <c r="T277" s="133"/>
      <c r="U277" s="133"/>
      <c r="V277" s="134"/>
      <c r="W277" s="132"/>
      <c r="X277" s="135"/>
    </row>
    <row r="278" spans="1:24" ht="38.25" hidden="1" customHeight="1" x14ac:dyDescent="0.25">
      <c r="A278" s="63" t="s">
        <v>73</v>
      </c>
      <c r="B278" s="90" t="s">
        <v>2998</v>
      </c>
      <c r="C278" s="107" t="s">
        <v>2999</v>
      </c>
      <c r="D278" s="90" t="s">
        <v>2996</v>
      </c>
      <c r="E278" s="90">
        <v>1</v>
      </c>
      <c r="F278" s="101">
        <v>45659</v>
      </c>
      <c r="G278" s="101">
        <v>45746</v>
      </c>
      <c r="H278" s="102">
        <v>13.2</v>
      </c>
      <c r="I278" s="90" t="s">
        <v>293</v>
      </c>
      <c r="J278" s="90" t="s">
        <v>1188</v>
      </c>
      <c r="K278" s="139">
        <v>1</v>
      </c>
      <c r="L278" s="145" t="s">
        <v>4038</v>
      </c>
      <c r="M278" s="149" t="s">
        <v>3973</v>
      </c>
      <c r="N278" s="131">
        <v>46153</v>
      </c>
      <c r="O278" s="150" t="s">
        <v>4037</v>
      </c>
      <c r="P278" s="139">
        <v>1</v>
      </c>
      <c r="Q278" s="132" t="s">
        <v>789</v>
      </c>
      <c r="R278" s="131"/>
      <c r="S278" s="131"/>
      <c r="T278" s="133"/>
      <c r="U278" s="133"/>
      <c r="V278" s="134"/>
      <c r="W278" s="132"/>
      <c r="X278" s="135"/>
    </row>
    <row r="279" spans="1:24" ht="38.25" hidden="1" customHeight="1" x14ac:dyDescent="0.25">
      <c r="A279" s="63" t="s">
        <v>73</v>
      </c>
      <c r="B279" s="90" t="s">
        <v>3009</v>
      </c>
      <c r="C279" s="107" t="s">
        <v>3010</v>
      </c>
      <c r="D279" s="90" t="s">
        <v>3011</v>
      </c>
      <c r="E279" s="90">
        <v>1</v>
      </c>
      <c r="F279" s="101">
        <v>45659</v>
      </c>
      <c r="G279" s="101">
        <v>45746</v>
      </c>
      <c r="H279" s="102">
        <v>13.2</v>
      </c>
      <c r="I279" s="90" t="s">
        <v>293</v>
      </c>
      <c r="J279" s="90" t="s">
        <v>1188</v>
      </c>
      <c r="K279" s="139">
        <v>1</v>
      </c>
      <c r="L279" s="145" t="s">
        <v>4039</v>
      </c>
      <c r="M279" s="149" t="s">
        <v>3973</v>
      </c>
      <c r="N279" s="131">
        <v>46153</v>
      </c>
      <c r="O279" s="150" t="s">
        <v>4040</v>
      </c>
      <c r="P279" s="139">
        <v>1</v>
      </c>
      <c r="Q279" s="132" t="s">
        <v>789</v>
      </c>
      <c r="R279" s="131"/>
      <c r="S279" s="131"/>
      <c r="T279" s="133"/>
      <c r="U279" s="133"/>
      <c r="V279" s="134"/>
      <c r="W279" s="132"/>
      <c r="X279" s="135"/>
    </row>
    <row r="280" spans="1:24" ht="38.25" hidden="1" customHeight="1" x14ac:dyDescent="0.25">
      <c r="A280" s="63" t="s">
        <v>73</v>
      </c>
      <c r="B280" s="90" t="s">
        <v>3013</v>
      </c>
      <c r="C280" s="107" t="s">
        <v>3014</v>
      </c>
      <c r="D280" s="90" t="s">
        <v>3011</v>
      </c>
      <c r="E280" s="90">
        <v>1</v>
      </c>
      <c r="F280" s="101">
        <v>45659</v>
      </c>
      <c r="G280" s="101">
        <v>45746</v>
      </c>
      <c r="H280" s="102">
        <v>13.2</v>
      </c>
      <c r="I280" s="90" t="s">
        <v>293</v>
      </c>
      <c r="J280" s="90" t="s">
        <v>1188</v>
      </c>
      <c r="K280" s="139">
        <v>1</v>
      </c>
      <c r="L280" s="145" t="s">
        <v>4041</v>
      </c>
      <c r="M280" s="149" t="s">
        <v>3973</v>
      </c>
      <c r="N280" s="131">
        <v>46153</v>
      </c>
      <c r="O280" s="150" t="s">
        <v>4040</v>
      </c>
      <c r="P280" s="139">
        <v>1</v>
      </c>
      <c r="Q280" s="132" t="s">
        <v>789</v>
      </c>
      <c r="R280" s="131"/>
      <c r="S280" s="131"/>
      <c r="T280" s="133"/>
      <c r="U280" s="133"/>
      <c r="V280" s="134"/>
      <c r="W280" s="132"/>
      <c r="X280" s="135"/>
    </row>
    <row r="281" spans="1:24" ht="38.25" hidden="1" customHeight="1" x14ac:dyDescent="0.25">
      <c r="A281" s="63" t="s">
        <v>73</v>
      </c>
      <c r="B281" s="90" t="s">
        <v>3034</v>
      </c>
      <c r="C281" s="107" t="s">
        <v>3035</v>
      </c>
      <c r="D281" s="90" t="s">
        <v>3036</v>
      </c>
      <c r="E281" s="90">
        <v>1</v>
      </c>
      <c r="F281" s="101">
        <v>45659</v>
      </c>
      <c r="G281" s="101">
        <v>45746</v>
      </c>
      <c r="H281" s="102">
        <v>13.2</v>
      </c>
      <c r="I281" s="90" t="s">
        <v>293</v>
      </c>
      <c r="J281" s="90" t="s">
        <v>1188</v>
      </c>
      <c r="K281" s="139">
        <v>1</v>
      </c>
      <c r="L281" s="145" t="s">
        <v>4042</v>
      </c>
      <c r="M281" s="149" t="s">
        <v>3973</v>
      </c>
      <c r="N281" s="131">
        <v>46153</v>
      </c>
      <c r="O281" s="150" t="s">
        <v>4040</v>
      </c>
      <c r="P281" s="139">
        <v>1</v>
      </c>
      <c r="Q281" s="132" t="s">
        <v>789</v>
      </c>
      <c r="R281" s="131"/>
      <c r="S281" s="131"/>
      <c r="T281" s="133"/>
      <c r="U281" s="133"/>
      <c r="V281" s="134"/>
      <c r="W281" s="132"/>
      <c r="X281" s="135"/>
    </row>
    <row r="282" spans="1:24" ht="38.25" hidden="1" customHeight="1" x14ac:dyDescent="0.25">
      <c r="A282" s="63" t="s">
        <v>73</v>
      </c>
      <c r="B282" s="90" t="s">
        <v>3038</v>
      </c>
      <c r="C282" s="107" t="s">
        <v>3039</v>
      </c>
      <c r="D282" s="90" t="s">
        <v>3040</v>
      </c>
      <c r="E282" s="90">
        <v>1</v>
      </c>
      <c r="F282" s="101">
        <v>45659</v>
      </c>
      <c r="G282" s="101">
        <v>45746</v>
      </c>
      <c r="H282" s="102">
        <v>13.2</v>
      </c>
      <c r="I282" s="90" t="s">
        <v>293</v>
      </c>
      <c r="J282" s="90" t="s">
        <v>1188</v>
      </c>
      <c r="K282" s="139">
        <v>1</v>
      </c>
      <c r="L282" s="145" t="s">
        <v>4043</v>
      </c>
      <c r="M282" s="149" t="s">
        <v>3973</v>
      </c>
      <c r="N282" s="131">
        <v>46153</v>
      </c>
      <c r="O282" s="150" t="s">
        <v>4044</v>
      </c>
      <c r="P282" s="139">
        <v>1</v>
      </c>
      <c r="Q282" s="132" t="s">
        <v>789</v>
      </c>
      <c r="R282" s="131"/>
      <c r="S282" s="131"/>
      <c r="T282" s="133"/>
      <c r="U282" s="133"/>
      <c r="V282" s="134"/>
      <c r="W282" s="132"/>
      <c r="X282" s="135"/>
    </row>
    <row r="283" spans="1:24" ht="38.25" hidden="1" customHeight="1" x14ac:dyDescent="0.25">
      <c r="A283" s="63" t="s">
        <v>73</v>
      </c>
      <c r="B283" s="90" t="s">
        <v>3205</v>
      </c>
      <c r="C283" s="107" t="s">
        <v>3206</v>
      </c>
      <c r="D283" s="90" t="s">
        <v>3207</v>
      </c>
      <c r="E283" s="90">
        <v>1</v>
      </c>
      <c r="F283" s="101">
        <v>46023</v>
      </c>
      <c r="G283" s="101">
        <v>46234</v>
      </c>
      <c r="H283" s="102">
        <v>31.500000000000004</v>
      </c>
      <c r="I283" s="90" t="s">
        <v>293</v>
      </c>
      <c r="J283" s="90" t="s">
        <v>1063</v>
      </c>
      <c r="K283" s="139">
        <v>1</v>
      </c>
      <c r="L283" s="145" t="s">
        <v>4045</v>
      </c>
      <c r="M283" s="149" t="s">
        <v>3973</v>
      </c>
      <c r="N283" s="131">
        <v>46153</v>
      </c>
      <c r="O283" s="150" t="s">
        <v>4046</v>
      </c>
      <c r="P283" s="139">
        <v>1</v>
      </c>
      <c r="Q283" s="132" t="s">
        <v>789</v>
      </c>
      <c r="R283" s="131"/>
      <c r="S283" s="131"/>
      <c r="T283" s="133"/>
      <c r="U283" s="133"/>
      <c r="V283" s="134"/>
      <c r="W283" s="132"/>
      <c r="X283" s="135"/>
    </row>
    <row r="284" spans="1:24" ht="38.25" hidden="1" customHeight="1" x14ac:dyDescent="0.25">
      <c r="A284" s="63" t="s">
        <v>73</v>
      </c>
      <c r="B284" s="90" t="s">
        <v>3208</v>
      </c>
      <c r="C284" s="107" t="s">
        <v>3209</v>
      </c>
      <c r="D284" s="90" t="s">
        <v>3210</v>
      </c>
      <c r="E284" s="90">
        <v>4</v>
      </c>
      <c r="F284" s="101">
        <v>46023</v>
      </c>
      <c r="G284" s="101">
        <v>46387</v>
      </c>
      <c r="H284" s="102">
        <v>54</v>
      </c>
      <c r="I284" s="90" t="s">
        <v>3211</v>
      </c>
      <c r="J284" s="90" t="s">
        <v>1063</v>
      </c>
      <c r="K284" s="139">
        <v>1</v>
      </c>
      <c r="L284" s="145" t="s">
        <v>4047</v>
      </c>
      <c r="M284" s="149" t="s">
        <v>3973</v>
      </c>
      <c r="N284" s="131">
        <v>46153</v>
      </c>
      <c r="O284" s="150" t="s">
        <v>4048</v>
      </c>
      <c r="P284" s="139">
        <v>0</v>
      </c>
      <c r="Q284" s="132" t="s">
        <v>82</v>
      </c>
      <c r="R284" s="131"/>
      <c r="S284" s="131"/>
      <c r="T284" s="133"/>
      <c r="U284" s="133"/>
      <c r="V284" s="134"/>
      <c r="W284" s="132"/>
      <c r="X284" s="135"/>
    </row>
    <row r="285" spans="1:24" ht="38.25" hidden="1" customHeight="1" x14ac:dyDescent="0.25">
      <c r="A285" s="63" t="s">
        <v>73</v>
      </c>
      <c r="B285" s="90" t="s">
        <v>3216</v>
      </c>
      <c r="C285" s="107" t="s">
        <v>3217</v>
      </c>
      <c r="D285" s="90" t="s">
        <v>3218</v>
      </c>
      <c r="E285" s="90">
        <v>1</v>
      </c>
      <c r="F285" s="101">
        <v>46023</v>
      </c>
      <c r="G285" s="101">
        <v>46203</v>
      </c>
      <c r="H285" s="102">
        <v>26.85</v>
      </c>
      <c r="I285" s="90" t="s">
        <v>293</v>
      </c>
      <c r="J285" s="90" t="s">
        <v>1063</v>
      </c>
      <c r="K285" s="139">
        <v>1</v>
      </c>
      <c r="L285" s="145" t="s">
        <v>4049</v>
      </c>
      <c r="M285" s="149" t="s">
        <v>3973</v>
      </c>
      <c r="N285" s="131">
        <v>46153</v>
      </c>
      <c r="O285" s="150" t="s">
        <v>4050</v>
      </c>
      <c r="P285" s="139">
        <v>1</v>
      </c>
      <c r="Q285" s="132" t="s">
        <v>789</v>
      </c>
      <c r="R285" s="131"/>
      <c r="S285" s="131"/>
      <c r="T285" s="133"/>
      <c r="U285" s="133"/>
      <c r="V285" s="134"/>
      <c r="W285" s="132"/>
      <c r="X285" s="135"/>
    </row>
    <row r="286" spans="1:24" ht="38.25" hidden="1" customHeight="1" x14ac:dyDescent="0.25">
      <c r="A286" s="63" t="s">
        <v>73</v>
      </c>
      <c r="B286" s="90" t="s">
        <v>3222</v>
      </c>
      <c r="C286" s="107" t="s">
        <v>3223</v>
      </c>
      <c r="D286" s="90" t="s">
        <v>3224</v>
      </c>
      <c r="E286" s="90">
        <v>1</v>
      </c>
      <c r="F286" s="101">
        <v>46023</v>
      </c>
      <c r="G286" s="101">
        <v>46387</v>
      </c>
      <c r="H286" s="102">
        <v>54</v>
      </c>
      <c r="I286" s="90" t="s">
        <v>293</v>
      </c>
      <c r="J286" s="90" t="s">
        <v>1063</v>
      </c>
      <c r="K286" s="139">
        <v>1</v>
      </c>
      <c r="L286" s="145" t="s">
        <v>4051</v>
      </c>
      <c r="M286" s="149" t="s">
        <v>3973</v>
      </c>
      <c r="N286" s="131">
        <v>46153</v>
      </c>
      <c r="O286" s="150" t="s">
        <v>4052</v>
      </c>
      <c r="P286" s="139">
        <v>1</v>
      </c>
      <c r="Q286" s="132" t="s">
        <v>789</v>
      </c>
      <c r="R286" s="131"/>
      <c r="S286" s="131"/>
      <c r="T286" s="133"/>
      <c r="U286" s="133"/>
      <c r="V286" s="134"/>
      <c r="W286" s="132"/>
      <c r="X286" s="135"/>
    </row>
    <row r="287" spans="1:24" ht="38.25" hidden="1" customHeight="1" x14ac:dyDescent="0.25">
      <c r="A287" s="63" t="s">
        <v>73</v>
      </c>
      <c r="B287" s="90" t="s">
        <v>3243</v>
      </c>
      <c r="C287" s="107" t="s">
        <v>3236</v>
      </c>
      <c r="D287" s="90" t="s">
        <v>3218</v>
      </c>
      <c r="E287" s="90">
        <v>1</v>
      </c>
      <c r="F287" s="101">
        <v>46023</v>
      </c>
      <c r="G287" s="101">
        <v>46203</v>
      </c>
      <c r="H287" s="102">
        <v>26.85</v>
      </c>
      <c r="I287" s="90" t="s">
        <v>293</v>
      </c>
      <c r="J287" s="90" t="s">
        <v>1063</v>
      </c>
      <c r="K287" s="139">
        <v>1</v>
      </c>
      <c r="L287" s="145" t="s">
        <v>4053</v>
      </c>
      <c r="M287" s="149" t="s">
        <v>3973</v>
      </c>
      <c r="N287" s="131">
        <v>46153</v>
      </c>
      <c r="O287" s="150" t="s">
        <v>4050</v>
      </c>
      <c r="P287" s="139">
        <v>1</v>
      </c>
      <c r="Q287" s="132" t="s">
        <v>789</v>
      </c>
      <c r="R287" s="131"/>
      <c r="S287" s="131"/>
      <c r="T287" s="133"/>
      <c r="U287" s="133"/>
      <c r="V287" s="134"/>
      <c r="W287" s="132"/>
      <c r="X287" s="135"/>
    </row>
    <row r="288" spans="1:24" ht="38.25" hidden="1" customHeight="1" x14ac:dyDescent="0.25">
      <c r="A288" s="63" t="s">
        <v>73</v>
      </c>
      <c r="B288" s="90" t="s">
        <v>3258</v>
      </c>
      <c r="C288" s="107" t="s">
        <v>3259</v>
      </c>
      <c r="D288" s="90" t="s">
        <v>3260</v>
      </c>
      <c r="E288" s="90">
        <v>1</v>
      </c>
      <c r="F288" s="101">
        <v>46023</v>
      </c>
      <c r="G288" s="101">
        <v>46081</v>
      </c>
      <c r="H288" s="102">
        <v>8.5499999999999989</v>
      </c>
      <c r="I288" s="90" t="s">
        <v>293</v>
      </c>
      <c r="J288" s="90" t="s">
        <v>1063</v>
      </c>
      <c r="K288" s="139">
        <v>1</v>
      </c>
      <c r="L288" s="145" t="s">
        <v>3259</v>
      </c>
      <c r="M288" s="149" t="s">
        <v>3973</v>
      </c>
      <c r="N288" s="131">
        <v>46153</v>
      </c>
      <c r="O288" s="150" t="s">
        <v>4044</v>
      </c>
      <c r="P288" s="139">
        <v>1</v>
      </c>
      <c r="Q288" s="132" t="s">
        <v>789</v>
      </c>
      <c r="R288" s="131"/>
      <c r="S288" s="131"/>
      <c r="T288" s="133"/>
      <c r="U288" s="133"/>
      <c r="V288" s="134"/>
      <c r="W288" s="132"/>
      <c r="X288" s="135"/>
    </row>
    <row r="289" spans="1:24" ht="38.25" hidden="1" customHeight="1" x14ac:dyDescent="0.25">
      <c r="A289" s="63" t="s">
        <v>73</v>
      </c>
      <c r="B289" s="90" t="s">
        <v>3264</v>
      </c>
      <c r="C289" s="107" t="s">
        <v>3265</v>
      </c>
      <c r="D289" s="90" t="s">
        <v>3247</v>
      </c>
      <c r="E289" s="90">
        <v>1</v>
      </c>
      <c r="F289" s="101">
        <v>46053</v>
      </c>
      <c r="G289" s="101">
        <v>46081</v>
      </c>
      <c r="H289" s="102">
        <v>4.2</v>
      </c>
      <c r="I289" s="90" t="s">
        <v>465</v>
      </c>
      <c r="J289" s="90" t="s">
        <v>1063</v>
      </c>
      <c r="K289" s="139">
        <v>1</v>
      </c>
      <c r="L289" s="145" t="s">
        <v>4054</v>
      </c>
      <c r="M289" s="149" t="s">
        <v>3973</v>
      </c>
      <c r="N289" s="131">
        <v>46153</v>
      </c>
      <c r="O289" s="150" t="s">
        <v>3985</v>
      </c>
      <c r="P289" s="139">
        <v>1</v>
      </c>
      <c r="Q289" s="132" t="s">
        <v>789</v>
      </c>
      <c r="R289" s="131"/>
      <c r="S289" s="131"/>
      <c r="T289" s="133"/>
      <c r="U289" s="133"/>
      <c r="V289" s="134"/>
      <c r="W289" s="132"/>
      <c r="X289" s="135"/>
    </row>
    <row r="290" spans="1:24" ht="38.25" hidden="1" customHeight="1" x14ac:dyDescent="0.25">
      <c r="A290" s="63" t="s">
        <v>73</v>
      </c>
      <c r="B290" s="90" t="s">
        <v>3332</v>
      </c>
      <c r="C290" s="107" t="s">
        <v>3333</v>
      </c>
      <c r="D290" s="90" t="s">
        <v>3328</v>
      </c>
      <c r="E290" s="90">
        <v>1</v>
      </c>
      <c r="F290" s="101">
        <v>46023</v>
      </c>
      <c r="G290" s="101">
        <v>46112</v>
      </c>
      <c r="H290" s="102">
        <v>13.5</v>
      </c>
      <c r="I290" s="90" t="s">
        <v>465</v>
      </c>
      <c r="J290" s="90" t="s">
        <v>1063</v>
      </c>
      <c r="K290" s="139">
        <v>1</v>
      </c>
      <c r="L290" s="145" t="s">
        <v>4055</v>
      </c>
      <c r="M290" s="149" t="s">
        <v>3973</v>
      </c>
      <c r="N290" s="131">
        <v>46153</v>
      </c>
      <c r="O290" s="150" t="s">
        <v>4048</v>
      </c>
      <c r="P290" s="139">
        <v>0</v>
      </c>
      <c r="Q290" s="132" t="s">
        <v>82</v>
      </c>
      <c r="R290" s="131"/>
      <c r="S290" s="131"/>
      <c r="T290" s="133"/>
      <c r="U290" s="133"/>
      <c r="V290" s="134"/>
      <c r="W290" s="132"/>
      <c r="X290" s="135"/>
    </row>
    <row r="291" spans="1:24" ht="38.25" hidden="1" customHeight="1" x14ac:dyDescent="0.25">
      <c r="A291" s="63" t="s">
        <v>73</v>
      </c>
      <c r="B291" s="90" t="s">
        <v>3372</v>
      </c>
      <c r="C291" s="107" t="s">
        <v>3373</v>
      </c>
      <c r="D291" s="90" t="s">
        <v>600</v>
      </c>
      <c r="E291" s="90">
        <v>2</v>
      </c>
      <c r="F291" s="101">
        <v>46023</v>
      </c>
      <c r="G291" s="101">
        <v>46387</v>
      </c>
      <c r="H291" s="102">
        <v>54</v>
      </c>
      <c r="I291" s="90" t="s">
        <v>3374</v>
      </c>
      <c r="J291" s="90" t="s">
        <v>1063</v>
      </c>
      <c r="K291" s="139">
        <v>1</v>
      </c>
      <c r="L291" s="145" t="s">
        <v>4056</v>
      </c>
      <c r="M291" s="149" t="s">
        <v>3973</v>
      </c>
      <c r="N291" s="131">
        <v>46153</v>
      </c>
      <c r="O291" s="150" t="s">
        <v>4057</v>
      </c>
      <c r="P291" s="139">
        <v>0.5</v>
      </c>
      <c r="Q291" s="132" t="s">
        <v>82</v>
      </c>
      <c r="R291" s="131"/>
      <c r="S291" s="131"/>
      <c r="T291" s="133"/>
      <c r="U291" s="133"/>
      <c r="V291" s="134"/>
      <c r="W291" s="132"/>
      <c r="X291" s="135"/>
    </row>
    <row r="292" spans="1:24" ht="38.25" hidden="1" customHeight="1" x14ac:dyDescent="0.25">
      <c r="A292" s="63" t="s">
        <v>73</v>
      </c>
      <c r="B292" s="90" t="s">
        <v>3397</v>
      </c>
      <c r="C292" s="107" t="s">
        <v>3398</v>
      </c>
      <c r="D292" s="90" t="s">
        <v>3399</v>
      </c>
      <c r="E292" s="90">
        <v>100</v>
      </c>
      <c r="F292" s="101">
        <v>46023</v>
      </c>
      <c r="G292" s="101">
        <v>46387</v>
      </c>
      <c r="H292" s="102">
        <v>54</v>
      </c>
      <c r="I292" s="90" t="s">
        <v>293</v>
      </c>
      <c r="J292" s="90" t="s">
        <v>1063</v>
      </c>
      <c r="K292" s="139">
        <v>1</v>
      </c>
      <c r="L292" s="145" t="s">
        <v>3398</v>
      </c>
      <c r="M292" s="149" t="s">
        <v>3973</v>
      </c>
      <c r="N292" s="131">
        <v>46153</v>
      </c>
      <c r="O292" s="150" t="s">
        <v>4048</v>
      </c>
      <c r="P292" s="139">
        <v>0</v>
      </c>
      <c r="Q292" s="132" t="s">
        <v>82</v>
      </c>
      <c r="R292" s="131"/>
      <c r="S292" s="131"/>
      <c r="T292" s="133"/>
      <c r="U292" s="133"/>
      <c r="V292" s="134"/>
      <c r="W292" s="132"/>
      <c r="X292" s="135"/>
    </row>
    <row r="293" spans="1:24" ht="38.25" hidden="1" customHeight="1" x14ac:dyDescent="0.25">
      <c r="A293" s="63" t="s">
        <v>73</v>
      </c>
      <c r="B293" s="90" t="s">
        <v>3466</v>
      </c>
      <c r="C293" s="107" t="s">
        <v>3443</v>
      </c>
      <c r="D293" s="90" t="s">
        <v>3444</v>
      </c>
      <c r="E293" s="90">
        <v>1</v>
      </c>
      <c r="F293" s="101">
        <v>46023</v>
      </c>
      <c r="G293" s="101">
        <v>46387</v>
      </c>
      <c r="H293" s="102">
        <v>54</v>
      </c>
      <c r="I293" s="90" t="s">
        <v>77</v>
      </c>
      <c r="J293" s="90" t="s">
        <v>1063</v>
      </c>
      <c r="K293" s="139">
        <v>1</v>
      </c>
      <c r="L293" s="145" t="s">
        <v>4058</v>
      </c>
      <c r="M293" s="149" t="s">
        <v>4059</v>
      </c>
      <c r="N293" s="131">
        <v>46153</v>
      </c>
      <c r="O293" s="150" t="s">
        <v>4060</v>
      </c>
      <c r="P293" s="139">
        <v>0.1</v>
      </c>
      <c r="Q293" s="132" t="s">
        <v>82</v>
      </c>
      <c r="R293" s="131"/>
      <c r="S293" s="131"/>
      <c r="T293" s="133"/>
      <c r="U293" s="133"/>
      <c r="V293" s="134"/>
      <c r="W293" s="132"/>
      <c r="X293" s="135"/>
    </row>
    <row r="294" spans="1:24" ht="38.25" hidden="1" customHeight="1" x14ac:dyDescent="0.25">
      <c r="A294" s="63" t="s">
        <v>73</v>
      </c>
      <c r="B294" s="80" t="s">
        <v>74</v>
      </c>
      <c r="C294" s="79" t="s">
        <v>75</v>
      </c>
      <c r="D294" s="80" t="s">
        <v>1785</v>
      </c>
      <c r="E294" s="80">
        <v>1</v>
      </c>
      <c r="F294" s="81">
        <v>46082</v>
      </c>
      <c r="G294" s="81">
        <v>46387</v>
      </c>
      <c r="H294" s="82">
        <v>45</v>
      </c>
      <c r="I294" s="80" t="s">
        <v>77</v>
      </c>
      <c r="J294" s="83" t="s">
        <v>78</v>
      </c>
      <c r="K294" s="139">
        <v>1</v>
      </c>
      <c r="L294" s="145" t="s">
        <v>4058</v>
      </c>
      <c r="M294" s="149" t="s">
        <v>4061</v>
      </c>
      <c r="N294" s="131">
        <v>46153</v>
      </c>
      <c r="O294" s="150" t="s">
        <v>4060</v>
      </c>
      <c r="P294" s="139">
        <v>0.1</v>
      </c>
      <c r="Q294" s="132" t="s">
        <v>82</v>
      </c>
      <c r="R294" s="131"/>
      <c r="S294" s="131"/>
      <c r="T294" s="133"/>
      <c r="U294" s="133" t="s">
        <v>83</v>
      </c>
      <c r="V294" s="134" t="s">
        <v>84</v>
      </c>
      <c r="W294" s="132" t="s">
        <v>85</v>
      </c>
      <c r="X294" s="135"/>
    </row>
    <row r="295" spans="1:24" ht="38.25" hidden="1" customHeight="1" x14ac:dyDescent="0.25">
      <c r="A295" s="63" t="s">
        <v>73</v>
      </c>
      <c r="B295" s="80" t="s">
        <v>89</v>
      </c>
      <c r="C295" s="79" t="s">
        <v>90</v>
      </c>
      <c r="D295" s="80" t="s">
        <v>91</v>
      </c>
      <c r="E295" s="80">
        <v>1</v>
      </c>
      <c r="F295" s="81">
        <v>46143</v>
      </c>
      <c r="G295" s="81">
        <v>46295</v>
      </c>
      <c r="H295" s="82">
        <v>22.349999999999998</v>
      </c>
      <c r="I295" s="80" t="s">
        <v>92</v>
      </c>
      <c r="J295" s="83"/>
      <c r="K295" s="139">
        <v>0</v>
      </c>
      <c r="L295" s="145" t="s">
        <v>4062</v>
      </c>
      <c r="M295" s="149" t="s">
        <v>4063</v>
      </c>
      <c r="N295" s="131">
        <v>46153</v>
      </c>
      <c r="O295" s="150" t="s">
        <v>4064</v>
      </c>
      <c r="P295" s="139">
        <v>0</v>
      </c>
      <c r="Q295" s="132" t="s">
        <v>82</v>
      </c>
      <c r="R295" s="131"/>
      <c r="S295" s="131"/>
      <c r="T295" s="133"/>
      <c r="U295" s="133"/>
      <c r="V295" s="134"/>
      <c r="W295" s="132"/>
      <c r="X295" s="135"/>
    </row>
    <row r="296" spans="1:24" ht="38.25" hidden="1" customHeight="1" x14ac:dyDescent="0.25">
      <c r="A296" s="63" t="s">
        <v>73</v>
      </c>
      <c r="B296" s="80" t="s">
        <v>94</v>
      </c>
      <c r="C296" s="79" t="s">
        <v>95</v>
      </c>
      <c r="D296" s="80" t="s">
        <v>96</v>
      </c>
      <c r="E296" s="80">
        <v>1</v>
      </c>
      <c r="F296" s="81">
        <v>46143</v>
      </c>
      <c r="G296" s="81">
        <v>46387</v>
      </c>
      <c r="H296" s="82">
        <v>36</v>
      </c>
      <c r="I296" s="80" t="s">
        <v>92</v>
      </c>
      <c r="J296" s="83"/>
      <c r="K296" s="139">
        <v>0</v>
      </c>
      <c r="L296" s="145" t="s">
        <v>4062</v>
      </c>
      <c r="M296" s="149" t="s">
        <v>4065</v>
      </c>
      <c r="N296" s="131">
        <v>46153</v>
      </c>
      <c r="O296" s="150" t="s">
        <v>4064</v>
      </c>
      <c r="P296" s="139">
        <v>0</v>
      </c>
      <c r="Q296" s="132" t="s">
        <v>82</v>
      </c>
      <c r="R296" s="131"/>
      <c r="S296" s="131"/>
      <c r="T296" s="133"/>
      <c r="U296" s="133"/>
      <c r="V296" s="134"/>
      <c r="W296" s="132"/>
      <c r="X296" s="135"/>
    </row>
    <row r="297" spans="1:24" ht="38.25" hidden="1" customHeight="1" x14ac:dyDescent="0.25">
      <c r="A297" s="63" t="s">
        <v>73</v>
      </c>
      <c r="B297" s="80" t="s">
        <v>177</v>
      </c>
      <c r="C297" s="79" t="s">
        <v>178</v>
      </c>
      <c r="D297" s="80" t="s">
        <v>179</v>
      </c>
      <c r="E297" s="80">
        <v>1</v>
      </c>
      <c r="F297" s="81">
        <v>46143</v>
      </c>
      <c r="G297" s="81">
        <v>46387</v>
      </c>
      <c r="H297" s="82">
        <v>36</v>
      </c>
      <c r="I297" s="80" t="s">
        <v>92</v>
      </c>
      <c r="J297" s="83"/>
      <c r="K297" s="139">
        <v>0</v>
      </c>
      <c r="L297" s="145" t="s">
        <v>4066</v>
      </c>
      <c r="M297" s="149" t="s">
        <v>4067</v>
      </c>
      <c r="N297" s="131">
        <v>46153</v>
      </c>
      <c r="O297" s="150" t="s">
        <v>4068</v>
      </c>
      <c r="P297" s="139">
        <v>0</v>
      </c>
      <c r="Q297" s="132" t="s">
        <v>82</v>
      </c>
      <c r="R297" s="131"/>
      <c r="S297" s="131"/>
      <c r="T297" s="133"/>
      <c r="U297" s="133"/>
      <c r="V297" s="134"/>
      <c r="W297" s="132"/>
      <c r="X297" s="135"/>
    </row>
    <row r="298" spans="1:24" ht="38.25" hidden="1" customHeight="1" x14ac:dyDescent="0.25">
      <c r="A298" s="63" t="s">
        <v>73</v>
      </c>
      <c r="B298" s="80" t="s">
        <v>180</v>
      </c>
      <c r="C298" s="79" t="s">
        <v>181</v>
      </c>
      <c r="D298" s="80" t="s">
        <v>182</v>
      </c>
      <c r="E298" s="80">
        <v>1</v>
      </c>
      <c r="F298" s="81">
        <v>46143</v>
      </c>
      <c r="G298" s="81">
        <v>46387</v>
      </c>
      <c r="H298" s="82">
        <v>36</v>
      </c>
      <c r="I298" s="80" t="s">
        <v>183</v>
      </c>
      <c r="J298" s="83"/>
      <c r="K298" s="139">
        <v>0</v>
      </c>
      <c r="L298" s="145" t="s">
        <v>4066</v>
      </c>
      <c r="M298" s="149" t="s">
        <v>4069</v>
      </c>
      <c r="N298" s="131">
        <v>46153</v>
      </c>
      <c r="O298" s="150" t="s">
        <v>4068</v>
      </c>
      <c r="P298" s="139">
        <v>0</v>
      </c>
      <c r="Q298" s="132" t="s">
        <v>82</v>
      </c>
      <c r="R298" s="131"/>
      <c r="S298" s="131"/>
      <c r="T298" s="133"/>
      <c r="U298" s="133"/>
      <c r="V298" s="134"/>
      <c r="W298" s="132"/>
      <c r="X298" s="135"/>
    </row>
    <row r="299" spans="1:24" ht="38.25" hidden="1" customHeight="1" x14ac:dyDescent="0.25">
      <c r="A299" s="63" t="s">
        <v>73</v>
      </c>
      <c r="B299" s="80" t="s">
        <v>360</v>
      </c>
      <c r="C299" s="79" t="s">
        <v>361</v>
      </c>
      <c r="D299" s="80" t="s">
        <v>362</v>
      </c>
      <c r="E299" s="80">
        <v>1</v>
      </c>
      <c r="F299" s="81">
        <v>46204</v>
      </c>
      <c r="G299" s="81">
        <v>46295</v>
      </c>
      <c r="H299" s="82">
        <v>13.350000000000001</v>
      </c>
      <c r="I299" s="80" t="s">
        <v>92</v>
      </c>
      <c r="J299" s="83"/>
      <c r="K299" s="139">
        <v>0</v>
      </c>
      <c r="L299" s="145" t="s">
        <v>4070</v>
      </c>
      <c r="M299" s="149" t="s">
        <v>4071</v>
      </c>
      <c r="N299" s="131">
        <v>46153</v>
      </c>
      <c r="O299" s="150" t="s">
        <v>4064</v>
      </c>
      <c r="P299" s="139">
        <v>0</v>
      </c>
      <c r="Q299" s="132" t="s">
        <v>82</v>
      </c>
      <c r="R299" s="131"/>
      <c r="S299" s="131"/>
      <c r="T299" s="133"/>
      <c r="U299" s="133"/>
      <c r="V299" s="134"/>
      <c r="W299" s="132"/>
      <c r="X299" s="135"/>
    </row>
    <row r="300" spans="1:24" ht="38.25" hidden="1" customHeight="1" x14ac:dyDescent="0.25">
      <c r="A300" s="63" t="s">
        <v>73</v>
      </c>
      <c r="B300" s="80" t="s">
        <v>367</v>
      </c>
      <c r="C300" s="79" t="s">
        <v>368</v>
      </c>
      <c r="D300" s="80" t="s">
        <v>369</v>
      </c>
      <c r="E300" s="80">
        <v>1</v>
      </c>
      <c r="F300" s="81">
        <v>46143</v>
      </c>
      <c r="G300" s="81">
        <v>46295</v>
      </c>
      <c r="H300" s="82">
        <v>22.349999999999998</v>
      </c>
      <c r="I300" s="80" t="s">
        <v>92</v>
      </c>
      <c r="J300" s="83"/>
      <c r="K300" s="139">
        <v>0</v>
      </c>
      <c r="L300" s="145" t="s">
        <v>4070</v>
      </c>
      <c r="M300" s="149" t="s">
        <v>4072</v>
      </c>
      <c r="N300" s="131">
        <v>46153</v>
      </c>
      <c r="O300" s="150" t="s">
        <v>4064</v>
      </c>
      <c r="P300" s="139">
        <v>0</v>
      </c>
      <c r="Q300" s="132" t="s">
        <v>82</v>
      </c>
      <c r="R300" s="131"/>
      <c r="S300" s="131"/>
      <c r="T300" s="133"/>
      <c r="U300" s="133"/>
      <c r="V300" s="134"/>
      <c r="W300" s="132"/>
      <c r="X300" s="135"/>
    </row>
    <row r="301" spans="1:24" ht="38.25" hidden="1" customHeight="1" x14ac:dyDescent="0.25">
      <c r="A301" s="63" t="s">
        <v>73</v>
      </c>
      <c r="B301" s="80" t="s">
        <v>370</v>
      </c>
      <c r="C301" s="79" t="s">
        <v>371</v>
      </c>
      <c r="D301" s="80" t="s">
        <v>372</v>
      </c>
      <c r="E301" s="80">
        <v>2</v>
      </c>
      <c r="F301" s="81">
        <v>46023</v>
      </c>
      <c r="G301" s="81">
        <v>46387</v>
      </c>
      <c r="H301" s="82">
        <v>54</v>
      </c>
      <c r="I301" s="80" t="s">
        <v>92</v>
      </c>
      <c r="J301" s="83"/>
      <c r="K301" s="139">
        <v>0</v>
      </c>
      <c r="L301" s="145" t="s">
        <v>4070</v>
      </c>
      <c r="M301" s="149" t="s">
        <v>4073</v>
      </c>
      <c r="N301" s="131">
        <v>46153</v>
      </c>
      <c r="O301" s="150" t="s">
        <v>4064</v>
      </c>
      <c r="P301" s="139">
        <v>0</v>
      </c>
      <c r="Q301" s="132" t="s">
        <v>82</v>
      </c>
      <c r="R301" s="131"/>
      <c r="S301" s="131"/>
      <c r="T301" s="133"/>
      <c r="U301" s="133"/>
      <c r="V301" s="134"/>
      <c r="W301" s="132"/>
      <c r="X301" s="135"/>
    </row>
    <row r="302" spans="1:24" ht="38.25" hidden="1" customHeight="1" x14ac:dyDescent="0.25">
      <c r="A302" s="63" t="s">
        <v>73</v>
      </c>
      <c r="B302" s="80" t="s">
        <v>670</v>
      </c>
      <c r="C302" s="79" t="s">
        <v>671</v>
      </c>
      <c r="D302" s="80" t="s">
        <v>672</v>
      </c>
      <c r="E302" s="80">
        <v>1</v>
      </c>
      <c r="F302" s="81">
        <v>46143</v>
      </c>
      <c r="G302" s="81">
        <v>46387</v>
      </c>
      <c r="H302" s="82">
        <v>36</v>
      </c>
      <c r="I302" s="80" t="s">
        <v>673</v>
      </c>
      <c r="J302" s="83"/>
      <c r="K302" s="139">
        <v>0</v>
      </c>
      <c r="L302" s="145" t="s">
        <v>4074</v>
      </c>
      <c r="M302" s="149" t="s">
        <v>4075</v>
      </c>
      <c r="N302" s="131">
        <v>46153</v>
      </c>
      <c r="O302" s="150" t="s">
        <v>4076</v>
      </c>
      <c r="P302" s="139">
        <v>0</v>
      </c>
      <c r="Q302" s="132" t="s">
        <v>82</v>
      </c>
      <c r="R302" s="131"/>
      <c r="S302" s="131"/>
      <c r="T302" s="133"/>
      <c r="U302" s="133"/>
      <c r="V302" s="134"/>
      <c r="W302" s="132"/>
      <c r="X302" s="135"/>
    </row>
    <row r="303" spans="1:24" ht="38.25" hidden="1" customHeight="1" x14ac:dyDescent="0.25">
      <c r="A303" s="63" t="s">
        <v>73</v>
      </c>
      <c r="B303" s="80" t="s">
        <v>713</v>
      </c>
      <c r="C303" s="79" t="s">
        <v>714</v>
      </c>
      <c r="D303" s="80" t="s">
        <v>715</v>
      </c>
      <c r="E303" s="80">
        <v>1</v>
      </c>
      <c r="F303" s="81">
        <v>46143</v>
      </c>
      <c r="G303" s="81">
        <v>46295</v>
      </c>
      <c r="H303" s="82">
        <v>22.349999999999998</v>
      </c>
      <c r="I303" s="80" t="s">
        <v>92</v>
      </c>
      <c r="J303" s="83"/>
      <c r="K303" s="139">
        <v>0</v>
      </c>
      <c r="L303" s="145" t="s">
        <v>4077</v>
      </c>
      <c r="M303" s="149" t="s">
        <v>4078</v>
      </c>
      <c r="N303" s="131">
        <v>46153</v>
      </c>
      <c r="O303" s="150" t="s">
        <v>4064</v>
      </c>
      <c r="P303" s="139">
        <v>0</v>
      </c>
      <c r="Q303" s="132" t="s">
        <v>82</v>
      </c>
      <c r="R303" s="131"/>
      <c r="S303" s="131"/>
      <c r="T303" s="133"/>
      <c r="U303" s="133"/>
      <c r="V303" s="134"/>
      <c r="W303" s="132"/>
      <c r="X303" s="135"/>
    </row>
    <row r="304" spans="1:24" ht="38.25" hidden="1" customHeight="1" x14ac:dyDescent="0.25">
      <c r="A304" s="63" t="s">
        <v>73</v>
      </c>
      <c r="B304" s="80" t="s">
        <v>716</v>
      </c>
      <c r="C304" s="79" t="s">
        <v>717</v>
      </c>
      <c r="D304" s="80" t="s">
        <v>718</v>
      </c>
      <c r="E304" s="80">
        <v>2</v>
      </c>
      <c r="F304" s="81">
        <v>46113</v>
      </c>
      <c r="G304" s="81">
        <v>46173</v>
      </c>
      <c r="H304" s="82">
        <v>9</v>
      </c>
      <c r="I304" s="80" t="s">
        <v>92</v>
      </c>
      <c r="J304" s="83"/>
      <c r="K304" s="139">
        <v>0.5</v>
      </c>
      <c r="L304" s="145" t="s">
        <v>4079</v>
      </c>
      <c r="M304" s="149" t="s">
        <v>4080</v>
      </c>
      <c r="N304" s="131">
        <v>46153</v>
      </c>
      <c r="O304" s="150" t="s">
        <v>4064</v>
      </c>
      <c r="P304" s="139">
        <v>0</v>
      </c>
      <c r="Q304" s="132" t="s">
        <v>82</v>
      </c>
      <c r="R304" s="131"/>
      <c r="S304" s="131"/>
      <c r="T304" s="133"/>
      <c r="U304" s="133"/>
      <c r="V304" s="134"/>
      <c r="W304" s="132"/>
      <c r="X304" s="135"/>
    </row>
    <row r="305" spans="1:24" ht="38.25" hidden="1" customHeight="1" x14ac:dyDescent="0.25">
      <c r="A305" s="63" t="s">
        <v>73</v>
      </c>
      <c r="B305" s="80" t="s">
        <v>721</v>
      </c>
      <c r="C305" s="79" t="s">
        <v>722</v>
      </c>
      <c r="D305" s="80" t="s">
        <v>723</v>
      </c>
      <c r="E305" s="80">
        <v>8</v>
      </c>
      <c r="F305" s="81">
        <v>46143</v>
      </c>
      <c r="G305" s="81">
        <v>46387</v>
      </c>
      <c r="H305" s="82">
        <v>36</v>
      </c>
      <c r="I305" s="80" t="s">
        <v>92</v>
      </c>
      <c r="J305" s="83"/>
      <c r="K305" s="139">
        <v>0</v>
      </c>
      <c r="L305" s="145" t="s">
        <v>4081</v>
      </c>
      <c r="M305" s="149" t="s">
        <v>4082</v>
      </c>
      <c r="N305" s="131">
        <v>46153</v>
      </c>
      <c r="O305" s="150" t="s">
        <v>4064</v>
      </c>
      <c r="P305" s="139">
        <v>0</v>
      </c>
      <c r="Q305" s="132" t="s">
        <v>82</v>
      </c>
      <c r="R305" s="131"/>
      <c r="S305" s="131"/>
      <c r="T305" s="133"/>
      <c r="U305" s="133"/>
      <c r="V305" s="134"/>
      <c r="W305" s="132"/>
      <c r="X305" s="135"/>
    </row>
    <row r="306" spans="1:24" ht="38.25" hidden="1" customHeight="1" x14ac:dyDescent="0.25">
      <c r="A306" s="63" t="s">
        <v>73</v>
      </c>
      <c r="B306" s="80" t="s">
        <v>728</v>
      </c>
      <c r="C306" s="79" t="s">
        <v>729</v>
      </c>
      <c r="D306" s="80" t="s">
        <v>91</v>
      </c>
      <c r="E306" s="80">
        <v>1</v>
      </c>
      <c r="F306" s="81">
        <v>46143</v>
      </c>
      <c r="G306" s="81">
        <v>46387</v>
      </c>
      <c r="H306" s="82">
        <v>36</v>
      </c>
      <c r="I306" s="80" t="s">
        <v>92</v>
      </c>
      <c r="J306" s="83"/>
      <c r="K306" s="139">
        <v>0</v>
      </c>
      <c r="L306" s="145" t="s">
        <v>4062</v>
      </c>
      <c r="M306" s="149" t="s">
        <v>4083</v>
      </c>
      <c r="N306" s="131">
        <v>46153</v>
      </c>
      <c r="O306" s="150" t="s">
        <v>4064</v>
      </c>
      <c r="P306" s="139">
        <v>0</v>
      </c>
      <c r="Q306" s="132" t="s">
        <v>82</v>
      </c>
      <c r="R306" s="131"/>
      <c r="S306" s="131"/>
      <c r="T306" s="133"/>
      <c r="U306" s="133"/>
      <c r="V306" s="134"/>
      <c r="W306" s="132"/>
      <c r="X306" s="135"/>
    </row>
    <row r="307" spans="1:24" ht="38.25" hidden="1" customHeight="1" x14ac:dyDescent="0.25">
      <c r="A307" s="63" t="s">
        <v>73</v>
      </c>
      <c r="B307" s="80" t="s">
        <v>734</v>
      </c>
      <c r="C307" s="79" t="s">
        <v>735</v>
      </c>
      <c r="D307" s="80" t="s">
        <v>736</v>
      </c>
      <c r="E307" s="80">
        <v>1</v>
      </c>
      <c r="F307" s="81">
        <v>46143</v>
      </c>
      <c r="G307" s="81">
        <v>46387</v>
      </c>
      <c r="H307" s="82">
        <v>36</v>
      </c>
      <c r="I307" s="80" t="s">
        <v>92</v>
      </c>
      <c r="J307" s="83"/>
      <c r="K307" s="139">
        <v>0</v>
      </c>
      <c r="L307" s="145" t="s">
        <v>4062</v>
      </c>
      <c r="M307" s="149" t="s">
        <v>4084</v>
      </c>
      <c r="N307" s="131">
        <v>46153</v>
      </c>
      <c r="O307" s="150" t="s">
        <v>4064</v>
      </c>
      <c r="P307" s="139">
        <v>0</v>
      </c>
      <c r="Q307" s="132" t="s">
        <v>82</v>
      </c>
      <c r="R307" s="131"/>
      <c r="S307" s="131"/>
      <c r="T307" s="133"/>
      <c r="U307" s="133"/>
      <c r="V307" s="134"/>
      <c r="W307" s="132"/>
      <c r="X307" s="135"/>
    </row>
    <row r="308" spans="1:24" ht="38.25" hidden="1" customHeight="1" x14ac:dyDescent="0.25">
      <c r="A308" s="63" t="s">
        <v>73</v>
      </c>
      <c r="B308" s="87" t="s">
        <v>863</v>
      </c>
      <c r="C308" s="108" t="s">
        <v>864</v>
      </c>
      <c r="D308" s="87" t="s">
        <v>865</v>
      </c>
      <c r="E308" s="87">
        <v>1</v>
      </c>
      <c r="F308" s="88">
        <v>44557</v>
      </c>
      <c r="G308" s="88">
        <v>44592</v>
      </c>
      <c r="H308" s="89">
        <v>5.0999999999999996</v>
      </c>
      <c r="I308" s="87" t="s">
        <v>92</v>
      </c>
      <c r="J308" s="90"/>
      <c r="K308" s="139">
        <v>1</v>
      </c>
      <c r="L308" s="145" t="s">
        <v>4085</v>
      </c>
      <c r="M308" s="149" t="s">
        <v>4086</v>
      </c>
      <c r="N308" s="131">
        <v>46153</v>
      </c>
      <c r="O308" s="150" t="s">
        <v>4087</v>
      </c>
      <c r="P308" s="139">
        <v>1</v>
      </c>
      <c r="Q308" s="132" t="s">
        <v>789</v>
      </c>
      <c r="R308" s="131"/>
      <c r="S308" s="131"/>
      <c r="T308" s="133"/>
      <c r="U308" s="133"/>
      <c r="V308" s="134"/>
      <c r="W308" s="132"/>
      <c r="X308" s="135"/>
    </row>
    <row r="309" spans="1:24" ht="38.25" hidden="1" customHeight="1" x14ac:dyDescent="0.25">
      <c r="A309" s="63" t="s">
        <v>73</v>
      </c>
      <c r="B309" s="80" t="s">
        <v>867</v>
      </c>
      <c r="C309" s="79" t="s">
        <v>868</v>
      </c>
      <c r="D309" s="80" t="s">
        <v>246</v>
      </c>
      <c r="E309" s="80">
        <v>4</v>
      </c>
      <c r="F309" s="81">
        <v>46054</v>
      </c>
      <c r="G309" s="81">
        <v>46387</v>
      </c>
      <c r="H309" s="82">
        <v>49.5</v>
      </c>
      <c r="I309" s="80" t="s">
        <v>92</v>
      </c>
      <c r="J309" s="83"/>
      <c r="K309" s="139">
        <v>1</v>
      </c>
      <c r="L309" s="145" t="s">
        <v>4088</v>
      </c>
      <c r="M309" s="149" t="s">
        <v>4089</v>
      </c>
      <c r="N309" s="131">
        <v>46153</v>
      </c>
      <c r="O309" s="150" t="s">
        <v>4090</v>
      </c>
      <c r="P309" s="139">
        <v>1</v>
      </c>
      <c r="Q309" s="132" t="s">
        <v>789</v>
      </c>
      <c r="R309" s="131"/>
      <c r="S309" s="131"/>
      <c r="T309" s="133"/>
      <c r="U309" s="133"/>
      <c r="V309" s="134"/>
      <c r="W309" s="132"/>
      <c r="X309" s="135"/>
    </row>
    <row r="310" spans="1:24" ht="38.25" hidden="1" customHeight="1" x14ac:dyDescent="0.25">
      <c r="A310" s="63" t="s">
        <v>73</v>
      </c>
      <c r="B310" s="80" t="s">
        <v>870</v>
      </c>
      <c r="C310" s="79" t="s">
        <v>871</v>
      </c>
      <c r="D310" s="80" t="s">
        <v>872</v>
      </c>
      <c r="E310" s="80">
        <v>9</v>
      </c>
      <c r="F310" s="81">
        <v>46113</v>
      </c>
      <c r="G310" s="81">
        <v>46387</v>
      </c>
      <c r="H310" s="82">
        <v>40.5</v>
      </c>
      <c r="I310" s="80" t="s">
        <v>92</v>
      </c>
      <c r="J310" s="83"/>
      <c r="K310" s="139">
        <v>1</v>
      </c>
      <c r="L310" s="145" t="s">
        <v>4091</v>
      </c>
      <c r="M310" s="149" t="s">
        <v>4092</v>
      </c>
      <c r="N310" s="131">
        <v>46153</v>
      </c>
      <c r="O310" s="150" t="s">
        <v>4093</v>
      </c>
      <c r="P310" s="139">
        <v>0.1</v>
      </c>
      <c r="Q310" s="132" t="s">
        <v>82</v>
      </c>
      <c r="R310" s="131"/>
      <c r="S310" s="131"/>
      <c r="T310" s="133"/>
      <c r="U310" s="133"/>
      <c r="V310" s="134"/>
      <c r="W310" s="132"/>
      <c r="X310" s="135"/>
    </row>
    <row r="311" spans="1:24" ht="38.25" hidden="1" customHeight="1" x14ac:dyDescent="0.25">
      <c r="A311" s="63" t="s">
        <v>73</v>
      </c>
      <c r="B311" s="87" t="s">
        <v>1005</v>
      </c>
      <c r="C311" s="108" t="s">
        <v>1006</v>
      </c>
      <c r="D311" s="87" t="s">
        <v>1007</v>
      </c>
      <c r="E311" s="87">
        <v>1</v>
      </c>
      <c r="F311" s="88">
        <v>44742</v>
      </c>
      <c r="G311" s="88">
        <v>44804</v>
      </c>
      <c r="H311" s="89">
        <v>9</v>
      </c>
      <c r="I311" s="87" t="s">
        <v>92</v>
      </c>
      <c r="J311" s="90"/>
      <c r="K311" s="139">
        <v>1</v>
      </c>
      <c r="L311" s="145" t="s">
        <v>4094</v>
      </c>
      <c r="M311" s="149" t="s">
        <v>4095</v>
      </c>
      <c r="N311" s="131">
        <v>46153</v>
      </c>
      <c r="O311" s="150" t="s">
        <v>4096</v>
      </c>
      <c r="P311" s="139">
        <v>1</v>
      </c>
      <c r="Q311" s="132" t="s">
        <v>789</v>
      </c>
      <c r="R311" s="131"/>
      <c r="S311" s="131"/>
      <c r="T311" s="133"/>
      <c r="U311" s="133"/>
      <c r="V311" s="134"/>
      <c r="W311" s="132"/>
      <c r="X311" s="135"/>
    </row>
    <row r="312" spans="1:24" ht="38.25" hidden="1" customHeight="1" x14ac:dyDescent="0.25">
      <c r="A312" s="63" t="s">
        <v>73</v>
      </c>
      <c r="B312" s="80" t="s">
        <v>1033</v>
      </c>
      <c r="C312" s="79" t="s">
        <v>1034</v>
      </c>
      <c r="D312" s="80" t="s">
        <v>1035</v>
      </c>
      <c r="E312" s="80">
        <v>4</v>
      </c>
      <c r="F312" s="81">
        <v>46023</v>
      </c>
      <c r="G312" s="81">
        <v>46387</v>
      </c>
      <c r="H312" s="82">
        <v>54</v>
      </c>
      <c r="I312" s="80" t="s">
        <v>92</v>
      </c>
      <c r="J312" s="83"/>
      <c r="K312" s="139">
        <v>1</v>
      </c>
      <c r="L312" s="145" t="s">
        <v>4097</v>
      </c>
      <c r="M312" s="149" t="s">
        <v>4098</v>
      </c>
      <c r="N312" s="131">
        <v>46153</v>
      </c>
      <c r="O312" s="150" t="s">
        <v>4099</v>
      </c>
      <c r="P312" s="139">
        <v>0.25</v>
      </c>
      <c r="Q312" s="132" t="s">
        <v>82</v>
      </c>
      <c r="R312" s="131"/>
      <c r="S312" s="131"/>
      <c r="T312" s="133"/>
      <c r="U312" s="133"/>
      <c r="V312" s="134"/>
      <c r="W312" s="132"/>
      <c r="X312" s="135"/>
    </row>
    <row r="313" spans="1:24" ht="38.25" hidden="1" customHeight="1" x14ac:dyDescent="0.25">
      <c r="A313" s="63" t="s">
        <v>73</v>
      </c>
      <c r="B313" s="80" t="s">
        <v>1037</v>
      </c>
      <c r="C313" s="79" t="s">
        <v>1038</v>
      </c>
      <c r="D313" s="80" t="s">
        <v>1039</v>
      </c>
      <c r="E313" s="80">
        <v>6</v>
      </c>
      <c r="F313" s="81">
        <v>46113</v>
      </c>
      <c r="G313" s="81">
        <v>46387</v>
      </c>
      <c r="H313" s="82">
        <v>40.5</v>
      </c>
      <c r="I313" s="80" t="s">
        <v>92</v>
      </c>
      <c r="J313" s="83"/>
      <c r="K313" s="139">
        <v>0</v>
      </c>
      <c r="L313" s="145" t="s">
        <v>4100</v>
      </c>
      <c r="M313" s="149" t="s">
        <v>4101</v>
      </c>
      <c r="N313" s="131">
        <v>46153</v>
      </c>
      <c r="O313" s="150" t="s">
        <v>4064</v>
      </c>
      <c r="P313" s="139">
        <v>0</v>
      </c>
      <c r="Q313" s="132" t="s">
        <v>82</v>
      </c>
      <c r="R313" s="131"/>
      <c r="S313" s="131"/>
      <c r="T313" s="133"/>
      <c r="U313" s="133"/>
      <c r="V313" s="134"/>
      <c r="W313" s="132"/>
      <c r="X313" s="135"/>
    </row>
    <row r="314" spans="1:24" ht="38.25" hidden="1" customHeight="1" x14ac:dyDescent="0.25">
      <c r="A314" s="63" t="s">
        <v>73</v>
      </c>
      <c r="B314" s="80" t="s">
        <v>1042</v>
      </c>
      <c r="C314" s="79" t="s">
        <v>1043</v>
      </c>
      <c r="D314" s="80" t="s">
        <v>1044</v>
      </c>
      <c r="E314" s="80">
        <v>2</v>
      </c>
      <c r="F314" s="81">
        <v>46203</v>
      </c>
      <c r="G314" s="81">
        <v>46387</v>
      </c>
      <c r="H314" s="82">
        <v>27</v>
      </c>
      <c r="I314" s="80" t="s">
        <v>92</v>
      </c>
      <c r="J314" s="83"/>
      <c r="K314" s="139">
        <v>1</v>
      </c>
      <c r="L314" s="145" t="s">
        <v>4102</v>
      </c>
      <c r="M314" s="149" t="s">
        <v>4103</v>
      </c>
      <c r="N314" s="131">
        <v>46153</v>
      </c>
      <c r="O314" s="150" t="s">
        <v>4104</v>
      </c>
      <c r="P314" s="139">
        <v>0.5</v>
      </c>
      <c r="Q314" s="132" t="s">
        <v>82</v>
      </c>
      <c r="R314" s="131"/>
      <c r="S314" s="131"/>
      <c r="T314" s="133"/>
      <c r="U314" s="133"/>
      <c r="V314" s="134"/>
      <c r="W314" s="132"/>
      <c r="X314" s="135"/>
    </row>
    <row r="315" spans="1:24" ht="38.25" hidden="1" customHeight="1" x14ac:dyDescent="0.25">
      <c r="A315" s="63" t="s">
        <v>73</v>
      </c>
      <c r="B315" s="80" t="s">
        <v>1406</v>
      </c>
      <c r="C315" s="79" t="s">
        <v>1407</v>
      </c>
      <c r="D315" s="80" t="s">
        <v>1035</v>
      </c>
      <c r="E315" s="80">
        <v>4</v>
      </c>
      <c r="F315" s="81">
        <v>46023</v>
      </c>
      <c r="G315" s="81">
        <v>46387</v>
      </c>
      <c r="H315" s="82">
        <v>54</v>
      </c>
      <c r="I315" s="80" t="s">
        <v>92</v>
      </c>
      <c r="J315" s="83"/>
      <c r="K315" s="139">
        <v>1</v>
      </c>
      <c r="L315" s="145" t="s">
        <v>4097</v>
      </c>
      <c r="M315" s="149" t="s">
        <v>4105</v>
      </c>
      <c r="N315" s="131">
        <v>46153</v>
      </c>
      <c r="O315" s="150" t="s">
        <v>4099</v>
      </c>
      <c r="P315" s="139">
        <v>0.25</v>
      </c>
      <c r="Q315" s="132" t="s">
        <v>82</v>
      </c>
      <c r="R315" s="131"/>
      <c r="S315" s="131"/>
      <c r="T315" s="133"/>
      <c r="U315" s="133"/>
      <c r="V315" s="134"/>
      <c r="W315" s="132"/>
      <c r="X315" s="135"/>
    </row>
    <row r="316" spans="1:24" ht="38.25" hidden="1" customHeight="1" x14ac:dyDescent="0.25">
      <c r="A316" s="63" t="s">
        <v>73</v>
      </c>
      <c r="B316" s="80" t="s">
        <v>1408</v>
      </c>
      <c r="C316" s="79" t="s">
        <v>1409</v>
      </c>
      <c r="D316" s="80" t="s">
        <v>1039</v>
      </c>
      <c r="E316" s="80">
        <v>6</v>
      </c>
      <c r="F316" s="81">
        <v>46113</v>
      </c>
      <c r="G316" s="81">
        <v>46387</v>
      </c>
      <c r="H316" s="82">
        <v>40.5</v>
      </c>
      <c r="I316" s="80" t="s">
        <v>92</v>
      </c>
      <c r="J316" s="83"/>
      <c r="K316" s="139">
        <v>0</v>
      </c>
      <c r="L316" s="145" t="s">
        <v>4100</v>
      </c>
      <c r="M316" s="149" t="s">
        <v>4106</v>
      </c>
      <c r="N316" s="131">
        <v>46153</v>
      </c>
      <c r="O316" s="150" t="s">
        <v>4064</v>
      </c>
      <c r="P316" s="139">
        <v>0</v>
      </c>
      <c r="Q316" s="132" t="s">
        <v>82</v>
      </c>
      <c r="R316" s="131"/>
      <c r="S316" s="131"/>
      <c r="T316" s="133"/>
      <c r="U316" s="133"/>
      <c r="V316" s="134"/>
      <c r="W316" s="132"/>
      <c r="X316" s="135"/>
    </row>
    <row r="317" spans="1:24" ht="38.25" hidden="1" customHeight="1" x14ac:dyDescent="0.25">
      <c r="A317" s="63" t="s">
        <v>73</v>
      </c>
      <c r="B317" s="80" t="s">
        <v>2134</v>
      </c>
      <c r="C317" s="79" t="s">
        <v>2135</v>
      </c>
      <c r="D317" s="80" t="s">
        <v>2136</v>
      </c>
      <c r="E317" s="80">
        <v>1</v>
      </c>
      <c r="F317" s="81">
        <v>46143</v>
      </c>
      <c r="G317" s="81">
        <v>46234</v>
      </c>
      <c r="H317" s="82">
        <v>13.5</v>
      </c>
      <c r="I317" s="80" t="s">
        <v>92</v>
      </c>
      <c r="J317" s="83"/>
      <c r="K317" s="139">
        <v>0</v>
      </c>
      <c r="L317" s="145" t="s">
        <v>4107</v>
      </c>
      <c r="M317" s="149" t="s">
        <v>4108</v>
      </c>
      <c r="N317" s="131">
        <v>46153</v>
      </c>
      <c r="O317" s="150" t="s">
        <v>4064</v>
      </c>
      <c r="P317" s="139">
        <v>0</v>
      </c>
      <c r="Q317" s="132" t="s">
        <v>82</v>
      </c>
      <c r="R317" s="131"/>
      <c r="S317" s="131"/>
      <c r="T317" s="133"/>
      <c r="U317" s="133"/>
      <c r="V317" s="134"/>
      <c r="W317" s="132"/>
      <c r="X317" s="135"/>
    </row>
    <row r="318" spans="1:24" ht="38.25" hidden="1" customHeight="1" x14ac:dyDescent="0.25">
      <c r="A318" s="63" t="s">
        <v>73</v>
      </c>
      <c r="B318" s="90" t="s">
        <v>2501</v>
      </c>
      <c r="C318" s="107" t="s">
        <v>4109</v>
      </c>
      <c r="D318" s="90" t="s">
        <v>2503</v>
      </c>
      <c r="E318" s="90">
        <v>13</v>
      </c>
      <c r="F318" s="101">
        <v>44897</v>
      </c>
      <c r="G318" s="101">
        <v>45381</v>
      </c>
      <c r="H318" s="102">
        <v>71.7</v>
      </c>
      <c r="I318" s="90" t="s">
        <v>92</v>
      </c>
      <c r="J318" s="90" t="s">
        <v>1188</v>
      </c>
      <c r="K318" s="139">
        <v>1</v>
      </c>
      <c r="L318" s="145" t="s">
        <v>4008</v>
      </c>
      <c r="M318" s="149" t="s">
        <v>4110</v>
      </c>
      <c r="N318" s="131">
        <v>46153</v>
      </c>
      <c r="O318" s="150" t="s">
        <v>4064</v>
      </c>
      <c r="P318" s="139">
        <v>0</v>
      </c>
      <c r="Q318" s="132" t="s">
        <v>82</v>
      </c>
      <c r="R318" s="131"/>
      <c r="S318" s="131"/>
      <c r="T318" s="133"/>
      <c r="U318" s="133"/>
      <c r="V318" s="134"/>
      <c r="W318" s="132"/>
      <c r="X318" s="135"/>
    </row>
    <row r="319" spans="1:24" ht="38.25" hidden="1" customHeight="1" x14ac:dyDescent="0.25">
      <c r="A319" s="63" t="s">
        <v>73</v>
      </c>
      <c r="B319" s="90" t="s">
        <v>2510</v>
      </c>
      <c r="C319" s="107" t="s">
        <v>2511</v>
      </c>
      <c r="D319" s="90" t="s">
        <v>2512</v>
      </c>
      <c r="E319" s="90">
        <v>1</v>
      </c>
      <c r="F319" s="101">
        <v>44897</v>
      </c>
      <c r="G319" s="101">
        <v>45382</v>
      </c>
      <c r="H319" s="102">
        <v>71.849999999999994</v>
      </c>
      <c r="I319" s="90" t="s">
        <v>92</v>
      </c>
      <c r="J319" s="90" t="s">
        <v>1188</v>
      </c>
      <c r="K319" s="139">
        <v>1</v>
      </c>
      <c r="L319" s="160" t="s">
        <v>4058</v>
      </c>
      <c r="M319" s="149" t="s">
        <v>4111</v>
      </c>
      <c r="N319" s="131">
        <v>46153</v>
      </c>
      <c r="O319" s="150" t="s">
        <v>4060</v>
      </c>
      <c r="P319" s="139">
        <v>0.1</v>
      </c>
      <c r="Q319" s="132" t="s">
        <v>82</v>
      </c>
      <c r="R319" s="131"/>
      <c r="S319" s="131"/>
      <c r="T319" s="133"/>
      <c r="U319" s="133"/>
      <c r="V319" s="134"/>
      <c r="W319" s="132"/>
      <c r="X319" s="135"/>
    </row>
    <row r="320" spans="1:24" ht="38.25" hidden="1" customHeight="1" x14ac:dyDescent="0.25">
      <c r="A320" s="63" t="s">
        <v>73</v>
      </c>
      <c r="B320" s="90" t="s">
        <v>2534</v>
      </c>
      <c r="C320" s="107" t="s">
        <v>2535</v>
      </c>
      <c r="D320" s="90" t="s">
        <v>2536</v>
      </c>
      <c r="E320" s="90">
        <v>1</v>
      </c>
      <c r="F320" s="101">
        <v>44897</v>
      </c>
      <c r="G320" s="101">
        <v>45381</v>
      </c>
      <c r="H320" s="102">
        <v>71.7</v>
      </c>
      <c r="I320" s="90" t="s">
        <v>92</v>
      </c>
      <c r="J320" s="90" t="s">
        <v>1188</v>
      </c>
      <c r="K320" s="139">
        <v>1</v>
      </c>
      <c r="L320" s="145" t="s">
        <v>4112</v>
      </c>
      <c r="M320" s="149" t="s">
        <v>4113</v>
      </c>
      <c r="N320" s="131">
        <v>46153</v>
      </c>
      <c r="O320" s="150" t="s">
        <v>4087</v>
      </c>
      <c r="P320" s="139">
        <v>1</v>
      </c>
      <c r="Q320" s="132" t="s">
        <v>789</v>
      </c>
      <c r="R320" s="131"/>
      <c r="S320" s="131"/>
      <c r="T320" s="133"/>
      <c r="U320" s="133"/>
      <c r="V320" s="134"/>
      <c r="W320" s="132"/>
      <c r="X320" s="135"/>
    </row>
    <row r="321" spans="1:24" ht="38.25" hidden="1" customHeight="1" x14ac:dyDescent="0.25">
      <c r="A321" s="63" t="s">
        <v>73</v>
      </c>
      <c r="B321" s="90" t="s">
        <v>2554</v>
      </c>
      <c r="C321" s="107" t="s">
        <v>2555</v>
      </c>
      <c r="D321" s="90" t="s">
        <v>2556</v>
      </c>
      <c r="E321" s="90">
        <v>1</v>
      </c>
      <c r="F321" s="101">
        <v>44927</v>
      </c>
      <c r="G321" s="101">
        <v>45291</v>
      </c>
      <c r="H321" s="102">
        <v>54</v>
      </c>
      <c r="I321" s="90" t="s">
        <v>2557</v>
      </c>
      <c r="J321" s="90" t="s">
        <v>1188</v>
      </c>
      <c r="K321" s="139">
        <v>1</v>
      </c>
      <c r="L321" s="145" t="s">
        <v>4114</v>
      </c>
      <c r="M321" s="149" t="s">
        <v>4115</v>
      </c>
      <c r="N321" s="131">
        <v>46153</v>
      </c>
      <c r="O321" s="150" t="s">
        <v>4116</v>
      </c>
      <c r="P321" s="139">
        <v>1</v>
      </c>
      <c r="Q321" s="132" t="s">
        <v>789</v>
      </c>
      <c r="R321" s="131"/>
      <c r="S321" s="131"/>
      <c r="T321" s="133"/>
      <c r="U321" s="133"/>
      <c r="V321" s="134"/>
      <c r="W321" s="132"/>
      <c r="X321" s="135"/>
    </row>
    <row r="322" spans="1:24" ht="38.25" hidden="1" customHeight="1" x14ac:dyDescent="0.25">
      <c r="A322" s="63" t="s">
        <v>73</v>
      </c>
      <c r="B322" s="90" t="s">
        <v>2560</v>
      </c>
      <c r="C322" s="107" t="s">
        <v>2561</v>
      </c>
      <c r="D322" s="90" t="s">
        <v>2562</v>
      </c>
      <c r="E322" s="90">
        <v>1</v>
      </c>
      <c r="F322" s="101">
        <v>44927</v>
      </c>
      <c r="G322" s="101">
        <v>45291</v>
      </c>
      <c r="H322" s="102">
        <v>54</v>
      </c>
      <c r="I322" s="90" t="s">
        <v>2557</v>
      </c>
      <c r="J322" s="90" t="s">
        <v>1188</v>
      </c>
      <c r="K322" s="139">
        <v>1</v>
      </c>
      <c r="L322" s="145" t="s">
        <v>4117</v>
      </c>
      <c r="M322" s="149" t="s">
        <v>4118</v>
      </c>
      <c r="N322" s="131">
        <v>46153</v>
      </c>
      <c r="O322" s="150" t="s">
        <v>4119</v>
      </c>
      <c r="P322" s="139">
        <v>1</v>
      </c>
      <c r="Q322" s="132" t="s">
        <v>789</v>
      </c>
      <c r="R322" s="131"/>
      <c r="S322" s="131"/>
      <c r="T322" s="133"/>
      <c r="U322" s="133"/>
      <c r="V322" s="134"/>
      <c r="W322" s="132"/>
      <c r="X322" s="135"/>
    </row>
    <row r="323" spans="1:24" ht="38.25" hidden="1" customHeight="1" x14ac:dyDescent="0.25">
      <c r="A323" s="63" t="s">
        <v>73</v>
      </c>
      <c r="B323" s="90" t="s">
        <v>2565</v>
      </c>
      <c r="C323" s="107" t="s">
        <v>2566</v>
      </c>
      <c r="D323" s="90" t="s">
        <v>2567</v>
      </c>
      <c r="E323" s="90">
        <v>12</v>
      </c>
      <c r="F323" s="101">
        <v>44927</v>
      </c>
      <c r="G323" s="101">
        <v>45291</v>
      </c>
      <c r="H323" s="102">
        <v>54</v>
      </c>
      <c r="I323" s="90" t="s">
        <v>92</v>
      </c>
      <c r="J323" s="90" t="s">
        <v>1188</v>
      </c>
      <c r="K323" s="139">
        <v>1</v>
      </c>
      <c r="L323" s="145" t="s">
        <v>4120</v>
      </c>
      <c r="M323" s="149" t="s">
        <v>4121</v>
      </c>
      <c r="N323" s="131">
        <v>46153</v>
      </c>
      <c r="O323" s="150" t="s">
        <v>4093</v>
      </c>
      <c r="P323" s="139">
        <v>0.1</v>
      </c>
      <c r="Q323" s="132" t="s">
        <v>82</v>
      </c>
      <c r="R323" s="131"/>
      <c r="S323" s="131"/>
      <c r="T323" s="133"/>
      <c r="U323" s="133"/>
      <c r="V323" s="134"/>
      <c r="W323" s="132"/>
      <c r="X323" s="135"/>
    </row>
    <row r="324" spans="1:24" ht="38.25" hidden="1" customHeight="1" x14ac:dyDescent="0.25">
      <c r="A324" s="63" t="s">
        <v>73</v>
      </c>
      <c r="B324" s="90" t="s">
        <v>2570</v>
      </c>
      <c r="C324" s="107" t="s">
        <v>2571</v>
      </c>
      <c r="D324" s="90" t="s">
        <v>2572</v>
      </c>
      <c r="E324" s="90">
        <v>1</v>
      </c>
      <c r="F324" s="101">
        <v>44897</v>
      </c>
      <c r="G324" s="101">
        <v>45291</v>
      </c>
      <c r="H324" s="102">
        <v>58.349999999999994</v>
      </c>
      <c r="I324" s="90" t="s">
        <v>92</v>
      </c>
      <c r="J324" s="90" t="s">
        <v>1188</v>
      </c>
      <c r="K324" s="139">
        <v>0.5</v>
      </c>
      <c r="L324" s="145" t="s">
        <v>4122</v>
      </c>
      <c r="M324" s="149" t="s">
        <v>4123</v>
      </c>
      <c r="N324" s="131">
        <v>46153</v>
      </c>
      <c r="O324" s="150" t="s">
        <v>4124</v>
      </c>
      <c r="P324" s="139">
        <v>0.5</v>
      </c>
      <c r="Q324" s="132" t="s">
        <v>82</v>
      </c>
      <c r="R324" s="131"/>
      <c r="S324" s="131"/>
      <c r="T324" s="133"/>
      <c r="U324" s="133"/>
      <c r="V324" s="134"/>
      <c r="W324" s="132"/>
      <c r="X324" s="135"/>
    </row>
    <row r="325" spans="1:24" ht="38.25" hidden="1" customHeight="1" x14ac:dyDescent="0.25">
      <c r="A325" s="63" t="s">
        <v>73</v>
      </c>
      <c r="B325" s="90" t="s">
        <v>2695</v>
      </c>
      <c r="C325" s="107" t="s">
        <v>2696</v>
      </c>
      <c r="D325" s="90" t="s">
        <v>2374</v>
      </c>
      <c r="E325" s="90">
        <v>2</v>
      </c>
      <c r="F325" s="101">
        <v>45280</v>
      </c>
      <c r="G325" s="101">
        <v>45412</v>
      </c>
      <c r="H325" s="102">
        <v>19.5</v>
      </c>
      <c r="I325" s="90" t="s">
        <v>92</v>
      </c>
      <c r="J325" s="90" t="s">
        <v>1188</v>
      </c>
      <c r="K325" s="139">
        <v>0</v>
      </c>
      <c r="L325" s="145" t="s">
        <v>4100</v>
      </c>
      <c r="M325" s="149" t="s">
        <v>4125</v>
      </c>
      <c r="N325" s="131">
        <v>46153</v>
      </c>
      <c r="O325" s="150" t="s">
        <v>4064</v>
      </c>
      <c r="P325" s="139">
        <v>0</v>
      </c>
      <c r="Q325" s="42" t="s">
        <v>3732</v>
      </c>
      <c r="R325" s="131"/>
      <c r="S325" s="131"/>
      <c r="T325" s="133"/>
      <c r="U325" s="133"/>
      <c r="V325" s="134"/>
      <c r="W325" s="132"/>
      <c r="X325" s="135"/>
    </row>
    <row r="326" spans="1:24" ht="38.25" hidden="1" customHeight="1" x14ac:dyDescent="0.25">
      <c r="A326" s="63" t="s">
        <v>73</v>
      </c>
      <c r="B326" s="90" t="s">
        <v>2726</v>
      </c>
      <c r="C326" s="107" t="s">
        <v>2727</v>
      </c>
      <c r="D326" s="90" t="s">
        <v>2728</v>
      </c>
      <c r="E326" s="90">
        <v>1</v>
      </c>
      <c r="F326" s="101">
        <v>45280</v>
      </c>
      <c r="G326" s="101">
        <v>45656</v>
      </c>
      <c r="H326" s="102">
        <v>55.499999999999993</v>
      </c>
      <c r="I326" s="90" t="s">
        <v>92</v>
      </c>
      <c r="J326" s="90" t="s">
        <v>1188</v>
      </c>
      <c r="K326" s="139">
        <v>0</v>
      </c>
      <c r="L326" s="145" t="s">
        <v>4126</v>
      </c>
      <c r="M326" s="149" t="s">
        <v>4127</v>
      </c>
      <c r="N326" s="131">
        <v>46153</v>
      </c>
      <c r="O326" s="150" t="s">
        <v>4064</v>
      </c>
      <c r="P326" s="139">
        <v>0</v>
      </c>
      <c r="Q326" s="42" t="s">
        <v>3732</v>
      </c>
      <c r="R326" s="131"/>
      <c r="S326" s="131"/>
      <c r="T326" s="133"/>
      <c r="U326" s="133"/>
      <c r="V326" s="134"/>
      <c r="W326" s="132"/>
      <c r="X326" s="135"/>
    </row>
    <row r="327" spans="1:24" ht="38.25" hidden="1" customHeight="1" x14ac:dyDescent="0.25">
      <c r="A327" s="63" t="s">
        <v>73</v>
      </c>
      <c r="B327" s="90" t="s">
        <v>2841</v>
      </c>
      <c r="C327" s="107" t="s">
        <v>2511</v>
      </c>
      <c r="D327" s="90" t="s">
        <v>2512</v>
      </c>
      <c r="E327" s="90" t="s">
        <v>1363</v>
      </c>
      <c r="F327" s="101">
        <v>45280</v>
      </c>
      <c r="G327" s="101">
        <v>45382</v>
      </c>
      <c r="H327" s="102">
        <v>15.15</v>
      </c>
      <c r="I327" s="90" t="s">
        <v>92</v>
      </c>
      <c r="J327" s="90" t="s">
        <v>1188</v>
      </c>
      <c r="K327" s="139">
        <v>1</v>
      </c>
      <c r="L327" s="145" t="s">
        <v>4058</v>
      </c>
      <c r="M327" s="149" t="s">
        <v>4128</v>
      </c>
      <c r="N327" s="131">
        <v>46153</v>
      </c>
      <c r="O327" s="150" t="s">
        <v>4060</v>
      </c>
      <c r="P327" s="139">
        <v>0.1</v>
      </c>
      <c r="Q327" s="132" t="s">
        <v>82</v>
      </c>
      <c r="R327" s="131"/>
      <c r="S327" s="131"/>
      <c r="T327" s="133"/>
      <c r="U327" s="133"/>
      <c r="V327" s="134"/>
      <c r="W327" s="132"/>
      <c r="X327" s="135"/>
    </row>
    <row r="328" spans="1:24" ht="38.25" hidden="1" customHeight="1" x14ac:dyDescent="0.25">
      <c r="A328" s="63" t="s">
        <v>73</v>
      </c>
      <c r="B328" s="90" t="s">
        <v>2849</v>
      </c>
      <c r="C328" s="107" t="s">
        <v>2850</v>
      </c>
      <c r="D328" s="90" t="s">
        <v>2851</v>
      </c>
      <c r="E328" s="90" t="s">
        <v>1363</v>
      </c>
      <c r="F328" s="101">
        <v>45280</v>
      </c>
      <c r="G328" s="101">
        <v>45657</v>
      </c>
      <c r="H328" s="102">
        <v>55.649999999999991</v>
      </c>
      <c r="I328" s="90" t="s">
        <v>92</v>
      </c>
      <c r="J328" s="90" t="s">
        <v>1188</v>
      </c>
      <c r="K328" s="139">
        <v>1</v>
      </c>
      <c r="L328" s="145" t="s">
        <v>4129</v>
      </c>
      <c r="M328" s="149" t="s">
        <v>4130</v>
      </c>
      <c r="N328" s="131">
        <v>46153</v>
      </c>
      <c r="O328" s="150" t="s">
        <v>4119</v>
      </c>
      <c r="P328" s="139">
        <v>1</v>
      </c>
      <c r="Q328" s="132" t="s">
        <v>789</v>
      </c>
      <c r="R328" s="131"/>
      <c r="S328" s="131"/>
      <c r="T328" s="133"/>
      <c r="U328" s="133"/>
      <c r="V328" s="134"/>
      <c r="W328" s="132"/>
      <c r="X328" s="135"/>
    </row>
    <row r="329" spans="1:24" ht="38.25" hidden="1" customHeight="1" x14ac:dyDescent="0.25">
      <c r="A329" s="63" t="s">
        <v>73</v>
      </c>
      <c r="B329" s="90" t="s">
        <v>2854</v>
      </c>
      <c r="C329" s="107" t="s">
        <v>2855</v>
      </c>
      <c r="D329" s="90" t="s">
        <v>2556</v>
      </c>
      <c r="E329" s="90" t="s">
        <v>1363</v>
      </c>
      <c r="F329" s="101">
        <v>45280</v>
      </c>
      <c r="G329" s="101">
        <v>45657</v>
      </c>
      <c r="H329" s="102">
        <v>55.649999999999991</v>
      </c>
      <c r="I329" s="90" t="s">
        <v>92</v>
      </c>
      <c r="J329" s="90" t="s">
        <v>1188</v>
      </c>
      <c r="K329" s="139">
        <v>1</v>
      </c>
      <c r="L329" s="145" t="s">
        <v>4131</v>
      </c>
      <c r="M329" s="149" t="s">
        <v>4132</v>
      </c>
      <c r="N329" s="131">
        <v>46153</v>
      </c>
      <c r="O329" s="150" t="s">
        <v>4116</v>
      </c>
      <c r="P329" s="139">
        <v>1</v>
      </c>
      <c r="Q329" s="132" t="s">
        <v>789</v>
      </c>
      <c r="R329" s="131"/>
      <c r="S329" s="131"/>
      <c r="T329" s="133"/>
      <c r="U329" s="133"/>
      <c r="V329" s="134"/>
      <c r="W329" s="132"/>
      <c r="X329" s="135"/>
    </row>
    <row r="330" spans="1:24" ht="38.25" hidden="1" customHeight="1" x14ac:dyDescent="0.25">
      <c r="A330" s="63" t="s">
        <v>73</v>
      </c>
      <c r="B330" s="90" t="s">
        <v>2876</v>
      </c>
      <c r="C330" s="107" t="s">
        <v>2511</v>
      </c>
      <c r="D330" s="90" t="s">
        <v>2512</v>
      </c>
      <c r="E330" s="90" t="s">
        <v>1363</v>
      </c>
      <c r="F330" s="101">
        <v>45280</v>
      </c>
      <c r="G330" s="101">
        <v>45382</v>
      </c>
      <c r="H330" s="102">
        <v>15.15</v>
      </c>
      <c r="I330" s="90" t="s">
        <v>92</v>
      </c>
      <c r="J330" s="90" t="s">
        <v>1188</v>
      </c>
      <c r="K330" s="139">
        <v>1</v>
      </c>
      <c r="L330" s="145" t="s">
        <v>4058</v>
      </c>
      <c r="M330" s="149" t="s">
        <v>4133</v>
      </c>
      <c r="N330" s="131">
        <v>46153</v>
      </c>
      <c r="O330" s="150" t="s">
        <v>4060</v>
      </c>
      <c r="P330" s="139">
        <v>0.1</v>
      </c>
      <c r="Q330" s="132" t="s">
        <v>82</v>
      </c>
      <c r="R330" s="131"/>
      <c r="S330" s="131"/>
      <c r="T330" s="133"/>
      <c r="U330" s="133"/>
      <c r="V330" s="134"/>
      <c r="W330" s="132"/>
      <c r="X330" s="135"/>
    </row>
    <row r="331" spans="1:24" ht="38.25" hidden="1" customHeight="1" x14ac:dyDescent="0.25">
      <c r="A331" s="63" t="s">
        <v>73</v>
      </c>
      <c r="B331" s="90" t="s">
        <v>2907</v>
      </c>
      <c r="C331" s="107" t="s">
        <v>2511</v>
      </c>
      <c r="D331" s="90" t="s">
        <v>2512</v>
      </c>
      <c r="E331" s="90" t="s">
        <v>1363</v>
      </c>
      <c r="F331" s="101">
        <v>45280</v>
      </c>
      <c r="G331" s="101">
        <v>45382</v>
      </c>
      <c r="H331" s="102">
        <v>15.15</v>
      </c>
      <c r="I331" s="90" t="s">
        <v>92</v>
      </c>
      <c r="J331" s="90" t="s">
        <v>1188</v>
      </c>
      <c r="K331" s="139">
        <v>1</v>
      </c>
      <c r="L331" s="145" t="s">
        <v>4058</v>
      </c>
      <c r="M331" s="149" t="s">
        <v>4134</v>
      </c>
      <c r="N331" s="131">
        <v>46153</v>
      </c>
      <c r="O331" s="150" t="s">
        <v>4060</v>
      </c>
      <c r="P331" s="139">
        <v>0.1</v>
      </c>
      <c r="Q331" s="132" t="s">
        <v>82</v>
      </c>
      <c r="R331" s="131"/>
      <c r="S331" s="131"/>
      <c r="T331" s="133"/>
      <c r="U331" s="133"/>
      <c r="V331" s="134"/>
      <c r="W331" s="132"/>
      <c r="X331" s="135"/>
    </row>
    <row r="332" spans="1:24" ht="38.25" hidden="1" customHeight="1" x14ac:dyDescent="0.25">
      <c r="A332" s="63" t="s">
        <v>73</v>
      </c>
      <c r="B332" s="90" t="s">
        <v>3006</v>
      </c>
      <c r="C332" s="107" t="s">
        <v>3007</v>
      </c>
      <c r="D332" s="90" t="s">
        <v>3008</v>
      </c>
      <c r="E332" s="90">
        <v>1</v>
      </c>
      <c r="F332" s="101">
        <v>45659</v>
      </c>
      <c r="G332" s="101">
        <v>45838</v>
      </c>
      <c r="H332" s="102">
        <v>26.700000000000003</v>
      </c>
      <c r="I332" s="90" t="s">
        <v>92</v>
      </c>
      <c r="J332" s="90" t="s">
        <v>1188</v>
      </c>
      <c r="K332" s="139">
        <v>0</v>
      </c>
      <c r="L332" s="145" t="s">
        <v>4100</v>
      </c>
      <c r="M332" s="149" t="s">
        <v>4135</v>
      </c>
      <c r="N332" s="131">
        <v>46153</v>
      </c>
      <c r="O332" s="150" t="s">
        <v>4064</v>
      </c>
      <c r="P332" s="139">
        <v>0</v>
      </c>
      <c r="Q332" s="42" t="s">
        <v>3732</v>
      </c>
      <c r="R332" s="131"/>
      <c r="S332" s="131"/>
      <c r="T332" s="133"/>
      <c r="U332" s="133"/>
      <c r="V332" s="134"/>
      <c r="W332" s="132"/>
      <c r="X332" s="135"/>
    </row>
    <row r="333" spans="1:24" ht="38.25" hidden="1" customHeight="1" x14ac:dyDescent="0.25">
      <c r="A333" s="63" t="s">
        <v>73</v>
      </c>
      <c r="B333" s="90" t="s">
        <v>3016</v>
      </c>
      <c r="C333" s="107" t="s">
        <v>3017</v>
      </c>
      <c r="D333" s="90" t="s">
        <v>3018</v>
      </c>
      <c r="E333" s="90">
        <v>4</v>
      </c>
      <c r="F333" s="101">
        <v>45659</v>
      </c>
      <c r="G333" s="101">
        <v>46022</v>
      </c>
      <c r="H333" s="102">
        <v>53.85</v>
      </c>
      <c r="I333" s="90" t="s">
        <v>92</v>
      </c>
      <c r="J333" s="90" t="s">
        <v>1188</v>
      </c>
      <c r="K333" s="139">
        <v>1</v>
      </c>
      <c r="L333" s="145" t="s">
        <v>4136</v>
      </c>
      <c r="M333" s="149" t="s">
        <v>4137</v>
      </c>
      <c r="N333" s="131">
        <v>46153</v>
      </c>
      <c r="O333" s="150" t="s">
        <v>4138</v>
      </c>
      <c r="P333" s="139">
        <v>1</v>
      </c>
      <c r="Q333" s="132" t="s">
        <v>789</v>
      </c>
      <c r="R333" s="131"/>
      <c r="S333" s="131"/>
      <c r="T333" s="133"/>
      <c r="U333" s="133"/>
      <c r="V333" s="134"/>
      <c r="W333" s="132"/>
      <c r="X333" s="135"/>
    </row>
    <row r="334" spans="1:24" ht="38.25" hidden="1" customHeight="1" x14ac:dyDescent="0.25">
      <c r="A334" s="63" t="s">
        <v>73</v>
      </c>
      <c r="B334" s="90" t="s">
        <v>3021</v>
      </c>
      <c r="C334" s="107" t="s">
        <v>3022</v>
      </c>
      <c r="D334" s="90" t="s">
        <v>3023</v>
      </c>
      <c r="E334" s="90">
        <v>1</v>
      </c>
      <c r="F334" s="101">
        <v>45689</v>
      </c>
      <c r="G334" s="101">
        <v>46022</v>
      </c>
      <c r="H334" s="102">
        <v>49.5</v>
      </c>
      <c r="I334" s="90" t="s">
        <v>92</v>
      </c>
      <c r="J334" s="90" t="s">
        <v>1188</v>
      </c>
      <c r="K334" s="139">
        <v>1</v>
      </c>
      <c r="L334" s="145" t="s">
        <v>4139</v>
      </c>
      <c r="M334" s="149" t="s">
        <v>4140</v>
      </c>
      <c r="N334" s="131">
        <v>46153</v>
      </c>
      <c r="O334" s="150" t="s">
        <v>4138</v>
      </c>
      <c r="P334" s="139">
        <v>1</v>
      </c>
      <c r="Q334" s="132" t="s">
        <v>789</v>
      </c>
      <c r="R334" s="131"/>
      <c r="S334" s="131"/>
      <c r="T334" s="133"/>
      <c r="U334" s="133"/>
      <c r="V334" s="134"/>
      <c r="W334" s="132"/>
      <c r="X334" s="135"/>
    </row>
    <row r="335" spans="1:24" ht="38.25" hidden="1" customHeight="1" x14ac:dyDescent="0.25">
      <c r="A335" s="63" t="s">
        <v>73</v>
      </c>
      <c r="B335" s="90" t="s">
        <v>3026</v>
      </c>
      <c r="C335" s="107" t="s">
        <v>3027</v>
      </c>
      <c r="D335" s="90" t="s">
        <v>3028</v>
      </c>
      <c r="E335" s="90">
        <v>12</v>
      </c>
      <c r="F335" s="101">
        <v>45659</v>
      </c>
      <c r="G335" s="101">
        <v>46022</v>
      </c>
      <c r="H335" s="102">
        <v>53.85</v>
      </c>
      <c r="I335" s="90" t="s">
        <v>92</v>
      </c>
      <c r="J335" s="90" t="s">
        <v>1188</v>
      </c>
      <c r="K335" s="139">
        <v>1</v>
      </c>
      <c r="L335" s="145" t="s">
        <v>4141</v>
      </c>
      <c r="M335" s="149" t="s">
        <v>4142</v>
      </c>
      <c r="N335" s="131">
        <v>46153</v>
      </c>
      <c r="O335" s="150" t="s">
        <v>4138</v>
      </c>
      <c r="P335" s="139">
        <v>1</v>
      </c>
      <c r="Q335" s="132" t="s">
        <v>789</v>
      </c>
      <c r="R335" s="131"/>
      <c r="S335" s="131"/>
      <c r="T335" s="133"/>
      <c r="U335" s="133"/>
      <c r="V335" s="134"/>
      <c r="W335" s="132"/>
      <c r="X335" s="135"/>
    </row>
    <row r="336" spans="1:24" ht="38.25" hidden="1" customHeight="1" x14ac:dyDescent="0.25">
      <c r="A336" s="63" t="s">
        <v>73</v>
      </c>
      <c r="B336" s="90" t="s">
        <v>3128</v>
      </c>
      <c r="C336" s="107" t="s">
        <v>3129</v>
      </c>
      <c r="D336" s="90" t="s">
        <v>3130</v>
      </c>
      <c r="E336" s="90">
        <v>1</v>
      </c>
      <c r="F336" s="101">
        <v>45659</v>
      </c>
      <c r="G336" s="101">
        <v>45716</v>
      </c>
      <c r="H336" s="102">
        <v>8.4</v>
      </c>
      <c r="I336" s="90" t="s">
        <v>92</v>
      </c>
      <c r="J336" s="90" t="s">
        <v>1188</v>
      </c>
      <c r="K336" s="139">
        <v>1</v>
      </c>
      <c r="L336" s="145" t="s">
        <v>4143</v>
      </c>
      <c r="M336" s="149" t="s">
        <v>4144</v>
      </c>
      <c r="N336" s="131">
        <v>46153</v>
      </c>
      <c r="O336" s="150" t="s">
        <v>4145</v>
      </c>
      <c r="P336" s="139">
        <v>0</v>
      </c>
      <c r="Q336" s="132" t="s">
        <v>3732</v>
      </c>
      <c r="R336" s="131"/>
      <c r="S336" s="131"/>
      <c r="T336" s="133"/>
      <c r="U336" s="133"/>
      <c r="V336" s="134"/>
      <c r="W336" s="132"/>
      <c r="X336" s="135"/>
    </row>
    <row r="337" spans="1:24" ht="38.25" hidden="1" customHeight="1" x14ac:dyDescent="0.25">
      <c r="A337" s="63" t="s">
        <v>73</v>
      </c>
      <c r="B337" s="90" t="s">
        <v>3133</v>
      </c>
      <c r="C337" s="107" t="s">
        <v>3134</v>
      </c>
      <c r="D337" s="90" t="s">
        <v>3028</v>
      </c>
      <c r="E337" s="90">
        <v>12</v>
      </c>
      <c r="F337" s="101">
        <v>45659</v>
      </c>
      <c r="G337" s="101">
        <v>46022</v>
      </c>
      <c r="H337" s="102">
        <v>53.85</v>
      </c>
      <c r="I337" s="90" t="s">
        <v>92</v>
      </c>
      <c r="J337" s="90" t="s">
        <v>1188</v>
      </c>
      <c r="K337" s="139">
        <v>1</v>
      </c>
      <c r="L337" s="145" t="s">
        <v>4146</v>
      </c>
      <c r="M337" s="149" t="s">
        <v>4147</v>
      </c>
      <c r="N337" s="131">
        <v>46153</v>
      </c>
      <c r="O337" s="150" t="s">
        <v>4148</v>
      </c>
      <c r="P337" s="139">
        <v>1</v>
      </c>
      <c r="Q337" s="132" t="s">
        <v>789</v>
      </c>
      <c r="R337" s="131"/>
      <c r="S337" s="131"/>
      <c r="T337" s="133"/>
      <c r="U337" s="133"/>
      <c r="V337" s="134"/>
      <c r="W337" s="132"/>
      <c r="X337" s="135"/>
    </row>
    <row r="338" spans="1:24" ht="38.25" hidden="1" customHeight="1" x14ac:dyDescent="0.25">
      <c r="A338" s="63" t="s">
        <v>73</v>
      </c>
      <c r="B338" s="90" t="s">
        <v>3175</v>
      </c>
      <c r="C338" s="107" t="s">
        <v>3027</v>
      </c>
      <c r="D338" s="90" t="s">
        <v>3028</v>
      </c>
      <c r="E338" s="90">
        <v>12</v>
      </c>
      <c r="F338" s="101">
        <v>45659</v>
      </c>
      <c r="G338" s="101">
        <v>46022</v>
      </c>
      <c r="H338" s="102">
        <v>53.85</v>
      </c>
      <c r="I338" s="90" t="s">
        <v>92</v>
      </c>
      <c r="J338" s="90" t="s">
        <v>1188</v>
      </c>
      <c r="K338" s="139">
        <v>1</v>
      </c>
      <c r="L338" s="145" t="s">
        <v>4141</v>
      </c>
      <c r="M338" s="149" t="s">
        <v>4149</v>
      </c>
      <c r="N338" s="131">
        <v>46153</v>
      </c>
      <c r="O338" s="150" t="s">
        <v>4138</v>
      </c>
      <c r="P338" s="139">
        <v>1</v>
      </c>
      <c r="Q338" s="132" t="s">
        <v>789</v>
      </c>
      <c r="R338" s="131"/>
      <c r="S338" s="131"/>
      <c r="T338" s="133"/>
      <c r="U338" s="133"/>
      <c r="V338" s="134"/>
      <c r="W338" s="132"/>
      <c r="X338" s="135"/>
    </row>
    <row r="339" spans="1:24" ht="38.25" hidden="1" customHeight="1" x14ac:dyDescent="0.25">
      <c r="A339" s="63" t="s">
        <v>73</v>
      </c>
      <c r="B339" s="90" t="s">
        <v>3186</v>
      </c>
      <c r="C339" s="107" t="s">
        <v>3022</v>
      </c>
      <c r="D339" s="90" t="s">
        <v>3023</v>
      </c>
      <c r="E339" s="90">
        <v>1</v>
      </c>
      <c r="F339" s="101">
        <v>45689</v>
      </c>
      <c r="G339" s="101">
        <v>45746</v>
      </c>
      <c r="H339" s="102">
        <v>8.85</v>
      </c>
      <c r="I339" s="90" t="s">
        <v>92</v>
      </c>
      <c r="J339" s="90" t="s">
        <v>1188</v>
      </c>
      <c r="K339" s="139">
        <v>1</v>
      </c>
      <c r="L339" s="145" t="s">
        <v>4139</v>
      </c>
      <c r="M339" s="149" t="s">
        <v>4150</v>
      </c>
      <c r="N339" s="131">
        <v>46153</v>
      </c>
      <c r="O339" s="150" t="s">
        <v>4138</v>
      </c>
      <c r="P339" s="139">
        <v>1</v>
      </c>
      <c r="Q339" s="132" t="s">
        <v>789</v>
      </c>
      <c r="R339" s="131"/>
      <c r="S339" s="131"/>
      <c r="T339" s="133"/>
      <c r="U339" s="133"/>
      <c r="V339" s="134"/>
      <c r="W339" s="132"/>
      <c r="X339" s="135"/>
    </row>
    <row r="340" spans="1:24" ht="38.25" hidden="1" customHeight="1" x14ac:dyDescent="0.25">
      <c r="A340" s="63" t="s">
        <v>73</v>
      </c>
      <c r="B340" s="90" t="s">
        <v>3197</v>
      </c>
      <c r="C340" s="107" t="s">
        <v>3198</v>
      </c>
      <c r="D340" s="90" t="s">
        <v>3199</v>
      </c>
      <c r="E340" s="90">
        <v>1</v>
      </c>
      <c r="F340" s="101">
        <v>46023</v>
      </c>
      <c r="G340" s="101">
        <v>46387</v>
      </c>
      <c r="H340" s="102">
        <v>54</v>
      </c>
      <c r="I340" s="90" t="s">
        <v>92</v>
      </c>
      <c r="J340" s="90" t="s">
        <v>1063</v>
      </c>
      <c r="K340" s="139">
        <v>0</v>
      </c>
      <c r="L340" s="145" t="s">
        <v>4151</v>
      </c>
      <c r="M340" s="149" t="s">
        <v>4152</v>
      </c>
      <c r="N340" s="131">
        <v>46153</v>
      </c>
      <c r="O340" s="150" t="s">
        <v>4064</v>
      </c>
      <c r="P340" s="139">
        <v>0</v>
      </c>
      <c r="Q340" s="132" t="s">
        <v>82</v>
      </c>
      <c r="R340" s="131"/>
      <c r="S340" s="131"/>
      <c r="T340" s="133"/>
      <c r="U340" s="133"/>
      <c r="V340" s="134"/>
      <c r="W340" s="132"/>
      <c r="X340" s="135"/>
    </row>
    <row r="341" spans="1:24" ht="38.25" hidden="1" customHeight="1" x14ac:dyDescent="0.25">
      <c r="A341" s="63" t="s">
        <v>73</v>
      </c>
      <c r="B341" s="90" t="s">
        <v>3230</v>
      </c>
      <c r="C341" s="107" t="s">
        <v>3231</v>
      </c>
      <c r="D341" s="90" t="s">
        <v>3202</v>
      </c>
      <c r="E341" s="90">
        <v>12</v>
      </c>
      <c r="F341" s="101">
        <v>46023</v>
      </c>
      <c r="G341" s="101">
        <v>46387</v>
      </c>
      <c r="H341" s="102">
        <v>54</v>
      </c>
      <c r="I341" s="90" t="s">
        <v>77</v>
      </c>
      <c r="J341" s="90" t="s">
        <v>1063</v>
      </c>
      <c r="K341" s="139">
        <v>1</v>
      </c>
      <c r="L341" s="145" t="s">
        <v>4153</v>
      </c>
      <c r="M341" s="149" t="s">
        <v>4154</v>
      </c>
      <c r="N341" s="131">
        <v>46153</v>
      </c>
      <c r="O341" s="150" t="s">
        <v>4155</v>
      </c>
      <c r="P341" s="139">
        <v>1</v>
      </c>
      <c r="Q341" s="132" t="s">
        <v>789</v>
      </c>
      <c r="R341" s="131"/>
      <c r="S341" s="131"/>
      <c r="T341" s="133"/>
      <c r="U341" s="133"/>
      <c r="V341" s="134"/>
      <c r="W341" s="132"/>
      <c r="X341" s="135"/>
    </row>
    <row r="342" spans="1:24" ht="38.25" hidden="1" customHeight="1" x14ac:dyDescent="0.25">
      <c r="A342" s="63" t="s">
        <v>73</v>
      </c>
      <c r="B342" s="90" t="s">
        <v>3357</v>
      </c>
      <c r="C342" s="107" t="s">
        <v>3358</v>
      </c>
      <c r="D342" s="90" t="s">
        <v>3247</v>
      </c>
      <c r="E342" s="90">
        <v>1</v>
      </c>
      <c r="F342" s="101">
        <v>46023</v>
      </c>
      <c r="G342" s="101">
        <v>46112</v>
      </c>
      <c r="H342" s="102">
        <v>13.5</v>
      </c>
      <c r="I342" s="90" t="s">
        <v>92</v>
      </c>
      <c r="J342" s="90" t="s">
        <v>1063</v>
      </c>
      <c r="K342" s="139">
        <v>0</v>
      </c>
      <c r="L342" s="145" t="s">
        <v>4062</v>
      </c>
      <c r="M342" s="149" t="s">
        <v>4156</v>
      </c>
      <c r="N342" s="131">
        <v>46153</v>
      </c>
      <c r="O342" s="150" t="s">
        <v>4064</v>
      </c>
      <c r="P342" s="139">
        <v>0</v>
      </c>
      <c r="Q342" s="132" t="s">
        <v>82</v>
      </c>
      <c r="R342" s="131"/>
      <c r="S342" s="131"/>
      <c r="T342" s="133"/>
      <c r="U342" s="133"/>
      <c r="V342" s="134"/>
      <c r="W342" s="132"/>
      <c r="X342" s="135"/>
    </row>
    <row r="343" spans="1:24" ht="38.25" hidden="1" customHeight="1" x14ac:dyDescent="0.25">
      <c r="A343" s="63" t="s">
        <v>73</v>
      </c>
      <c r="B343" s="90" t="s">
        <v>3360</v>
      </c>
      <c r="C343" s="107" t="s">
        <v>3361</v>
      </c>
      <c r="D343" s="90" t="s">
        <v>3362</v>
      </c>
      <c r="E343" s="90">
        <v>1</v>
      </c>
      <c r="F343" s="101">
        <v>46023</v>
      </c>
      <c r="G343" s="101">
        <v>46053</v>
      </c>
      <c r="H343" s="102">
        <v>4.5</v>
      </c>
      <c r="I343" s="90" t="s">
        <v>92</v>
      </c>
      <c r="J343" s="90" t="s">
        <v>1063</v>
      </c>
      <c r="K343" s="139">
        <v>1</v>
      </c>
      <c r="L343" s="145" t="s">
        <v>4157</v>
      </c>
      <c r="M343" s="149" t="s">
        <v>4158</v>
      </c>
      <c r="N343" s="131">
        <v>46153</v>
      </c>
      <c r="O343" s="150" t="s">
        <v>4159</v>
      </c>
      <c r="P343" s="139">
        <v>0</v>
      </c>
      <c r="Q343" s="132" t="s">
        <v>82</v>
      </c>
      <c r="R343" s="131"/>
      <c r="S343" s="131"/>
      <c r="T343" s="133"/>
      <c r="U343" s="133"/>
      <c r="V343" s="134"/>
      <c r="W343" s="132"/>
      <c r="X343" s="135"/>
    </row>
    <row r="344" spans="1:24" ht="38.25" hidden="1" customHeight="1" x14ac:dyDescent="0.25">
      <c r="A344" s="63" t="s">
        <v>73</v>
      </c>
      <c r="B344" s="90" t="s">
        <v>3442</v>
      </c>
      <c r="C344" s="107" t="s">
        <v>3443</v>
      </c>
      <c r="D344" s="90" t="s">
        <v>3444</v>
      </c>
      <c r="E344" s="90">
        <v>1</v>
      </c>
      <c r="F344" s="101">
        <v>46023</v>
      </c>
      <c r="G344" s="101">
        <v>46387</v>
      </c>
      <c r="H344" s="102">
        <v>54</v>
      </c>
      <c r="I344" s="90" t="s">
        <v>92</v>
      </c>
      <c r="J344" s="90" t="s">
        <v>1063</v>
      </c>
      <c r="K344" s="139">
        <v>1</v>
      </c>
      <c r="L344" s="145" t="s">
        <v>4058</v>
      </c>
      <c r="M344" s="149" t="s">
        <v>4160</v>
      </c>
      <c r="N344" s="131">
        <v>46153</v>
      </c>
      <c r="O344" s="150" t="s">
        <v>4060</v>
      </c>
      <c r="P344" s="139">
        <v>0.1</v>
      </c>
      <c r="Q344" s="132" t="s">
        <v>82</v>
      </c>
      <c r="R344" s="131"/>
      <c r="S344" s="131"/>
      <c r="T344" s="133"/>
      <c r="U344" s="133"/>
      <c r="V344" s="134"/>
      <c r="W344" s="132"/>
      <c r="X344" s="135"/>
    </row>
    <row r="345" spans="1:24" ht="38.25" customHeight="1" x14ac:dyDescent="0.25">
      <c r="A345" s="63" t="s">
        <v>73</v>
      </c>
      <c r="B345" s="80" t="s">
        <v>102</v>
      </c>
      <c r="C345" s="79" t="s">
        <v>103</v>
      </c>
      <c r="D345" s="80" t="s">
        <v>104</v>
      </c>
      <c r="E345" s="80">
        <v>9</v>
      </c>
      <c r="F345" s="81">
        <v>46113</v>
      </c>
      <c r="G345" s="81">
        <v>46387</v>
      </c>
      <c r="H345" s="82">
        <v>40.5</v>
      </c>
      <c r="I345" s="80" t="s">
        <v>105</v>
      </c>
      <c r="J345" s="83" t="s">
        <v>106</v>
      </c>
      <c r="K345" s="139">
        <v>0.27</v>
      </c>
      <c r="L345" s="145" t="s">
        <v>4161</v>
      </c>
      <c r="M345" s="182" t="s">
        <v>4162</v>
      </c>
      <c r="N345" s="131">
        <v>46153</v>
      </c>
      <c r="O345" s="150" t="s">
        <v>4163</v>
      </c>
      <c r="P345" s="139">
        <v>0</v>
      </c>
      <c r="Q345" s="132" t="s">
        <v>82</v>
      </c>
      <c r="R345" s="131"/>
      <c r="S345" s="131"/>
      <c r="T345" s="133"/>
      <c r="U345" s="133"/>
      <c r="V345" s="134"/>
      <c r="W345" s="132"/>
      <c r="X345" s="135"/>
    </row>
    <row r="346" spans="1:24" ht="38.25" hidden="1" customHeight="1" x14ac:dyDescent="0.25">
      <c r="A346" s="63" t="s">
        <v>73</v>
      </c>
      <c r="B346" s="87" t="s">
        <v>113</v>
      </c>
      <c r="C346" s="108" t="s">
        <v>114</v>
      </c>
      <c r="D346" s="87" t="s">
        <v>115</v>
      </c>
      <c r="E346" s="87">
        <v>1</v>
      </c>
      <c r="F346" s="88">
        <v>43832</v>
      </c>
      <c r="G346" s="88">
        <v>44012</v>
      </c>
      <c r="H346" s="89">
        <v>26.700000000000003</v>
      </c>
      <c r="I346" s="87" t="s">
        <v>105</v>
      </c>
      <c r="J346" s="90" t="s">
        <v>116</v>
      </c>
      <c r="K346" s="139">
        <v>1</v>
      </c>
      <c r="L346" s="145" t="s">
        <v>4164</v>
      </c>
      <c r="M346" s="149" t="s">
        <v>4165</v>
      </c>
      <c r="N346" s="131">
        <v>46153</v>
      </c>
      <c r="O346" s="150" t="s">
        <v>4166</v>
      </c>
      <c r="P346" s="139">
        <v>0</v>
      </c>
      <c r="Q346" s="132" t="s">
        <v>3732</v>
      </c>
      <c r="R346" s="131"/>
      <c r="S346" s="131"/>
      <c r="T346" s="133"/>
      <c r="U346" s="133"/>
      <c r="V346" s="134"/>
      <c r="W346" s="132"/>
      <c r="X346" s="135"/>
    </row>
    <row r="347" spans="1:24" ht="38.25" hidden="1" customHeight="1" x14ac:dyDescent="0.25">
      <c r="A347" s="63" t="s">
        <v>73</v>
      </c>
      <c r="B347" s="87" t="s">
        <v>119</v>
      </c>
      <c r="C347" s="108" t="s">
        <v>120</v>
      </c>
      <c r="D347" s="87" t="s">
        <v>121</v>
      </c>
      <c r="E347" s="87">
        <v>1</v>
      </c>
      <c r="F347" s="88">
        <v>43808</v>
      </c>
      <c r="G347" s="88">
        <v>43917</v>
      </c>
      <c r="H347" s="89">
        <v>16.2</v>
      </c>
      <c r="I347" s="87" t="s">
        <v>105</v>
      </c>
      <c r="J347" s="90" t="s">
        <v>116</v>
      </c>
      <c r="K347" s="139">
        <v>0</v>
      </c>
      <c r="L347" s="145" t="s">
        <v>4167</v>
      </c>
      <c r="M347" s="149"/>
      <c r="N347" s="131">
        <v>46153</v>
      </c>
      <c r="O347" s="150" t="s">
        <v>3654</v>
      </c>
      <c r="P347" s="139">
        <v>0</v>
      </c>
      <c r="Q347" s="132" t="s">
        <v>3732</v>
      </c>
      <c r="R347" s="131"/>
      <c r="S347" s="131"/>
      <c r="T347" s="133"/>
      <c r="U347" s="133"/>
      <c r="V347" s="134"/>
      <c r="W347" s="132"/>
      <c r="X347" s="135"/>
    </row>
    <row r="348" spans="1:24" ht="38.25" hidden="1" customHeight="1" x14ac:dyDescent="0.25">
      <c r="A348" s="63" t="s">
        <v>73</v>
      </c>
      <c r="B348" s="80" t="s">
        <v>244</v>
      </c>
      <c r="C348" s="79" t="s">
        <v>245</v>
      </c>
      <c r="D348" s="80" t="s">
        <v>246</v>
      </c>
      <c r="E348" s="80">
        <v>4</v>
      </c>
      <c r="F348" s="81">
        <v>46023</v>
      </c>
      <c r="G348" s="81">
        <v>46387</v>
      </c>
      <c r="H348" s="82">
        <v>54</v>
      </c>
      <c r="I348" s="80" t="s">
        <v>105</v>
      </c>
      <c r="J348" s="83"/>
      <c r="K348" s="139">
        <v>0.25</v>
      </c>
      <c r="L348" s="145" t="s">
        <v>4168</v>
      </c>
      <c r="M348" s="149" t="s">
        <v>4169</v>
      </c>
      <c r="N348" s="131">
        <v>46153</v>
      </c>
      <c r="O348" s="150" t="s">
        <v>4170</v>
      </c>
      <c r="P348" s="139">
        <v>0.25</v>
      </c>
      <c r="Q348" s="132" t="s">
        <v>82</v>
      </c>
      <c r="R348" s="131"/>
      <c r="S348" s="131"/>
      <c r="T348" s="133"/>
      <c r="U348" s="133"/>
      <c r="V348" s="134"/>
      <c r="W348" s="132"/>
      <c r="X348" s="135"/>
    </row>
    <row r="349" spans="1:24" ht="38.25" hidden="1" customHeight="1" x14ac:dyDescent="0.25">
      <c r="A349" s="63" t="s">
        <v>73</v>
      </c>
      <c r="B349" s="80" t="s">
        <v>430</v>
      </c>
      <c r="C349" s="79" t="s">
        <v>431</v>
      </c>
      <c r="D349" s="80" t="s">
        <v>402</v>
      </c>
      <c r="E349" s="80">
        <v>1</v>
      </c>
      <c r="F349" s="81">
        <v>46113</v>
      </c>
      <c r="G349" s="81">
        <v>46387</v>
      </c>
      <c r="H349" s="82">
        <v>40.5</v>
      </c>
      <c r="I349" s="80" t="s">
        <v>105</v>
      </c>
      <c r="J349" s="83" t="s">
        <v>432</v>
      </c>
      <c r="K349" s="139">
        <v>0</v>
      </c>
      <c r="L349" s="145" t="s">
        <v>4171</v>
      </c>
      <c r="M349" s="149"/>
      <c r="N349" s="131">
        <v>46153</v>
      </c>
      <c r="O349" s="150" t="s">
        <v>3654</v>
      </c>
      <c r="P349" s="139">
        <v>0</v>
      </c>
      <c r="Q349" s="132" t="s">
        <v>82</v>
      </c>
      <c r="R349" s="131"/>
      <c r="S349" s="131"/>
      <c r="T349" s="133"/>
      <c r="U349" s="133"/>
      <c r="V349" s="134"/>
      <c r="W349" s="132"/>
      <c r="X349" s="135"/>
    </row>
    <row r="350" spans="1:24" ht="38.25" hidden="1" customHeight="1" x14ac:dyDescent="0.25">
      <c r="A350" s="63" t="s">
        <v>73</v>
      </c>
      <c r="B350" s="87" t="s">
        <v>749</v>
      </c>
      <c r="C350" s="108" t="s">
        <v>750</v>
      </c>
      <c r="D350" s="87" t="s">
        <v>751</v>
      </c>
      <c r="E350" s="87">
        <v>1</v>
      </c>
      <c r="F350" s="88">
        <v>44470</v>
      </c>
      <c r="G350" s="88">
        <v>44742</v>
      </c>
      <c r="H350" s="89">
        <v>40.35</v>
      </c>
      <c r="I350" s="87" t="s">
        <v>105</v>
      </c>
      <c r="J350" s="90"/>
      <c r="K350" s="139">
        <v>1</v>
      </c>
      <c r="L350" s="145" t="s">
        <v>4172</v>
      </c>
      <c r="M350" s="149" t="s">
        <v>4173</v>
      </c>
      <c r="N350" s="131">
        <v>46153</v>
      </c>
      <c r="O350" s="150" t="s">
        <v>4174</v>
      </c>
      <c r="P350" s="139">
        <v>1</v>
      </c>
      <c r="Q350" s="132" t="s">
        <v>789</v>
      </c>
      <c r="R350" s="131"/>
      <c r="S350" s="131"/>
      <c r="T350" s="133"/>
      <c r="U350" s="133"/>
      <c r="V350" s="134"/>
      <c r="W350" s="132"/>
      <c r="X350" s="135"/>
    </row>
    <row r="351" spans="1:24" ht="38.25" hidden="1" customHeight="1" x14ac:dyDescent="0.25">
      <c r="A351" s="63" t="s">
        <v>73</v>
      </c>
      <c r="B351" s="80" t="s">
        <v>769</v>
      </c>
      <c r="C351" s="79" t="s">
        <v>770</v>
      </c>
      <c r="D351" s="80" t="s">
        <v>771</v>
      </c>
      <c r="E351" s="80">
        <v>4</v>
      </c>
      <c r="F351" s="81">
        <v>46023</v>
      </c>
      <c r="G351" s="81">
        <v>46112</v>
      </c>
      <c r="H351" s="82">
        <v>13.5</v>
      </c>
      <c r="I351" s="80" t="s">
        <v>105</v>
      </c>
      <c r="J351" s="83" t="s">
        <v>772</v>
      </c>
      <c r="K351" s="139">
        <v>0.25</v>
      </c>
      <c r="L351" s="145" t="s">
        <v>4175</v>
      </c>
      <c r="M351" s="149" t="s">
        <v>4176</v>
      </c>
      <c r="N351" s="131">
        <v>46153</v>
      </c>
      <c r="O351" s="150" t="s">
        <v>4177</v>
      </c>
      <c r="P351" s="139">
        <v>1</v>
      </c>
      <c r="Q351" s="132" t="s">
        <v>789</v>
      </c>
      <c r="R351" s="131"/>
      <c r="S351" s="131"/>
      <c r="T351" s="133"/>
      <c r="U351" s="133"/>
      <c r="V351" s="134"/>
      <c r="W351" s="132"/>
      <c r="X351" s="135"/>
    </row>
    <row r="352" spans="1:24" ht="38.25" hidden="1" customHeight="1" x14ac:dyDescent="0.25">
      <c r="A352" s="63" t="s">
        <v>73</v>
      </c>
      <c r="B352" s="87" t="s">
        <v>830</v>
      </c>
      <c r="C352" s="108" t="s">
        <v>831</v>
      </c>
      <c r="D352" s="87" t="s">
        <v>832</v>
      </c>
      <c r="E352" s="87">
        <v>1</v>
      </c>
      <c r="F352" s="88">
        <v>44562</v>
      </c>
      <c r="G352" s="88">
        <v>44742</v>
      </c>
      <c r="H352" s="89">
        <v>26.85</v>
      </c>
      <c r="I352" s="87" t="s">
        <v>105</v>
      </c>
      <c r="J352" s="90" t="s">
        <v>116</v>
      </c>
      <c r="K352" s="139"/>
      <c r="L352" s="145"/>
      <c r="M352" s="149"/>
      <c r="N352" s="131">
        <v>46153</v>
      </c>
      <c r="O352" s="150" t="s">
        <v>3654</v>
      </c>
      <c r="P352" s="139">
        <v>0</v>
      </c>
      <c r="Q352" s="132" t="s">
        <v>3732</v>
      </c>
      <c r="R352" s="131"/>
      <c r="S352" s="131"/>
      <c r="T352" s="133"/>
      <c r="U352" s="133"/>
      <c r="V352" s="134"/>
      <c r="W352" s="132"/>
      <c r="X352" s="135"/>
    </row>
    <row r="353" spans="1:24" ht="38.25" hidden="1" customHeight="1" x14ac:dyDescent="0.25">
      <c r="A353" s="63" t="s">
        <v>73</v>
      </c>
      <c r="B353" s="87" t="s">
        <v>226</v>
      </c>
      <c r="C353" s="108" t="s">
        <v>227</v>
      </c>
      <c r="D353" s="87" t="s">
        <v>228</v>
      </c>
      <c r="E353" s="87">
        <v>1</v>
      </c>
      <c r="F353" s="88">
        <v>44959</v>
      </c>
      <c r="G353" s="88">
        <v>45107</v>
      </c>
      <c r="H353" s="89">
        <v>22.2</v>
      </c>
      <c r="I353" s="87" t="s">
        <v>105</v>
      </c>
      <c r="J353" s="90" t="s">
        <v>229</v>
      </c>
      <c r="K353" s="139">
        <v>0</v>
      </c>
      <c r="L353" s="145" t="s">
        <v>4178</v>
      </c>
      <c r="M353" s="149"/>
      <c r="N353" s="131">
        <v>46153</v>
      </c>
      <c r="O353" s="150" t="s">
        <v>3654</v>
      </c>
      <c r="P353" s="139">
        <v>0</v>
      </c>
      <c r="Q353" s="132" t="s">
        <v>3732</v>
      </c>
      <c r="R353" s="131"/>
      <c r="S353" s="131"/>
      <c r="T353" s="133"/>
      <c r="U353" s="133"/>
      <c r="V353" s="134"/>
      <c r="W353" s="132"/>
      <c r="X353" s="135"/>
    </row>
    <row r="354" spans="1:24" ht="38.25" hidden="1" customHeight="1" x14ac:dyDescent="0.25">
      <c r="A354" s="63" t="s">
        <v>73</v>
      </c>
      <c r="B354" s="87" t="s">
        <v>1545</v>
      </c>
      <c r="C354" s="108" t="s">
        <v>1546</v>
      </c>
      <c r="D354" s="87" t="s">
        <v>1547</v>
      </c>
      <c r="E354" s="87">
        <v>1</v>
      </c>
      <c r="F354" s="88">
        <v>45139</v>
      </c>
      <c r="G354" s="88">
        <v>45260</v>
      </c>
      <c r="H354" s="89">
        <v>17.849999999999998</v>
      </c>
      <c r="I354" s="87" t="s">
        <v>105</v>
      </c>
      <c r="J354" s="90" t="s">
        <v>1548</v>
      </c>
      <c r="K354" s="139"/>
      <c r="L354" s="145"/>
      <c r="M354" s="149"/>
      <c r="N354" s="131">
        <v>46153</v>
      </c>
      <c r="O354" s="150" t="s">
        <v>3654</v>
      </c>
      <c r="P354" s="139">
        <v>0</v>
      </c>
      <c r="Q354" s="132" t="s">
        <v>82</v>
      </c>
      <c r="R354" s="131"/>
      <c r="S354" s="131"/>
      <c r="T354" s="133"/>
      <c r="U354" s="133"/>
      <c r="V354" s="134"/>
      <c r="W354" s="132"/>
      <c r="X354" s="135"/>
    </row>
    <row r="355" spans="1:24" ht="38.25" hidden="1" customHeight="1" x14ac:dyDescent="0.25">
      <c r="A355" s="63" t="s">
        <v>73</v>
      </c>
      <c r="B355" s="80" t="s">
        <v>1553</v>
      </c>
      <c r="C355" s="79" t="s">
        <v>1554</v>
      </c>
      <c r="D355" s="80" t="s">
        <v>1555</v>
      </c>
      <c r="E355" s="80">
        <v>1</v>
      </c>
      <c r="F355" s="81">
        <v>45139</v>
      </c>
      <c r="G355" s="81">
        <v>45260</v>
      </c>
      <c r="H355" s="82">
        <v>17.849999999999998</v>
      </c>
      <c r="I355" s="80" t="s">
        <v>105</v>
      </c>
      <c r="J355" s="83"/>
      <c r="K355" s="139">
        <v>0</v>
      </c>
      <c r="L355" s="145" t="s">
        <v>4179</v>
      </c>
      <c r="M355" s="149"/>
      <c r="N355" s="131">
        <v>46153</v>
      </c>
      <c r="O355" s="150" t="s">
        <v>3654</v>
      </c>
      <c r="P355" s="139">
        <v>0</v>
      </c>
      <c r="Q355" s="132" t="s">
        <v>3732</v>
      </c>
      <c r="R355" s="131"/>
      <c r="S355" s="131"/>
      <c r="T355" s="133"/>
      <c r="U355" s="133"/>
      <c r="V355" s="134"/>
      <c r="W355" s="132"/>
      <c r="X355" s="135"/>
    </row>
    <row r="356" spans="1:24" ht="38.25" hidden="1" customHeight="1" x14ac:dyDescent="0.25">
      <c r="A356" s="63" t="s">
        <v>73</v>
      </c>
      <c r="B356" s="80" t="s">
        <v>1587</v>
      </c>
      <c r="C356" s="79" t="s">
        <v>1588</v>
      </c>
      <c r="D356" s="80" t="s">
        <v>1589</v>
      </c>
      <c r="E356" s="80">
        <v>1</v>
      </c>
      <c r="F356" s="81">
        <v>46113</v>
      </c>
      <c r="G356" s="81">
        <v>46387</v>
      </c>
      <c r="H356" s="82">
        <v>40.5</v>
      </c>
      <c r="I356" s="80" t="s">
        <v>105</v>
      </c>
      <c r="J356" s="83"/>
      <c r="K356" s="139">
        <v>0</v>
      </c>
      <c r="L356" s="145" t="s">
        <v>4180</v>
      </c>
      <c r="M356" s="149"/>
      <c r="N356" s="131">
        <v>46153</v>
      </c>
      <c r="O356" s="150" t="s">
        <v>3654</v>
      </c>
      <c r="P356" s="139">
        <v>0</v>
      </c>
      <c r="Q356" s="132" t="s">
        <v>82</v>
      </c>
      <c r="R356" s="131"/>
      <c r="S356" s="131"/>
      <c r="T356" s="133"/>
      <c r="U356" s="133"/>
      <c r="V356" s="134"/>
      <c r="W356" s="132"/>
      <c r="X356" s="135"/>
    </row>
    <row r="357" spans="1:24" ht="38.25" hidden="1" customHeight="1" x14ac:dyDescent="0.25">
      <c r="A357" s="63" t="s">
        <v>73</v>
      </c>
      <c r="B357" s="80" t="s">
        <v>1600</v>
      </c>
      <c r="C357" s="79" t="s">
        <v>1601</v>
      </c>
      <c r="D357" s="80" t="s">
        <v>1602</v>
      </c>
      <c r="E357" s="80">
        <v>1</v>
      </c>
      <c r="F357" s="81">
        <v>46023</v>
      </c>
      <c r="G357" s="81">
        <v>46387</v>
      </c>
      <c r="H357" s="82">
        <v>54</v>
      </c>
      <c r="I357" s="80" t="s">
        <v>105</v>
      </c>
      <c r="J357" s="83"/>
      <c r="K357" s="139">
        <v>1</v>
      </c>
      <c r="L357" s="145" t="s">
        <v>4181</v>
      </c>
      <c r="M357" s="149" t="s">
        <v>4182</v>
      </c>
      <c r="N357" s="131">
        <v>46153</v>
      </c>
      <c r="O357" s="150" t="s">
        <v>4183</v>
      </c>
      <c r="P357" s="139">
        <v>1</v>
      </c>
      <c r="Q357" s="132" t="s">
        <v>789</v>
      </c>
      <c r="R357" s="131"/>
      <c r="S357" s="131"/>
      <c r="T357" s="133"/>
      <c r="U357" s="133"/>
      <c r="V357" s="134"/>
      <c r="W357" s="132"/>
      <c r="X357" s="135"/>
    </row>
    <row r="358" spans="1:24" ht="38.25" hidden="1" customHeight="1" x14ac:dyDescent="0.25">
      <c r="A358" s="63" t="s">
        <v>73</v>
      </c>
      <c r="B358" s="87" t="s">
        <v>1608</v>
      </c>
      <c r="C358" s="108" t="s">
        <v>1609</v>
      </c>
      <c r="D358" s="87" t="s">
        <v>1610</v>
      </c>
      <c r="E358" s="87">
        <v>1</v>
      </c>
      <c r="F358" s="88">
        <v>45139</v>
      </c>
      <c r="G358" s="88">
        <v>45260</v>
      </c>
      <c r="H358" s="89">
        <v>17.849999999999998</v>
      </c>
      <c r="I358" s="87" t="s">
        <v>105</v>
      </c>
      <c r="J358" s="90"/>
      <c r="K358" s="139">
        <v>1</v>
      </c>
      <c r="L358" s="145" t="s">
        <v>4184</v>
      </c>
      <c r="M358" s="149" t="s">
        <v>4185</v>
      </c>
      <c r="N358" s="131">
        <v>46153</v>
      </c>
      <c r="O358" s="150" t="s">
        <v>4186</v>
      </c>
      <c r="P358" s="139">
        <v>1</v>
      </c>
      <c r="Q358" s="132" t="s">
        <v>789</v>
      </c>
      <c r="R358" s="131"/>
      <c r="S358" s="131"/>
      <c r="T358" s="133"/>
      <c r="U358" s="133"/>
      <c r="V358" s="134"/>
      <c r="W358" s="132"/>
      <c r="X358" s="135"/>
    </row>
    <row r="359" spans="1:24" ht="38.25" hidden="1" customHeight="1" x14ac:dyDescent="0.25">
      <c r="A359" s="63" t="s">
        <v>73</v>
      </c>
      <c r="B359" s="87" t="s">
        <v>1616</v>
      </c>
      <c r="C359" s="108" t="s">
        <v>1617</v>
      </c>
      <c r="D359" s="87" t="s">
        <v>1618</v>
      </c>
      <c r="E359" s="87">
        <v>1</v>
      </c>
      <c r="F359" s="88">
        <v>45139</v>
      </c>
      <c r="G359" s="88">
        <v>45260</v>
      </c>
      <c r="H359" s="89">
        <v>17.849999999999998</v>
      </c>
      <c r="I359" s="87" t="s">
        <v>105</v>
      </c>
      <c r="J359" s="90"/>
      <c r="K359" s="139">
        <v>1</v>
      </c>
      <c r="L359" s="145" t="s">
        <v>4187</v>
      </c>
      <c r="M359" s="149"/>
      <c r="N359" s="131">
        <v>46153</v>
      </c>
      <c r="O359" s="150" t="s">
        <v>4188</v>
      </c>
      <c r="P359" s="139">
        <v>0</v>
      </c>
      <c r="Q359" s="132" t="s">
        <v>3732</v>
      </c>
      <c r="R359" s="131"/>
      <c r="S359" s="131"/>
      <c r="T359" s="133"/>
      <c r="U359" s="133"/>
      <c r="V359" s="134"/>
      <c r="W359" s="132"/>
      <c r="X359" s="135"/>
    </row>
    <row r="360" spans="1:24" ht="38.25" hidden="1" customHeight="1" x14ac:dyDescent="0.25">
      <c r="A360" s="63" t="s">
        <v>73</v>
      </c>
      <c r="B360" s="87" t="s">
        <v>1896</v>
      </c>
      <c r="C360" s="108" t="s">
        <v>1897</v>
      </c>
      <c r="D360" s="87" t="s">
        <v>1898</v>
      </c>
      <c r="E360" s="87">
        <v>1</v>
      </c>
      <c r="F360" s="88">
        <v>45474</v>
      </c>
      <c r="G360" s="88">
        <v>45657</v>
      </c>
      <c r="H360" s="89">
        <v>27</v>
      </c>
      <c r="I360" s="87" t="s">
        <v>105</v>
      </c>
      <c r="J360" s="90"/>
      <c r="K360" s="139">
        <v>0</v>
      </c>
      <c r="L360" s="145" t="s">
        <v>4189</v>
      </c>
      <c r="M360" s="149"/>
      <c r="N360" s="131">
        <v>46153</v>
      </c>
      <c r="O360" s="150" t="s">
        <v>3654</v>
      </c>
      <c r="P360" s="139">
        <v>0</v>
      </c>
      <c r="Q360" s="132" t="s">
        <v>3732</v>
      </c>
      <c r="R360" s="131"/>
      <c r="S360" s="131"/>
      <c r="T360" s="133"/>
      <c r="U360" s="133"/>
      <c r="V360" s="134"/>
      <c r="W360" s="132"/>
      <c r="X360" s="135"/>
    </row>
    <row r="361" spans="1:24" ht="38.25" hidden="1" customHeight="1" x14ac:dyDescent="0.25">
      <c r="A361" s="63" t="s">
        <v>73</v>
      </c>
      <c r="B361" s="87" t="s">
        <v>1920</v>
      </c>
      <c r="C361" s="108" t="s">
        <v>1921</v>
      </c>
      <c r="D361" s="87" t="s">
        <v>1922</v>
      </c>
      <c r="E361" s="87">
        <v>1</v>
      </c>
      <c r="F361" s="88">
        <v>45505</v>
      </c>
      <c r="G361" s="88">
        <v>45657</v>
      </c>
      <c r="H361" s="89">
        <v>22.5</v>
      </c>
      <c r="I361" s="87" t="s">
        <v>105</v>
      </c>
      <c r="J361" s="90"/>
      <c r="K361" s="139">
        <v>1</v>
      </c>
      <c r="L361" s="145" t="s">
        <v>4190</v>
      </c>
      <c r="M361" s="149" t="s">
        <v>4191</v>
      </c>
      <c r="N361" s="131">
        <v>46153</v>
      </c>
      <c r="O361" s="150" t="s">
        <v>4192</v>
      </c>
      <c r="P361" s="139">
        <v>1</v>
      </c>
      <c r="Q361" s="132" t="s">
        <v>789</v>
      </c>
      <c r="R361" s="131"/>
      <c r="S361" s="131"/>
      <c r="T361" s="133"/>
      <c r="U361" s="133"/>
      <c r="V361" s="134"/>
      <c r="W361" s="132"/>
      <c r="X361" s="135"/>
    </row>
    <row r="362" spans="1:24" ht="38.25" hidden="1" customHeight="1" x14ac:dyDescent="0.25">
      <c r="A362" s="63" t="s">
        <v>73</v>
      </c>
      <c r="B362" s="90" t="s">
        <v>2526</v>
      </c>
      <c r="C362" s="107" t="s">
        <v>2527</v>
      </c>
      <c r="D362" s="90" t="s">
        <v>2528</v>
      </c>
      <c r="E362" s="90">
        <v>12</v>
      </c>
      <c r="F362" s="101">
        <v>44927</v>
      </c>
      <c r="G362" s="101">
        <v>45291</v>
      </c>
      <c r="H362" s="102">
        <v>54</v>
      </c>
      <c r="I362" s="90" t="s">
        <v>105</v>
      </c>
      <c r="J362" s="90" t="s">
        <v>1188</v>
      </c>
      <c r="K362" s="139">
        <v>0.5</v>
      </c>
      <c r="L362" s="145" t="s">
        <v>4193</v>
      </c>
      <c r="M362" s="149"/>
      <c r="N362" s="131">
        <v>46153</v>
      </c>
      <c r="O362" s="150" t="s">
        <v>4194</v>
      </c>
      <c r="P362" s="139">
        <v>0</v>
      </c>
      <c r="Q362" s="132" t="s">
        <v>3732</v>
      </c>
      <c r="R362" s="131"/>
      <c r="S362" s="131"/>
      <c r="T362" s="133"/>
      <c r="U362" s="133"/>
      <c r="V362" s="134"/>
      <c r="W362" s="132"/>
      <c r="X362" s="135"/>
    </row>
    <row r="363" spans="1:24" ht="38.25" hidden="1" customHeight="1" x14ac:dyDescent="0.25">
      <c r="A363" s="63" t="s">
        <v>73</v>
      </c>
      <c r="B363" s="90" t="s">
        <v>2539</v>
      </c>
      <c r="C363" s="107" t="s">
        <v>2540</v>
      </c>
      <c r="D363" s="90" t="s">
        <v>2541</v>
      </c>
      <c r="E363" s="90">
        <v>1</v>
      </c>
      <c r="F363" s="101">
        <v>44927</v>
      </c>
      <c r="G363" s="101">
        <v>45291</v>
      </c>
      <c r="H363" s="102">
        <v>54</v>
      </c>
      <c r="I363" s="90" t="s">
        <v>105</v>
      </c>
      <c r="J363" s="90" t="s">
        <v>1188</v>
      </c>
      <c r="K363" s="139">
        <v>0</v>
      </c>
      <c r="L363" s="145" t="s">
        <v>4195</v>
      </c>
      <c r="M363" s="149"/>
      <c r="N363" s="131">
        <v>46153</v>
      </c>
      <c r="O363" s="150" t="s">
        <v>4194</v>
      </c>
      <c r="P363" s="139">
        <v>0</v>
      </c>
      <c r="Q363" s="132" t="s">
        <v>3732</v>
      </c>
      <c r="R363" s="131"/>
      <c r="S363" s="131"/>
      <c r="T363" s="133"/>
      <c r="U363" s="133"/>
      <c r="V363" s="134"/>
      <c r="W363" s="132"/>
      <c r="X363" s="135"/>
    </row>
    <row r="364" spans="1:24" ht="38.25" hidden="1" customHeight="1" x14ac:dyDescent="0.25">
      <c r="A364" s="63" t="s">
        <v>73</v>
      </c>
      <c r="B364" s="90" t="s">
        <v>2578</v>
      </c>
      <c r="C364" s="107" t="s">
        <v>2579</v>
      </c>
      <c r="D364" s="90" t="s">
        <v>723</v>
      </c>
      <c r="E364" s="90">
        <v>1</v>
      </c>
      <c r="F364" s="101">
        <v>44927</v>
      </c>
      <c r="G364" s="101">
        <v>45657</v>
      </c>
      <c r="H364" s="102">
        <v>108</v>
      </c>
      <c r="I364" s="90" t="s">
        <v>105</v>
      </c>
      <c r="J364" s="90" t="s">
        <v>1188</v>
      </c>
      <c r="K364" s="139">
        <v>0</v>
      </c>
      <c r="L364" s="145" t="s">
        <v>4196</v>
      </c>
      <c r="M364" s="149"/>
      <c r="N364" s="131">
        <v>46153</v>
      </c>
      <c r="O364" s="150" t="s">
        <v>4194</v>
      </c>
      <c r="P364" s="139">
        <v>0</v>
      </c>
      <c r="Q364" s="132" t="s">
        <v>3732</v>
      </c>
      <c r="R364" s="131"/>
      <c r="S364" s="131"/>
      <c r="T364" s="133"/>
      <c r="U364" s="133"/>
      <c r="V364" s="134"/>
      <c r="W364" s="132"/>
      <c r="X364" s="135"/>
    </row>
    <row r="365" spans="1:24" ht="38.25" hidden="1" customHeight="1" x14ac:dyDescent="0.25">
      <c r="A365" s="63" t="s">
        <v>73</v>
      </c>
      <c r="B365" s="90" t="s">
        <v>2582</v>
      </c>
      <c r="C365" s="107" t="s">
        <v>2583</v>
      </c>
      <c r="D365" s="90" t="s">
        <v>2584</v>
      </c>
      <c r="E365" s="90">
        <v>1</v>
      </c>
      <c r="F365" s="101">
        <v>44927</v>
      </c>
      <c r="G365" s="101">
        <v>45657</v>
      </c>
      <c r="H365" s="102">
        <v>108</v>
      </c>
      <c r="I365" s="90" t="s">
        <v>105</v>
      </c>
      <c r="J365" s="90" t="s">
        <v>1188</v>
      </c>
      <c r="K365" s="139">
        <v>0</v>
      </c>
      <c r="L365" s="145" t="s">
        <v>4197</v>
      </c>
      <c r="M365" s="149"/>
      <c r="N365" s="131">
        <v>46153</v>
      </c>
      <c r="O365" s="150" t="s">
        <v>4194</v>
      </c>
      <c r="P365" s="139">
        <v>0</v>
      </c>
      <c r="Q365" s="132" t="s">
        <v>3732</v>
      </c>
      <c r="R365" s="131"/>
      <c r="S365" s="131"/>
      <c r="T365" s="133"/>
      <c r="U365" s="133"/>
      <c r="V365" s="134"/>
      <c r="W365" s="132"/>
      <c r="X365" s="135"/>
    </row>
    <row r="366" spans="1:24" ht="38.25" hidden="1" customHeight="1" x14ac:dyDescent="0.25">
      <c r="A366" s="63" t="s">
        <v>73</v>
      </c>
      <c r="B366" s="90" t="s">
        <v>2586</v>
      </c>
      <c r="C366" s="107" t="s">
        <v>2587</v>
      </c>
      <c r="D366" s="90" t="s">
        <v>2584</v>
      </c>
      <c r="E366" s="90">
        <v>1</v>
      </c>
      <c r="F366" s="101">
        <v>44927</v>
      </c>
      <c r="G366" s="101">
        <v>45657</v>
      </c>
      <c r="H366" s="102">
        <v>108</v>
      </c>
      <c r="I366" s="90" t="s">
        <v>105</v>
      </c>
      <c r="J366" s="90" t="s">
        <v>1188</v>
      </c>
      <c r="K366" s="139">
        <v>0.2</v>
      </c>
      <c r="L366" s="145" t="s">
        <v>4197</v>
      </c>
      <c r="M366" s="149"/>
      <c r="N366" s="131">
        <v>46153</v>
      </c>
      <c r="O366" s="150" t="s">
        <v>4194</v>
      </c>
      <c r="P366" s="139">
        <v>0</v>
      </c>
      <c r="Q366" s="132" t="s">
        <v>3732</v>
      </c>
      <c r="R366" s="131"/>
      <c r="S366" s="131"/>
      <c r="T366" s="133"/>
      <c r="U366" s="133"/>
      <c r="V366" s="134"/>
      <c r="W366" s="132"/>
      <c r="X366" s="135"/>
    </row>
    <row r="367" spans="1:24" ht="38.25" hidden="1" customHeight="1" x14ac:dyDescent="0.25">
      <c r="A367" s="63" t="s">
        <v>73</v>
      </c>
      <c r="B367" s="90" t="s">
        <v>2598</v>
      </c>
      <c r="C367" s="107" t="s">
        <v>2599</v>
      </c>
      <c r="D367" s="90" t="s">
        <v>2600</v>
      </c>
      <c r="E367" s="90">
        <v>2</v>
      </c>
      <c r="F367" s="101">
        <v>45152</v>
      </c>
      <c r="G367" s="101">
        <v>45250</v>
      </c>
      <c r="H367" s="102">
        <v>14.4</v>
      </c>
      <c r="I367" s="90" t="s">
        <v>105</v>
      </c>
      <c r="J367" s="90" t="s">
        <v>1188</v>
      </c>
      <c r="K367" s="139">
        <v>0.5</v>
      </c>
      <c r="L367" s="145" t="s">
        <v>4198</v>
      </c>
      <c r="M367" s="149" t="s">
        <v>4199</v>
      </c>
      <c r="N367" s="131">
        <v>46153</v>
      </c>
      <c r="O367" s="150" t="s">
        <v>4170</v>
      </c>
      <c r="P367" s="139">
        <v>0.5</v>
      </c>
      <c r="Q367" s="132" t="s">
        <v>3732</v>
      </c>
      <c r="R367" s="131"/>
      <c r="S367" s="131"/>
      <c r="T367" s="133"/>
      <c r="U367" s="133"/>
      <c r="V367" s="134"/>
      <c r="W367" s="132"/>
      <c r="X367" s="135"/>
    </row>
    <row r="368" spans="1:24" ht="38.25" hidden="1" customHeight="1" x14ac:dyDescent="0.25">
      <c r="A368" s="63" t="s">
        <v>73</v>
      </c>
      <c r="B368" s="90" t="s">
        <v>2603</v>
      </c>
      <c r="C368" s="107" t="s">
        <v>2604</v>
      </c>
      <c r="D368" s="90" t="s">
        <v>2605</v>
      </c>
      <c r="E368" s="90">
        <v>1</v>
      </c>
      <c r="F368" s="101">
        <v>45170</v>
      </c>
      <c r="G368" s="101">
        <v>45657</v>
      </c>
      <c r="H368" s="102">
        <v>72</v>
      </c>
      <c r="I368" s="90" t="s">
        <v>105</v>
      </c>
      <c r="J368" s="90" t="s">
        <v>1188</v>
      </c>
      <c r="K368" s="139">
        <v>0</v>
      </c>
      <c r="L368" s="145" t="s">
        <v>4200</v>
      </c>
      <c r="M368" s="149"/>
      <c r="N368" s="131">
        <v>46153</v>
      </c>
      <c r="O368" s="150" t="s">
        <v>4194</v>
      </c>
      <c r="P368" s="139">
        <v>0</v>
      </c>
      <c r="Q368" s="132" t="s">
        <v>3732</v>
      </c>
      <c r="R368" s="131"/>
      <c r="S368" s="131"/>
      <c r="T368" s="133"/>
      <c r="U368" s="133"/>
      <c r="V368" s="134"/>
      <c r="W368" s="132"/>
      <c r="X368" s="135"/>
    </row>
    <row r="369" spans="1:24" ht="38.25" hidden="1" customHeight="1" x14ac:dyDescent="0.25">
      <c r="A369" s="63" t="s">
        <v>73</v>
      </c>
      <c r="B369" s="90" t="s">
        <v>2608</v>
      </c>
      <c r="C369" s="107" t="s">
        <v>2609</v>
      </c>
      <c r="D369" s="90" t="s">
        <v>2610</v>
      </c>
      <c r="E369" s="90">
        <v>1</v>
      </c>
      <c r="F369" s="101">
        <v>45278</v>
      </c>
      <c r="G369" s="101">
        <v>45657</v>
      </c>
      <c r="H369" s="102">
        <v>55.95</v>
      </c>
      <c r="I369" s="90" t="s">
        <v>105</v>
      </c>
      <c r="J369" s="90" t="s">
        <v>1188</v>
      </c>
      <c r="K369" s="139">
        <v>0</v>
      </c>
      <c r="L369" s="145" t="s">
        <v>4201</v>
      </c>
      <c r="M369" s="149"/>
      <c r="N369" s="131">
        <v>46153</v>
      </c>
      <c r="O369" s="150" t="s">
        <v>4194</v>
      </c>
      <c r="P369" s="139">
        <v>0</v>
      </c>
      <c r="Q369" s="132" t="s">
        <v>3732</v>
      </c>
      <c r="R369" s="131"/>
      <c r="S369" s="131"/>
      <c r="T369" s="133"/>
      <c r="U369" s="133"/>
      <c r="V369" s="134"/>
      <c r="W369" s="132"/>
      <c r="X369" s="135"/>
    </row>
    <row r="370" spans="1:24" ht="38.25" hidden="1" customHeight="1" x14ac:dyDescent="0.25">
      <c r="A370" s="63" t="s">
        <v>73</v>
      </c>
      <c r="B370" s="90" t="s">
        <v>2614</v>
      </c>
      <c r="C370" s="107" t="s">
        <v>2615</v>
      </c>
      <c r="D370" s="90" t="s">
        <v>2616</v>
      </c>
      <c r="E370" s="90">
        <v>1</v>
      </c>
      <c r="F370" s="101">
        <v>45210</v>
      </c>
      <c r="G370" s="101">
        <v>45657</v>
      </c>
      <c r="H370" s="102">
        <v>66</v>
      </c>
      <c r="I370" s="90" t="s">
        <v>105</v>
      </c>
      <c r="J370" s="90" t="s">
        <v>1188</v>
      </c>
      <c r="K370" s="139">
        <v>0</v>
      </c>
      <c r="L370" s="145" t="s">
        <v>4202</v>
      </c>
      <c r="M370" s="149"/>
      <c r="N370" s="131">
        <v>46153</v>
      </c>
      <c r="O370" s="150" t="s">
        <v>4194</v>
      </c>
      <c r="P370" s="139">
        <v>0</v>
      </c>
      <c r="Q370" s="132" t="s">
        <v>3732</v>
      </c>
      <c r="R370" s="131"/>
      <c r="S370" s="131"/>
      <c r="T370" s="133"/>
      <c r="U370" s="133"/>
      <c r="V370" s="134"/>
      <c r="W370" s="132"/>
      <c r="X370" s="135"/>
    </row>
    <row r="371" spans="1:24" ht="38.25" hidden="1" customHeight="1" x14ac:dyDescent="0.25">
      <c r="A371" s="63" t="s">
        <v>73</v>
      </c>
      <c r="B371" s="90" t="s">
        <v>2618</v>
      </c>
      <c r="C371" s="107" t="s">
        <v>2619</v>
      </c>
      <c r="D371" s="90" t="s">
        <v>2620</v>
      </c>
      <c r="E371" s="90">
        <v>1</v>
      </c>
      <c r="F371" s="101">
        <v>45210</v>
      </c>
      <c r="G371" s="101">
        <v>45657</v>
      </c>
      <c r="H371" s="102">
        <v>66</v>
      </c>
      <c r="I371" s="90" t="s">
        <v>105</v>
      </c>
      <c r="J371" s="90" t="s">
        <v>1188</v>
      </c>
      <c r="K371" s="139">
        <v>0</v>
      </c>
      <c r="L371" s="145" t="s">
        <v>4203</v>
      </c>
      <c r="M371" s="149"/>
      <c r="N371" s="131">
        <v>46153</v>
      </c>
      <c r="O371" s="150" t="s">
        <v>4194</v>
      </c>
      <c r="P371" s="139">
        <v>0</v>
      </c>
      <c r="Q371" s="132" t="s">
        <v>3732</v>
      </c>
      <c r="R371" s="131"/>
      <c r="S371" s="131"/>
      <c r="T371" s="133"/>
      <c r="U371" s="133"/>
      <c r="V371" s="134"/>
      <c r="W371" s="132"/>
      <c r="X371" s="135"/>
    </row>
    <row r="372" spans="1:24" ht="38.25" hidden="1" customHeight="1" x14ac:dyDescent="0.25">
      <c r="A372" s="63" t="s">
        <v>73</v>
      </c>
      <c r="B372" s="90" t="s">
        <v>2633</v>
      </c>
      <c r="C372" s="107" t="s">
        <v>2634</v>
      </c>
      <c r="D372" s="90" t="s">
        <v>2635</v>
      </c>
      <c r="E372" s="90">
        <v>1</v>
      </c>
      <c r="F372" s="101">
        <v>45210</v>
      </c>
      <c r="G372" s="101">
        <v>45657</v>
      </c>
      <c r="H372" s="102">
        <v>66</v>
      </c>
      <c r="I372" s="90" t="s">
        <v>105</v>
      </c>
      <c r="J372" s="90" t="s">
        <v>1188</v>
      </c>
      <c r="K372" s="139">
        <v>0</v>
      </c>
      <c r="L372" s="160" t="s">
        <v>4204</v>
      </c>
      <c r="M372" s="149"/>
      <c r="N372" s="131">
        <v>46153</v>
      </c>
      <c r="O372" s="150" t="s">
        <v>4194</v>
      </c>
      <c r="P372" s="139">
        <v>0</v>
      </c>
      <c r="Q372" s="132" t="s">
        <v>3732</v>
      </c>
      <c r="R372" s="131"/>
      <c r="S372" s="131"/>
      <c r="T372" s="133"/>
      <c r="U372" s="133"/>
      <c r="V372" s="134"/>
      <c r="W372" s="132"/>
      <c r="X372" s="135"/>
    </row>
    <row r="373" spans="1:24" ht="38.25" hidden="1" customHeight="1" x14ac:dyDescent="0.25">
      <c r="A373" s="63" t="s">
        <v>73</v>
      </c>
      <c r="B373" s="90" t="s">
        <v>2652</v>
      </c>
      <c r="C373" s="107" t="s">
        <v>2653</v>
      </c>
      <c r="D373" s="90" t="s">
        <v>2654</v>
      </c>
      <c r="E373" s="90">
        <v>1</v>
      </c>
      <c r="F373" s="101">
        <v>45210</v>
      </c>
      <c r="G373" s="101">
        <v>45291</v>
      </c>
      <c r="H373" s="102">
        <v>12</v>
      </c>
      <c r="I373" s="90" t="s">
        <v>105</v>
      </c>
      <c r="J373" s="90" t="s">
        <v>1188</v>
      </c>
      <c r="K373" s="139">
        <v>1</v>
      </c>
      <c r="L373" s="145" t="s">
        <v>4198</v>
      </c>
      <c r="M373" s="149" t="s">
        <v>4205</v>
      </c>
      <c r="N373" s="131">
        <v>46153</v>
      </c>
      <c r="O373" s="150" t="s">
        <v>4170</v>
      </c>
      <c r="P373" s="139">
        <v>1</v>
      </c>
      <c r="Q373" s="132" t="s">
        <v>789</v>
      </c>
      <c r="R373" s="131"/>
      <c r="S373" s="131"/>
      <c r="T373" s="133"/>
      <c r="U373" s="133"/>
      <c r="V373" s="134"/>
      <c r="W373" s="132"/>
      <c r="X373" s="135"/>
    </row>
    <row r="374" spans="1:24" ht="38.25" hidden="1" customHeight="1" x14ac:dyDescent="0.25">
      <c r="A374" s="63" t="s">
        <v>73</v>
      </c>
      <c r="B374" s="90" t="s">
        <v>2658</v>
      </c>
      <c r="C374" s="107" t="s">
        <v>2659</v>
      </c>
      <c r="D374" s="90" t="s">
        <v>2660</v>
      </c>
      <c r="E374" s="90">
        <v>1</v>
      </c>
      <c r="F374" s="101">
        <v>45210</v>
      </c>
      <c r="G374" s="101">
        <v>45657</v>
      </c>
      <c r="H374" s="102">
        <v>66</v>
      </c>
      <c r="I374" s="90" t="s">
        <v>105</v>
      </c>
      <c r="J374" s="90" t="s">
        <v>1188</v>
      </c>
      <c r="K374" s="139">
        <v>0</v>
      </c>
      <c r="L374" s="145" t="s">
        <v>4206</v>
      </c>
      <c r="M374" s="149"/>
      <c r="N374" s="131">
        <v>46153</v>
      </c>
      <c r="O374" s="150" t="s">
        <v>4194</v>
      </c>
      <c r="P374" s="139">
        <v>0</v>
      </c>
      <c r="Q374" s="132" t="s">
        <v>3732</v>
      </c>
      <c r="R374" s="131"/>
      <c r="S374" s="131"/>
      <c r="T374" s="133"/>
      <c r="U374" s="133"/>
      <c r="V374" s="134"/>
      <c r="W374" s="132"/>
      <c r="X374" s="135"/>
    </row>
    <row r="375" spans="1:24" ht="38.25" hidden="1" customHeight="1" x14ac:dyDescent="0.25">
      <c r="A375" s="63" t="s">
        <v>73</v>
      </c>
      <c r="B375" s="90" t="s">
        <v>2670</v>
      </c>
      <c r="C375" s="107" t="s">
        <v>2671</v>
      </c>
      <c r="D375" s="90" t="s">
        <v>2672</v>
      </c>
      <c r="E375" s="90">
        <v>1</v>
      </c>
      <c r="F375" s="101">
        <v>45210</v>
      </c>
      <c r="G375" s="101">
        <v>45657</v>
      </c>
      <c r="H375" s="102">
        <v>66</v>
      </c>
      <c r="I375" s="90" t="s">
        <v>105</v>
      </c>
      <c r="J375" s="90" t="s">
        <v>1188</v>
      </c>
      <c r="K375" s="139">
        <v>0</v>
      </c>
      <c r="L375" s="145" t="s">
        <v>4207</v>
      </c>
      <c r="M375" s="149"/>
      <c r="N375" s="131">
        <v>46153</v>
      </c>
      <c r="O375" s="150" t="s">
        <v>4194</v>
      </c>
      <c r="P375" s="139">
        <v>0</v>
      </c>
      <c r="Q375" s="132" t="s">
        <v>3732</v>
      </c>
      <c r="R375" s="131"/>
      <c r="S375" s="131"/>
      <c r="T375" s="133"/>
      <c r="U375" s="133"/>
      <c r="V375" s="134"/>
      <c r="W375" s="132"/>
      <c r="X375" s="135"/>
    </row>
    <row r="376" spans="1:24" ht="38.25" hidden="1" customHeight="1" x14ac:dyDescent="0.25">
      <c r="A376" s="63" t="s">
        <v>73</v>
      </c>
      <c r="B376" s="90" t="s">
        <v>2712</v>
      </c>
      <c r="C376" s="107" t="s">
        <v>2713</v>
      </c>
      <c r="D376" s="90" t="s">
        <v>2374</v>
      </c>
      <c r="E376" s="90">
        <v>2</v>
      </c>
      <c r="F376" s="101">
        <v>45280</v>
      </c>
      <c r="G376" s="101">
        <v>45657</v>
      </c>
      <c r="H376" s="102">
        <v>55.649999999999991</v>
      </c>
      <c r="I376" s="90" t="s">
        <v>105</v>
      </c>
      <c r="J376" s="90" t="s">
        <v>1188</v>
      </c>
      <c r="K376" s="139">
        <v>0</v>
      </c>
      <c r="L376" s="145" t="s">
        <v>4208</v>
      </c>
      <c r="M376" s="149"/>
      <c r="N376" s="131">
        <v>46153</v>
      </c>
      <c r="O376" s="150" t="s">
        <v>4194</v>
      </c>
      <c r="P376" s="139">
        <v>0</v>
      </c>
      <c r="Q376" s="132" t="s">
        <v>3732</v>
      </c>
      <c r="R376" s="131"/>
      <c r="S376" s="131"/>
      <c r="T376" s="133"/>
      <c r="U376" s="133"/>
      <c r="V376" s="134"/>
      <c r="W376" s="132"/>
      <c r="X376" s="135"/>
    </row>
    <row r="377" spans="1:24" ht="38.25" hidden="1" customHeight="1" x14ac:dyDescent="0.25">
      <c r="A377" s="63" t="s">
        <v>73</v>
      </c>
      <c r="B377" s="90" t="s">
        <v>2715</v>
      </c>
      <c r="C377" s="107" t="s">
        <v>2716</v>
      </c>
      <c r="D377" s="90" t="s">
        <v>2717</v>
      </c>
      <c r="E377" s="90">
        <v>1</v>
      </c>
      <c r="F377" s="101">
        <v>45280</v>
      </c>
      <c r="G377" s="101">
        <v>45657</v>
      </c>
      <c r="H377" s="102">
        <v>55.649999999999991</v>
      </c>
      <c r="I377" s="90" t="s">
        <v>105</v>
      </c>
      <c r="J377" s="90" t="s">
        <v>1188</v>
      </c>
      <c r="K377" s="139">
        <v>0</v>
      </c>
      <c r="L377" s="145" t="s">
        <v>4209</v>
      </c>
      <c r="M377" s="149"/>
      <c r="N377" s="131">
        <v>46153</v>
      </c>
      <c r="O377" s="150" t="s">
        <v>4194</v>
      </c>
      <c r="P377" s="139">
        <v>0</v>
      </c>
      <c r="Q377" s="132" t="s">
        <v>3732</v>
      </c>
      <c r="R377" s="131"/>
      <c r="S377" s="131"/>
      <c r="T377" s="133"/>
      <c r="U377" s="133"/>
      <c r="V377" s="134"/>
      <c r="W377" s="132"/>
      <c r="X377" s="135"/>
    </row>
    <row r="378" spans="1:24" ht="38.25" hidden="1" customHeight="1" x14ac:dyDescent="0.25">
      <c r="A378" s="63" t="s">
        <v>73</v>
      </c>
      <c r="B378" s="90" t="s">
        <v>2738</v>
      </c>
      <c r="C378" s="107" t="s">
        <v>2739</v>
      </c>
      <c r="D378" s="90" t="s">
        <v>2740</v>
      </c>
      <c r="E378" s="90">
        <v>1</v>
      </c>
      <c r="F378" s="101">
        <v>45280</v>
      </c>
      <c r="G378" s="101">
        <v>45322</v>
      </c>
      <c r="H378" s="102">
        <v>6.1499999999999995</v>
      </c>
      <c r="I378" s="90" t="s">
        <v>105</v>
      </c>
      <c r="J378" s="90" t="s">
        <v>1188</v>
      </c>
      <c r="K378" s="139">
        <v>1</v>
      </c>
      <c r="L378" s="145" t="s">
        <v>4210</v>
      </c>
      <c r="M378" s="149"/>
      <c r="N378" s="131">
        <v>46153</v>
      </c>
      <c r="O378" s="150" t="s">
        <v>3675</v>
      </c>
      <c r="P378" s="139">
        <v>1</v>
      </c>
      <c r="Q378" s="132" t="s">
        <v>789</v>
      </c>
      <c r="R378" s="131"/>
      <c r="S378" s="131"/>
      <c r="T378" s="133"/>
      <c r="U378" s="133"/>
      <c r="V378" s="134"/>
      <c r="W378" s="132"/>
      <c r="X378" s="135"/>
    </row>
    <row r="379" spans="1:24" ht="38.25" hidden="1" customHeight="1" x14ac:dyDescent="0.25">
      <c r="A379" s="63" t="s">
        <v>73</v>
      </c>
      <c r="B379" s="90" t="s">
        <v>2747</v>
      </c>
      <c r="C379" s="107" t="s">
        <v>2748</v>
      </c>
      <c r="D379" s="90" t="s">
        <v>2749</v>
      </c>
      <c r="E379" s="90">
        <v>13</v>
      </c>
      <c r="F379" s="101">
        <v>44562</v>
      </c>
      <c r="G379" s="101">
        <v>45688</v>
      </c>
      <c r="H379" s="102">
        <v>166.5</v>
      </c>
      <c r="I379" s="90" t="s">
        <v>105</v>
      </c>
      <c r="J379" s="90" t="s">
        <v>1188</v>
      </c>
      <c r="K379" s="139">
        <v>0</v>
      </c>
      <c r="L379" s="145" t="s">
        <v>4211</v>
      </c>
      <c r="M379" s="149"/>
      <c r="N379" s="131">
        <v>46153</v>
      </c>
      <c r="O379" s="150" t="s">
        <v>4194</v>
      </c>
      <c r="P379" s="139">
        <v>0</v>
      </c>
      <c r="Q379" s="132" t="s">
        <v>3732</v>
      </c>
      <c r="R379" s="131"/>
      <c r="S379" s="131"/>
      <c r="T379" s="133"/>
      <c r="U379" s="133"/>
      <c r="V379" s="134"/>
      <c r="W379" s="132"/>
      <c r="X379" s="135"/>
    </row>
    <row r="380" spans="1:24" ht="38.25" hidden="1" customHeight="1" x14ac:dyDescent="0.25">
      <c r="A380" s="63" t="s">
        <v>73</v>
      </c>
      <c r="B380" s="90" t="s">
        <v>2780</v>
      </c>
      <c r="C380" s="107" t="s">
        <v>2781</v>
      </c>
      <c r="D380" s="90" t="s">
        <v>2782</v>
      </c>
      <c r="E380" s="90">
        <v>20</v>
      </c>
      <c r="F380" s="101">
        <v>45280</v>
      </c>
      <c r="G380" s="101">
        <v>45350</v>
      </c>
      <c r="H380" s="102">
        <v>10.199999999999999</v>
      </c>
      <c r="I380" s="90" t="s">
        <v>105</v>
      </c>
      <c r="J380" s="90" t="s">
        <v>1188</v>
      </c>
      <c r="K380" s="139">
        <v>0</v>
      </c>
      <c r="L380" s="145" t="s">
        <v>4212</v>
      </c>
      <c r="M380" s="149"/>
      <c r="N380" s="131">
        <v>46153</v>
      </c>
      <c r="O380" s="150" t="s">
        <v>4194</v>
      </c>
      <c r="P380" s="139">
        <v>0</v>
      </c>
      <c r="Q380" s="132" t="s">
        <v>3732</v>
      </c>
      <c r="R380" s="131"/>
      <c r="S380" s="131"/>
      <c r="T380" s="133"/>
      <c r="U380" s="133"/>
      <c r="V380" s="134"/>
      <c r="W380" s="132"/>
      <c r="X380" s="135"/>
    </row>
    <row r="381" spans="1:24" ht="38.25" hidden="1" customHeight="1" x14ac:dyDescent="0.25">
      <c r="A381" s="63" t="s">
        <v>73</v>
      </c>
      <c r="B381" s="90" t="s">
        <v>2833</v>
      </c>
      <c r="C381" s="107" t="s">
        <v>2834</v>
      </c>
      <c r="D381" s="90" t="s">
        <v>2835</v>
      </c>
      <c r="E381" s="90">
        <v>1</v>
      </c>
      <c r="F381" s="101">
        <v>45280</v>
      </c>
      <c r="G381" s="101">
        <v>45381</v>
      </c>
      <c r="H381" s="102">
        <v>15</v>
      </c>
      <c r="I381" s="90" t="s">
        <v>105</v>
      </c>
      <c r="J381" s="90" t="s">
        <v>1188</v>
      </c>
      <c r="K381" s="139">
        <v>0</v>
      </c>
      <c r="L381" s="145" t="s">
        <v>4213</v>
      </c>
      <c r="M381" s="149"/>
      <c r="N381" s="131">
        <v>46153</v>
      </c>
      <c r="O381" s="150" t="s">
        <v>4194</v>
      </c>
      <c r="P381" s="139">
        <v>0</v>
      </c>
      <c r="Q381" s="132" t="s">
        <v>3732</v>
      </c>
      <c r="R381" s="131"/>
      <c r="S381" s="131"/>
      <c r="T381" s="133"/>
      <c r="U381" s="133"/>
      <c r="V381" s="134"/>
      <c r="W381" s="132"/>
      <c r="X381" s="135"/>
    </row>
    <row r="382" spans="1:24" ht="38.25" hidden="1" customHeight="1" x14ac:dyDescent="0.25">
      <c r="A382" s="63" t="s">
        <v>73</v>
      </c>
      <c r="B382" s="90" t="s">
        <v>2859</v>
      </c>
      <c r="C382" s="107" t="s">
        <v>2860</v>
      </c>
      <c r="D382" s="90" t="s">
        <v>228</v>
      </c>
      <c r="E382" s="90">
        <v>1</v>
      </c>
      <c r="F382" s="101">
        <v>45280</v>
      </c>
      <c r="G382" s="101">
        <v>45657</v>
      </c>
      <c r="H382" s="102">
        <v>55.649999999999991</v>
      </c>
      <c r="I382" s="90" t="s">
        <v>105</v>
      </c>
      <c r="J382" s="90" t="s">
        <v>1188</v>
      </c>
      <c r="K382" s="139">
        <v>0</v>
      </c>
      <c r="L382" s="145" t="s">
        <v>4214</v>
      </c>
      <c r="M382" s="149"/>
      <c r="N382" s="131">
        <v>46153</v>
      </c>
      <c r="O382" s="150" t="s">
        <v>4194</v>
      </c>
      <c r="P382" s="139">
        <v>0</v>
      </c>
      <c r="Q382" s="132" t="s">
        <v>3732</v>
      </c>
      <c r="R382" s="131"/>
      <c r="S382" s="131"/>
      <c r="T382" s="133"/>
      <c r="U382" s="133"/>
      <c r="V382" s="134"/>
      <c r="W382" s="132"/>
      <c r="X382" s="135"/>
    </row>
    <row r="383" spans="1:24" ht="38.25" hidden="1" customHeight="1" x14ac:dyDescent="0.25">
      <c r="A383" s="63" t="s">
        <v>73</v>
      </c>
      <c r="B383" s="90" t="s">
        <v>2862</v>
      </c>
      <c r="C383" s="107" t="s">
        <v>2863</v>
      </c>
      <c r="D383" s="90" t="s">
        <v>2864</v>
      </c>
      <c r="E383" s="90">
        <v>2</v>
      </c>
      <c r="F383" s="101">
        <v>45280</v>
      </c>
      <c r="G383" s="101">
        <v>45657</v>
      </c>
      <c r="H383" s="102">
        <v>55.649999999999991</v>
      </c>
      <c r="I383" s="90" t="s">
        <v>105</v>
      </c>
      <c r="J383" s="90" t="s">
        <v>1188</v>
      </c>
      <c r="K383" s="139">
        <v>0</v>
      </c>
      <c r="L383" s="145" t="s">
        <v>4215</v>
      </c>
      <c r="M383" s="149"/>
      <c r="N383" s="131">
        <v>46153</v>
      </c>
      <c r="O383" s="150" t="s">
        <v>4194</v>
      </c>
      <c r="P383" s="139">
        <v>0</v>
      </c>
      <c r="Q383" s="132" t="s">
        <v>3732</v>
      </c>
      <c r="R383" s="131"/>
      <c r="S383" s="131"/>
      <c r="T383" s="133"/>
      <c r="U383" s="133"/>
      <c r="V383" s="134"/>
      <c r="W383" s="132"/>
      <c r="X383" s="135"/>
    </row>
    <row r="384" spans="1:24" ht="38.25" hidden="1" customHeight="1" x14ac:dyDescent="0.25">
      <c r="A384" s="63" t="s">
        <v>73</v>
      </c>
      <c r="B384" s="90" t="s">
        <v>2889</v>
      </c>
      <c r="C384" s="107" t="s">
        <v>2890</v>
      </c>
      <c r="D384" s="90" t="s">
        <v>2891</v>
      </c>
      <c r="E384" s="90">
        <v>4</v>
      </c>
      <c r="F384" s="101">
        <v>45280</v>
      </c>
      <c r="G384" s="101">
        <v>45657</v>
      </c>
      <c r="H384" s="102">
        <v>55.649999999999991</v>
      </c>
      <c r="I384" s="90" t="s">
        <v>105</v>
      </c>
      <c r="J384" s="90" t="s">
        <v>1188</v>
      </c>
      <c r="K384" s="139">
        <v>0.25</v>
      </c>
      <c r="L384" s="145" t="s">
        <v>4198</v>
      </c>
      <c r="M384" s="149" t="s">
        <v>4216</v>
      </c>
      <c r="N384" s="131">
        <v>46153</v>
      </c>
      <c r="O384" s="150" t="s">
        <v>4170</v>
      </c>
      <c r="P384" s="139">
        <v>0.25</v>
      </c>
      <c r="Q384" s="132" t="s">
        <v>3732</v>
      </c>
      <c r="R384" s="131"/>
      <c r="S384" s="131"/>
      <c r="T384" s="133"/>
      <c r="U384" s="133"/>
      <c r="V384" s="134"/>
      <c r="W384" s="132"/>
      <c r="X384" s="135"/>
    </row>
    <row r="385" spans="1:24" ht="38.25" hidden="1" customHeight="1" x14ac:dyDescent="0.25">
      <c r="A385" s="63" t="s">
        <v>73</v>
      </c>
      <c r="B385" s="90" t="s">
        <v>2956</v>
      </c>
      <c r="C385" s="107" t="s">
        <v>2957</v>
      </c>
      <c r="D385" s="90" t="s">
        <v>2958</v>
      </c>
      <c r="E385" s="90">
        <v>1</v>
      </c>
      <c r="F385" s="101">
        <v>45568</v>
      </c>
      <c r="G385" s="101">
        <v>45595</v>
      </c>
      <c r="H385" s="102">
        <v>4.05</v>
      </c>
      <c r="I385" s="90" t="s">
        <v>105</v>
      </c>
      <c r="J385" s="90" t="s">
        <v>1188</v>
      </c>
      <c r="K385" s="139">
        <v>1</v>
      </c>
      <c r="L385" s="145" t="s">
        <v>4217</v>
      </c>
      <c r="M385" s="149"/>
      <c r="N385" s="131">
        <v>46153</v>
      </c>
      <c r="O385" s="150" t="s">
        <v>3675</v>
      </c>
      <c r="P385" s="139">
        <v>1</v>
      </c>
      <c r="Q385" s="132" t="s">
        <v>789</v>
      </c>
      <c r="R385" s="131"/>
      <c r="S385" s="131"/>
      <c r="T385" s="133"/>
      <c r="U385" s="133"/>
      <c r="V385" s="134"/>
      <c r="W385" s="132"/>
      <c r="X385" s="135"/>
    </row>
    <row r="386" spans="1:24" ht="38.25" hidden="1" customHeight="1" x14ac:dyDescent="0.25">
      <c r="A386" s="63" t="s">
        <v>73</v>
      </c>
      <c r="B386" s="90" t="s">
        <v>2960</v>
      </c>
      <c r="C386" s="107" t="s">
        <v>2961</v>
      </c>
      <c r="D386" s="90" t="s">
        <v>2962</v>
      </c>
      <c r="E386" s="90">
        <v>9</v>
      </c>
      <c r="F386" s="101">
        <v>45568</v>
      </c>
      <c r="G386" s="101">
        <v>45838</v>
      </c>
      <c r="H386" s="102">
        <v>40.050000000000004</v>
      </c>
      <c r="I386" s="90" t="s">
        <v>105</v>
      </c>
      <c r="J386" s="90" t="s">
        <v>1188</v>
      </c>
      <c r="K386" s="139">
        <v>0</v>
      </c>
      <c r="L386" s="145" t="s">
        <v>4218</v>
      </c>
      <c r="M386" s="149"/>
      <c r="N386" s="131">
        <v>46153</v>
      </c>
      <c r="O386" s="150" t="s">
        <v>4194</v>
      </c>
      <c r="P386" s="139">
        <v>0</v>
      </c>
      <c r="Q386" s="132" t="s">
        <v>3732</v>
      </c>
      <c r="R386" s="131"/>
      <c r="S386" s="131"/>
      <c r="T386" s="133"/>
      <c r="U386" s="133"/>
      <c r="V386" s="134"/>
      <c r="W386" s="132"/>
      <c r="X386" s="135"/>
    </row>
    <row r="387" spans="1:24" ht="38.25" hidden="1" customHeight="1" x14ac:dyDescent="0.25">
      <c r="A387" s="63" t="s">
        <v>73</v>
      </c>
      <c r="B387" s="90" t="s">
        <v>2965</v>
      </c>
      <c r="C387" s="107" t="s">
        <v>2966</v>
      </c>
      <c r="D387" s="90" t="s">
        <v>2967</v>
      </c>
      <c r="E387" s="90">
        <v>1</v>
      </c>
      <c r="F387" s="101">
        <v>45568</v>
      </c>
      <c r="G387" s="101">
        <v>45656</v>
      </c>
      <c r="H387" s="102">
        <v>13.05</v>
      </c>
      <c r="I387" s="90" t="s">
        <v>105</v>
      </c>
      <c r="J387" s="90" t="s">
        <v>1188</v>
      </c>
      <c r="K387" s="139">
        <v>0</v>
      </c>
      <c r="L387" s="145" t="s">
        <v>4219</v>
      </c>
      <c r="M387" s="149"/>
      <c r="N387" s="131">
        <v>46153</v>
      </c>
      <c r="O387" s="150" t="s">
        <v>4194</v>
      </c>
      <c r="P387" s="139">
        <v>0</v>
      </c>
      <c r="Q387" s="132" t="s">
        <v>3732</v>
      </c>
      <c r="R387" s="131"/>
      <c r="S387" s="131"/>
      <c r="T387" s="133"/>
      <c r="U387" s="133"/>
      <c r="V387" s="134"/>
      <c r="W387" s="132"/>
      <c r="X387" s="135"/>
    </row>
    <row r="388" spans="1:24" ht="38.25" hidden="1" customHeight="1" x14ac:dyDescent="0.25">
      <c r="A388" s="63" t="s">
        <v>73</v>
      </c>
      <c r="B388" s="90" t="s">
        <v>2969</v>
      </c>
      <c r="C388" s="107" t="s">
        <v>2970</v>
      </c>
      <c r="D388" s="90" t="s">
        <v>2971</v>
      </c>
      <c r="E388" s="90">
        <v>9</v>
      </c>
      <c r="F388" s="101">
        <v>45568</v>
      </c>
      <c r="G388" s="101">
        <v>45595</v>
      </c>
      <c r="H388" s="102">
        <v>4.05</v>
      </c>
      <c r="I388" s="90" t="s">
        <v>105</v>
      </c>
      <c r="J388" s="90" t="s">
        <v>1188</v>
      </c>
      <c r="K388" s="139">
        <v>0</v>
      </c>
      <c r="L388" s="145" t="s">
        <v>4220</v>
      </c>
      <c r="M388" s="149"/>
      <c r="N388" s="131">
        <v>46153</v>
      </c>
      <c r="O388" s="150" t="s">
        <v>4194</v>
      </c>
      <c r="P388" s="139">
        <v>0</v>
      </c>
      <c r="Q388" s="132" t="s">
        <v>3732</v>
      </c>
      <c r="R388" s="131"/>
      <c r="S388" s="131"/>
      <c r="T388" s="133"/>
      <c r="U388" s="133"/>
      <c r="V388" s="134"/>
      <c r="W388" s="132"/>
      <c r="X388" s="135"/>
    </row>
    <row r="389" spans="1:24" ht="38.25" hidden="1" customHeight="1" x14ac:dyDescent="0.25">
      <c r="A389" s="63" t="s">
        <v>73</v>
      </c>
      <c r="B389" s="90" t="s">
        <v>2977</v>
      </c>
      <c r="C389" s="107" t="s">
        <v>2978</v>
      </c>
      <c r="D389" s="90" t="s">
        <v>2979</v>
      </c>
      <c r="E389" s="90">
        <v>1</v>
      </c>
      <c r="F389" s="101">
        <v>45568</v>
      </c>
      <c r="G389" s="101">
        <v>45656</v>
      </c>
      <c r="H389" s="102">
        <v>13.05</v>
      </c>
      <c r="I389" s="90" t="s">
        <v>105</v>
      </c>
      <c r="J389" s="90" t="s">
        <v>1188</v>
      </c>
      <c r="K389" s="139">
        <v>1</v>
      </c>
      <c r="L389" s="145" t="s">
        <v>4221</v>
      </c>
      <c r="M389" s="149"/>
      <c r="N389" s="131">
        <v>46153</v>
      </c>
      <c r="O389" s="150" t="s">
        <v>3675</v>
      </c>
      <c r="P389" s="139">
        <v>1</v>
      </c>
      <c r="Q389" s="132" t="s">
        <v>789</v>
      </c>
      <c r="R389" s="131"/>
      <c r="S389" s="131"/>
      <c r="T389" s="133"/>
      <c r="U389" s="133"/>
      <c r="V389" s="134"/>
      <c r="W389" s="132"/>
      <c r="X389" s="135"/>
    </row>
    <row r="390" spans="1:24" ht="38.25" hidden="1" customHeight="1" x14ac:dyDescent="0.25">
      <c r="A390" s="63" t="s">
        <v>73</v>
      </c>
      <c r="B390" s="90" t="s">
        <v>2981</v>
      </c>
      <c r="C390" s="107" t="s">
        <v>2982</v>
      </c>
      <c r="D390" s="90" t="s">
        <v>2967</v>
      </c>
      <c r="E390" s="90">
        <v>1</v>
      </c>
      <c r="F390" s="101">
        <v>45568</v>
      </c>
      <c r="G390" s="101">
        <v>45656</v>
      </c>
      <c r="H390" s="102">
        <v>13.05</v>
      </c>
      <c r="I390" s="90" t="s">
        <v>105</v>
      </c>
      <c r="J390" s="90" t="s">
        <v>1188</v>
      </c>
      <c r="K390" s="139">
        <v>0</v>
      </c>
      <c r="L390" s="145" t="s">
        <v>4222</v>
      </c>
      <c r="M390" s="149"/>
      <c r="N390" s="131">
        <v>46153</v>
      </c>
      <c r="O390" s="150" t="s">
        <v>4194</v>
      </c>
      <c r="P390" s="139">
        <v>0</v>
      </c>
      <c r="Q390" s="132" t="s">
        <v>3732</v>
      </c>
      <c r="R390" s="131"/>
      <c r="S390" s="131"/>
      <c r="T390" s="133"/>
      <c r="U390" s="133"/>
      <c r="V390" s="134"/>
      <c r="W390" s="132"/>
      <c r="X390" s="135"/>
    </row>
    <row r="391" spans="1:24" ht="38.25" hidden="1" customHeight="1" x14ac:dyDescent="0.25">
      <c r="A391" s="63" t="s">
        <v>73</v>
      </c>
      <c r="B391" s="90" t="s">
        <v>2985</v>
      </c>
      <c r="C391" s="107" t="s">
        <v>2986</v>
      </c>
      <c r="D391" s="90" t="s">
        <v>2987</v>
      </c>
      <c r="E391" s="90">
        <v>1</v>
      </c>
      <c r="F391" s="101">
        <v>45568</v>
      </c>
      <c r="G391" s="101">
        <v>45656</v>
      </c>
      <c r="H391" s="102">
        <v>13.05</v>
      </c>
      <c r="I391" s="90" t="s">
        <v>105</v>
      </c>
      <c r="J391" s="90" t="s">
        <v>1188</v>
      </c>
      <c r="K391" s="139">
        <v>0</v>
      </c>
      <c r="L391" s="160" t="s">
        <v>4223</v>
      </c>
      <c r="M391" s="149"/>
      <c r="N391" s="131">
        <v>46153</v>
      </c>
      <c r="O391" s="150" t="s">
        <v>4194</v>
      </c>
      <c r="P391" s="139">
        <v>0</v>
      </c>
      <c r="Q391" s="132" t="s">
        <v>3732</v>
      </c>
      <c r="R391" s="131"/>
      <c r="S391" s="131"/>
      <c r="T391" s="133"/>
      <c r="U391" s="133"/>
      <c r="V391" s="134"/>
      <c r="W391" s="132"/>
      <c r="X391" s="135"/>
    </row>
    <row r="392" spans="1:24" ht="38.25" hidden="1" customHeight="1" x14ac:dyDescent="0.25">
      <c r="A392" s="63" t="s">
        <v>73</v>
      </c>
      <c r="B392" s="90" t="s">
        <v>3079</v>
      </c>
      <c r="C392" s="107" t="s">
        <v>3080</v>
      </c>
      <c r="D392" s="90" t="s">
        <v>3081</v>
      </c>
      <c r="E392" s="90">
        <v>1</v>
      </c>
      <c r="F392" s="101">
        <v>45659</v>
      </c>
      <c r="G392" s="101">
        <v>46022</v>
      </c>
      <c r="H392" s="102">
        <v>53.85</v>
      </c>
      <c r="I392" s="90" t="s">
        <v>105</v>
      </c>
      <c r="J392" s="90" t="s">
        <v>1188</v>
      </c>
      <c r="K392" s="139">
        <v>0</v>
      </c>
      <c r="L392" s="145" t="s">
        <v>4224</v>
      </c>
      <c r="M392" s="149"/>
      <c r="N392" s="131">
        <v>46153</v>
      </c>
      <c r="O392" s="150" t="s">
        <v>4194</v>
      </c>
      <c r="P392" s="139">
        <v>0</v>
      </c>
      <c r="Q392" s="132" t="s">
        <v>3732</v>
      </c>
      <c r="R392" s="131"/>
      <c r="S392" s="131"/>
      <c r="T392" s="133"/>
      <c r="U392" s="133"/>
      <c r="V392" s="134"/>
      <c r="W392" s="132"/>
      <c r="X392" s="135"/>
    </row>
    <row r="393" spans="1:24" ht="38.25" hidden="1" customHeight="1" x14ac:dyDescent="0.25">
      <c r="A393" s="63" t="s">
        <v>73</v>
      </c>
      <c r="B393" s="90" t="s">
        <v>3090</v>
      </c>
      <c r="C393" s="107" t="s">
        <v>3091</v>
      </c>
      <c r="D393" s="90" t="s">
        <v>3092</v>
      </c>
      <c r="E393" s="90">
        <v>12</v>
      </c>
      <c r="F393" s="101">
        <v>45658</v>
      </c>
      <c r="G393" s="101">
        <v>46022</v>
      </c>
      <c r="H393" s="102">
        <v>54</v>
      </c>
      <c r="I393" s="90" t="s">
        <v>105</v>
      </c>
      <c r="J393" s="90" t="s">
        <v>1188</v>
      </c>
      <c r="K393" s="139">
        <v>0.75</v>
      </c>
      <c r="L393" s="145" t="s">
        <v>4225</v>
      </c>
      <c r="M393" s="149"/>
      <c r="N393" s="131">
        <v>46153</v>
      </c>
      <c r="O393" s="150" t="s">
        <v>4194</v>
      </c>
      <c r="P393" s="139">
        <v>0</v>
      </c>
      <c r="Q393" s="132" t="s">
        <v>3732</v>
      </c>
      <c r="R393" s="131"/>
      <c r="S393" s="131"/>
      <c r="T393" s="133"/>
      <c r="U393" s="133"/>
      <c r="V393" s="134"/>
      <c r="W393" s="132"/>
      <c r="X393" s="135"/>
    </row>
    <row r="394" spans="1:24" ht="38.25" hidden="1" customHeight="1" x14ac:dyDescent="0.25">
      <c r="A394" s="63" t="s">
        <v>73</v>
      </c>
      <c r="B394" s="90" t="s">
        <v>3101</v>
      </c>
      <c r="C394" s="107" t="s">
        <v>3102</v>
      </c>
      <c r="D394" s="90" t="s">
        <v>3092</v>
      </c>
      <c r="E394" s="90">
        <v>12</v>
      </c>
      <c r="F394" s="101">
        <v>45658</v>
      </c>
      <c r="G394" s="101">
        <v>46022</v>
      </c>
      <c r="H394" s="102">
        <v>54</v>
      </c>
      <c r="I394" s="90" t="s">
        <v>105</v>
      </c>
      <c r="J394" s="90" t="s">
        <v>1188</v>
      </c>
      <c r="K394" s="139">
        <v>0.75</v>
      </c>
      <c r="L394" s="145" t="s">
        <v>4226</v>
      </c>
      <c r="M394" s="149"/>
      <c r="N394" s="131">
        <v>46153</v>
      </c>
      <c r="O394" s="150" t="s">
        <v>4194</v>
      </c>
      <c r="P394" s="139">
        <v>0</v>
      </c>
      <c r="Q394" s="132" t="s">
        <v>3732</v>
      </c>
      <c r="R394" s="131"/>
      <c r="S394" s="131"/>
      <c r="T394" s="133"/>
      <c r="U394" s="133"/>
      <c r="V394" s="134"/>
      <c r="W394" s="132"/>
      <c r="X394" s="135"/>
    </row>
    <row r="395" spans="1:24" ht="38.25" hidden="1" customHeight="1" x14ac:dyDescent="0.25">
      <c r="A395" s="63" t="s">
        <v>73</v>
      </c>
      <c r="B395" s="90" t="s">
        <v>3104</v>
      </c>
      <c r="C395" s="107" t="s">
        <v>3105</v>
      </c>
      <c r="D395" s="90" t="s">
        <v>3106</v>
      </c>
      <c r="E395" s="90">
        <v>1</v>
      </c>
      <c r="F395" s="101">
        <v>45658</v>
      </c>
      <c r="G395" s="101">
        <v>46022</v>
      </c>
      <c r="H395" s="102">
        <v>54</v>
      </c>
      <c r="I395" s="90" t="s">
        <v>105</v>
      </c>
      <c r="J395" s="90" t="s">
        <v>1188</v>
      </c>
      <c r="K395" s="139">
        <v>1</v>
      </c>
      <c r="L395" s="145" t="s">
        <v>4227</v>
      </c>
      <c r="M395" s="149"/>
      <c r="N395" s="131">
        <v>46153</v>
      </c>
      <c r="O395" s="150" t="s">
        <v>4194</v>
      </c>
      <c r="P395" s="139">
        <v>0</v>
      </c>
      <c r="Q395" s="132" t="s">
        <v>3732</v>
      </c>
      <c r="R395" s="131"/>
      <c r="S395" s="131"/>
      <c r="T395" s="133"/>
      <c r="U395" s="133"/>
      <c r="V395" s="134"/>
      <c r="W395" s="132"/>
      <c r="X395" s="135"/>
    </row>
    <row r="396" spans="1:24" ht="38.25" hidden="1" customHeight="1" x14ac:dyDescent="0.25">
      <c r="A396" s="63" t="s">
        <v>73</v>
      </c>
      <c r="B396" s="90" t="s">
        <v>3121</v>
      </c>
      <c r="C396" s="107" t="s">
        <v>3122</v>
      </c>
      <c r="D396" s="90" t="s">
        <v>3123</v>
      </c>
      <c r="E396" s="90">
        <v>1</v>
      </c>
      <c r="F396" s="101">
        <v>45659</v>
      </c>
      <c r="G396" s="101">
        <v>45746</v>
      </c>
      <c r="H396" s="102">
        <v>13.2</v>
      </c>
      <c r="I396" s="90" t="s">
        <v>105</v>
      </c>
      <c r="J396" s="90" t="s">
        <v>1188</v>
      </c>
      <c r="K396" s="139">
        <v>0</v>
      </c>
      <c r="L396" s="145" t="s">
        <v>4228</v>
      </c>
      <c r="M396" s="149"/>
      <c r="N396" s="131">
        <v>46153</v>
      </c>
      <c r="O396" s="150" t="s">
        <v>4194</v>
      </c>
      <c r="P396" s="139">
        <v>0</v>
      </c>
      <c r="Q396" s="132" t="s">
        <v>3732</v>
      </c>
      <c r="R396" s="131"/>
      <c r="S396" s="131"/>
      <c r="T396" s="133"/>
      <c r="U396" s="133"/>
      <c r="V396" s="134"/>
      <c r="W396" s="132"/>
      <c r="X396" s="135"/>
    </row>
    <row r="397" spans="1:24" ht="38.25" hidden="1" customHeight="1" x14ac:dyDescent="0.25">
      <c r="A397" s="63" t="s">
        <v>73</v>
      </c>
      <c r="B397" s="90" t="s">
        <v>3338</v>
      </c>
      <c r="C397" s="107" t="s">
        <v>3339</v>
      </c>
      <c r="D397" s="90" t="s">
        <v>3340</v>
      </c>
      <c r="E397" s="90">
        <v>1</v>
      </c>
      <c r="F397" s="101">
        <v>46023</v>
      </c>
      <c r="G397" s="101">
        <v>46053</v>
      </c>
      <c r="H397" s="102">
        <v>4.5</v>
      </c>
      <c r="I397" s="90" t="s">
        <v>105</v>
      </c>
      <c r="J397" s="90" t="s">
        <v>1063</v>
      </c>
      <c r="K397" s="139">
        <v>1</v>
      </c>
      <c r="L397" s="145" t="s">
        <v>4229</v>
      </c>
      <c r="M397" s="149" t="s">
        <v>4230</v>
      </c>
      <c r="N397" s="131">
        <v>46153</v>
      </c>
      <c r="O397" s="150" t="s">
        <v>4231</v>
      </c>
      <c r="P397" s="139">
        <v>1</v>
      </c>
      <c r="Q397" s="132" t="s">
        <v>789</v>
      </c>
      <c r="R397" s="131"/>
      <c r="S397" s="131"/>
      <c r="T397" s="133"/>
      <c r="U397" s="133"/>
      <c r="V397" s="134"/>
      <c r="W397" s="132"/>
      <c r="X397" s="135"/>
    </row>
    <row r="398" spans="1:24" ht="38.25" hidden="1" customHeight="1" x14ac:dyDescent="0.25">
      <c r="A398" s="63" t="s">
        <v>73</v>
      </c>
      <c r="B398" s="90" t="s">
        <v>3347</v>
      </c>
      <c r="C398" s="107" t="s">
        <v>3348</v>
      </c>
      <c r="D398" s="90" t="s">
        <v>3349</v>
      </c>
      <c r="E398" s="90">
        <v>11</v>
      </c>
      <c r="F398" s="101">
        <v>46054</v>
      </c>
      <c r="G398" s="101">
        <v>46387</v>
      </c>
      <c r="H398" s="102">
        <v>49.5</v>
      </c>
      <c r="I398" s="90" t="s">
        <v>105</v>
      </c>
      <c r="J398" s="90" t="s">
        <v>1063</v>
      </c>
      <c r="K398" s="139">
        <v>0</v>
      </c>
      <c r="L398" s="145" t="s">
        <v>4232</v>
      </c>
      <c r="M398" s="149"/>
      <c r="N398" s="131">
        <v>46153</v>
      </c>
      <c r="O398" s="150" t="s">
        <v>4194</v>
      </c>
      <c r="P398" s="139">
        <v>0</v>
      </c>
      <c r="Q398" s="132" t="s">
        <v>3732</v>
      </c>
      <c r="R398" s="131"/>
      <c r="S398" s="131"/>
      <c r="T398" s="133"/>
      <c r="U398" s="133"/>
      <c r="V398" s="134"/>
      <c r="W398" s="132"/>
      <c r="X398" s="135"/>
    </row>
    <row r="399" spans="1:24" ht="38.25" hidden="1" customHeight="1" x14ac:dyDescent="0.25">
      <c r="A399" s="63" t="s">
        <v>73</v>
      </c>
      <c r="B399" s="90" t="s">
        <v>3377</v>
      </c>
      <c r="C399" s="107" t="s">
        <v>3378</v>
      </c>
      <c r="D399" s="90" t="s">
        <v>3379</v>
      </c>
      <c r="E399" s="90">
        <v>1</v>
      </c>
      <c r="F399" s="101">
        <v>46023</v>
      </c>
      <c r="G399" s="101">
        <v>46203</v>
      </c>
      <c r="H399" s="102">
        <v>26.85</v>
      </c>
      <c r="I399" s="90" t="s">
        <v>105</v>
      </c>
      <c r="J399" s="90" t="s">
        <v>1063</v>
      </c>
      <c r="K399" s="139">
        <v>0</v>
      </c>
      <c r="L399" s="145" t="s">
        <v>4233</v>
      </c>
      <c r="M399" s="149"/>
      <c r="N399" s="131">
        <v>46153</v>
      </c>
      <c r="O399" s="150" t="s">
        <v>4194</v>
      </c>
      <c r="P399" s="139">
        <v>0</v>
      </c>
      <c r="Q399" s="132" t="s">
        <v>3732</v>
      </c>
      <c r="R399" s="131"/>
      <c r="S399" s="131"/>
      <c r="T399" s="133"/>
      <c r="U399" s="133"/>
      <c r="V399" s="134"/>
      <c r="W399" s="132"/>
      <c r="X399" s="135"/>
    </row>
    <row r="400" spans="1:24" ht="38.25" hidden="1" customHeight="1" x14ac:dyDescent="0.25">
      <c r="A400" s="63" t="s">
        <v>73</v>
      </c>
      <c r="B400" s="90" t="s">
        <v>3382</v>
      </c>
      <c r="C400" s="107" t="s">
        <v>3383</v>
      </c>
      <c r="D400" s="90" t="s">
        <v>3384</v>
      </c>
      <c r="E400" s="90">
        <v>1</v>
      </c>
      <c r="F400" s="101">
        <v>46023</v>
      </c>
      <c r="G400" s="101">
        <v>46203</v>
      </c>
      <c r="H400" s="102">
        <v>26.85</v>
      </c>
      <c r="I400" s="90" t="s">
        <v>105</v>
      </c>
      <c r="J400" s="90" t="s">
        <v>1063</v>
      </c>
      <c r="K400" s="139">
        <v>0</v>
      </c>
      <c r="L400" s="145" t="s">
        <v>4234</v>
      </c>
      <c r="M400" s="149"/>
      <c r="N400" s="131">
        <v>46153</v>
      </c>
      <c r="O400" s="150" t="s">
        <v>4194</v>
      </c>
      <c r="P400" s="139">
        <v>0</v>
      </c>
      <c r="Q400" s="132" t="s">
        <v>3732</v>
      </c>
      <c r="R400" s="131"/>
      <c r="S400" s="131"/>
      <c r="T400" s="133"/>
      <c r="U400" s="133"/>
      <c r="V400" s="134"/>
      <c r="W400" s="132"/>
      <c r="X400" s="135"/>
    </row>
    <row r="401" spans="1:24" ht="38.25" hidden="1" customHeight="1" x14ac:dyDescent="0.25">
      <c r="A401" s="63" t="s">
        <v>73</v>
      </c>
      <c r="B401" s="90" t="s">
        <v>3404</v>
      </c>
      <c r="C401" s="107" t="s">
        <v>3405</v>
      </c>
      <c r="D401" s="90" t="s">
        <v>3406</v>
      </c>
      <c r="E401" s="90">
        <v>1</v>
      </c>
      <c r="F401" s="101">
        <v>46023</v>
      </c>
      <c r="G401" s="101">
        <v>46203</v>
      </c>
      <c r="H401" s="102">
        <v>26.85</v>
      </c>
      <c r="I401" s="90" t="s">
        <v>105</v>
      </c>
      <c r="J401" s="90" t="s">
        <v>1063</v>
      </c>
      <c r="K401" s="139">
        <v>0</v>
      </c>
      <c r="L401" s="145" t="s">
        <v>4235</v>
      </c>
      <c r="M401" s="149"/>
      <c r="N401" s="131">
        <v>46153</v>
      </c>
      <c r="O401" s="150" t="s">
        <v>4194</v>
      </c>
      <c r="P401" s="139">
        <v>0</v>
      </c>
      <c r="Q401" s="132" t="s">
        <v>3732</v>
      </c>
      <c r="R401" s="131"/>
      <c r="S401" s="131"/>
      <c r="T401" s="133"/>
      <c r="U401" s="133"/>
      <c r="V401" s="134"/>
      <c r="W401" s="132"/>
      <c r="X401" s="135"/>
    </row>
    <row r="402" spans="1:24" ht="38.25" hidden="1" customHeight="1" x14ac:dyDescent="0.25">
      <c r="A402" s="63" t="s">
        <v>73</v>
      </c>
      <c r="B402" s="90" t="s">
        <v>3408</v>
      </c>
      <c r="C402" s="107" t="s">
        <v>3409</v>
      </c>
      <c r="D402" s="90" t="s">
        <v>3410</v>
      </c>
      <c r="E402" s="90">
        <v>1</v>
      </c>
      <c r="F402" s="101">
        <v>46023</v>
      </c>
      <c r="G402" s="101">
        <v>46203</v>
      </c>
      <c r="H402" s="102">
        <v>26.85</v>
      </c>
      <c r="I402" s="90" t="s">
        <v>105</v>
      </c>
      <c r="J402" s="90" t="s">
        <v>1063</v>
      </c>
      <c r="K402" s="139">
        <v>0</v>
      </c>
      <c r="L402" s="145" t="s">
        <v>4236</v>
      </c>
      <c r="M402" s="149"/>
      <c r="N402" s="131">
        <v>46153</v>
      </c>
      <c r="O402" s="150" t="s">
        <v>4194</v>
      </c>
      <c r="P402" s="139">
        <v>0</v>
      </c>
      <c r="Q402" s="132" t="s">
        <v>3732</v>
      </c>
      <c r="R402" s="131"/>
      <c r="S402" s="131"/>
      <c r="T402" s="133"/>
      <c r="U402" s="133"/>
      <c r="V402" s="134"/>
      <c r="W402" s="132"/>
      <c r="X402" s="135"/>
    </row>
    <row r="403" spans="1:24" ht="38.25" hidden="1" customHeight="1" x14ac:dyDescent="0.25">
      <c r="A403" s="63" t="s">
        <v>73</v>
      </c>
      <c r="B403" s="90" t="s">
        <v>3419</v>
      </c>
      <c r="C403" s="107" t="s">
        <v>3420</v>
      </c>
      <c r="D403" s="90" t="s">
        <v>3421</v>
      </c>
      <c r="E403" s="90">
        <v>1</v>
      </c>
      <c r="F403" s="101">
        <v>46023</v>
      </c>
      <c r="G403" s="101">
        <v>46081</v>
      </c>
      <c r="H403" s="102">
        <v>8.5499999999999989</v>
      </c>
      <c r="I403" s="90" t="s">
        <v>105</v>
      </c>
      <c r="J403" s="90" t="s">
        <v>1063</v>
      </c>
      <c r="K403" s="139">
        <v>0</v>
      </c>
      <c r="L403" s="145" t="s">
        <v>4237</v>
      </c>
      <c r="M403" s="149"/>
      <c r="N403" s="131">
        <v>46153</v>
      </c>
      <c r="O403" s="150" t="s">
        <v>4194</v>
      </c>
      <c r="P403" s="139">
        <v>0</v>
      </c>
      <c r="Q403" s="132" t="s">
        <v>3732</v>
      </c>
      <c r="R403" s="131"/>
      <c r="S403" s="131"/>
      <c r="T403" s="133"/>
      <c r="U403" s="133"/>
      <c r="V403" s="134"/>
      <c r="W403" s="132"/>
      <c r="X403" s="135"/>
    </row>
    <row r="404" spans="1:24" ht="38.25" hidden="1" customHeight="1" x14ac:dyDescent="0.25">
      <c r="A404" s="63" t="s">
        <v>73</v>
      </c>
      <c r="B404" s="90" t="s">
        <v>3428</v>
      </c>
      <c r="C404" s="107" t="s">
        <v>3429</v>
      </c>
      <c r="D404" s="90" t="s">
        <v>3430</v>
      </c>
      <c r="E404" s="90">
        <v>1</v>
      </c>
      <c r="F404" s="101">
        <v>46023</v>
      </c>
      <c r="G404" s="101">
        <v>46387</v>
      </c>
      <c r="H404" s="102">
        <v>54</v>
      </c>
      <c r="I404" s="90" t="s">
        <v>105</v>
      </c>
      <c r="J404" s="90" t="s">
        <v>1063</v>
      </c>
      <c r="K404" s="139">
        <v>0</v>
      </c>
      <c r="L404" s="145" t="s">
        <v>4238</v>
      </c>
      <c r="M404" s="149"/>
      <c r="N404" s="131">
        <v>46153</v>
      </c>
      <c r="O404" s="150" t="s">
        <v>4194</v>
      </c>
      <c r="P404" s="139">
        <v>0</v>
      </c>
      <c r="Q404" s="132" t="s">
        <v>3732</v>
      </c>
      <c r="R404" s="131"/>
      <c r="S404" s="131"/>
      <c r="T404" s="133"/>
      <c r="U404" s="133"/>
      <c r="V404" s="134"/>
      <c r="W404" s="132"/>
      <c r="X404" s="135"/>
    </row>
    <row r="405" spans="1:24" ht="38.25" hidden="1" customHeight="1" x14ac:dyDescent="0.25">
      <c r="A405" s="63" t="s">
        <v>73</v>
      </c>
      <c r="B405" s="90" t="s">
        <v>3448</v>
      </c>
      <c r="C405" s="107" t="s">
        <v>3449</v>
      </c>
      <c r="D405" s="90" t="s">
        <v>3450</v>
      </c>
      <c r="E405" s="90">
        <v>1</v>
      </c>
      <c r="F405" s="101">
        <v>46023</v>
      </c>
      <c r="G405" s="101">
        <v>46081</v>
      </c>
      <c r="H405" s="102">
        <v>8.5499999999999989</v>
      </c>
      <c r="I405" s="90" t="s">
        <v>105</v>
      </c>
      <c r="J405" s="90" t="s">
        <v>1063</v>
      </c>
      <c r="K405" s="139">
        <v>0</v>
      </c>
      <c r="L405" s="145" t="s">
        <v>4239</v>
      </c>
      <c r="M405" s="149"/>
      <c r="N405" s="131">
        <v>46153</v>
      </c>
      <c r="O405" s="150" t="s">
        <v>4194</v>
      </c>
      <c r="P405" s="139">
        <v>0</v>
      </c>
      <c r="Q405" s="132" t="s">
        <v>3732</v>
      </c>
      <c r="R405" s="131"/>
      <c r="S405" s="131"/>
      <c r="T405" s="133"/>
      <c r="U405" s="133"/>
      <c r="V405" s="134"/>
      <c r="W405" s="132"/>
      <c r="X405" s="135"/>
    </row>
    <row r="406" spans="1:24" ht="38.25" hidden="1" customHeight="1" x14ac:dyDescent="0.25">
      <c r="A406" s="63" t="s">
        <v>73</v>
      </c>
      <c r="B406" s="90" t="s">
        <v>3455</v>
      </c>
      <c r="C406" s="107" t="s">
        <v>3429</v>
      </c>
      <c r="D406" s="90" t="s">
        <v>3456</v>
      </c>
      <c r="E406" s="90">
        <v>1</v>
      </c>
      <c r="F406" s="101">
        <v>46023</v>
      </c>
      <c r="G406" s="101">
        <v>46387</v>
      </c>
      <c r="H406" s="102">
        <v>54</v>
      </c>
      <c r="I406" s="90" t="s">
        <v>105</v>
      </c>
      <c r="J406" s="90" t="s">
        <v>1063</v>
      </c>
      <c r="K406" s="139">
        <v>0</v>
      </c>
      <c r="L406" s="145" t="s">
        <v>4240</v>
      </c>
      <c r="M406" s="149"/>
      <c r="N406" s="131">
        <v>46153</v>
      </c>
      <c r="O406" s="150" t="s">
        <v>4194</v>
      </c>
      <c r="P406" s="139">
        <v>0</v>
      </c>
      <c r="Q406" s="132" t="s">
        <v>3732</v>
      </c>
      <c r="R406" s="131"/>
      <c r="S406" s="131"/>
      <c r="T406" s="133"/>
      <c r="U406" s="133"/>
      <c r="V406" s="134"/>
      <c r="W406" s="132"/>
      <c r="X406" s="135"/>
    </row>
    <row r="407" spans="1:24" ht="38.25" hidden="1" customHeight="1" x14ac:dyDescent="0.25">
      <c r="A407" s="63" t="s">
        <v>73</v>
      </c>
      <c r="B407" s="90" t="s">
        <v>3461</v>
      </c>
      <c r="C407" s="107" t="s">
        <v>3462</v>
      </c>
      <c r="D407" s="90" t="s">
        <v>3463</v>
      </c>
      <c r="E407" s="90">
        <v>1</v>
      </c>
      <c r="F407" s="101">
        <v>46023</v>
      </c>
      <c r="G407" s="101">
        <v>46387</v>
      </c>
      <c r="H407" s="102">
        <v>54</v>
      </c>
      <c r="I407" s="90" t="s">
        <v>105</v>
      </c>
      <c r="J407" s="90" t="s">
        <v>1063</v>
      </c>
      <c r="K407" s="139">
        <v>1</v>
      </c>
      <c r="L407" s="145" t="s">
        <v>4241</v>
      </c>
      <c r="M407" s="149" t="s">
        <v>4242</v>
      </c>
      <c r="N407" s="131">
        <v>46153</v>
      </c>
      <c r="O407" s="150" t="s">
        <v>4243</v>
      </c>
      <c r="P407" s="139">
        <v>1</v>
      </c>
      <c r="Q407" s="132" t="s">
        <v>789</v>
      </c>
      <c r="R407" s="131"/>
      <c r="S407" s="131"/>
      <c r="T407" s="133"/>
      <c r="U407" s="133"/>
      <c r="V407" s="134"/>
      <c r="W407" s="132"/>
      <c r="X407" s="135"/>
    </row>
    <row r="408" spans="1:24" ht="38.25" hidden="1" customHeight="1" x14ac:dyDescent="0.25">
      <c r="A408" s="63" t="s">
        <v>73</v>
      </c>
      <c r="B408" s="90" t="s">
        <v>3468</v>
      </c>
      <c r="C408" s="107" t="s">
        <v>3469</v>
      </c>
      <c r="D408" s="90" t="s">
        <v>3470</v>
      </c>
      <c r="E408" s="90">
        <v>1</v>
      </c>
      <c r="F408" s="101">
        <v>46023</v>
      </c>
      <c r="G408" s="101">
        <v>46387</v>
      </c>
      <c r="H408" s="102">
        <v>54</v>
      </c>
      <c r="I408" s="90" t="s">
        <v>105</v>
      </c>
      <c r="J408" s="90" t="s">
        <v>1063</v>
      </c>
      <c r="K408" s="139">
        <v>1</v>
      </c>
      <c r="L408" s="145" t="s">
        <v>4244</v>
      </c>
      <c r="M408" s="149"/>
      <c r="N408" s="131">
        <v>46153</v>
      </c>
      <c r="O408" s="150" t="s">
        <v>4245</v>
      </c>
      <c r="P408" s="139">
        <v>0</v>
      </c>
      <c r="Q408" s="132" t="s">
        <v>82</v>
      </c>
      <c r="R408" s="131"/>
      <c r="S408" s="131"/>
      <c r="T408" s="133"/>
      <c r="U408" s="133"/>
      <c r="V408" s="134"/>
      <c r="W408" s="132"/>
      <c r="X408" s="135"/>
    </row>
    <row r="409" spans="1:24" ht="38.25" hidden="1" customHeight="1" x14ac:dyDescent="0.25">
      <c r="A409" s="63" t="s">
        <v>73</v>
      </c>
      <c r="B409" s="100" t="s">
        <v>3472</v>
      </c>
      <c r="C409" s="107" t="s">
        <v>3473</v>
      </c>
      <c r="D409" s="90" t="s">
        <v>3474</v>
      </c>
      <c r="E409" s="90">
        <v>1</v>
      </c>
      <c r="F409" s="101">
        <v>46023</v>
      </c>
      <c r="G409" s="101">
        <v>46387</v>
      </c>
      <c r="H409" s="102">
        <v>54</v>
      </c>
      <c r="I409" s="90" t="s">
        <v>3475</v>
      </c>
      <c r="J409" s="90" t="s">
        <v>1063</v>
      </c>
      <c r="K409" s="139">
        <v>1</v>
      </c>
      <c r="L409" s="145" t="s">
        <v>4246</v>
      </c>
      <c r="M409" s="149" t="s">
        <v>4247</v>
      </c>
      <c r="N409" s="131">
        <v>46153</v>
      </c>
      <c r="O409" s="150" t="s">
        <v>4248</v>
      </c>
      <c r="P409" s="139">
        <v>1</v>
      </c>
      <c r="Q409" s="132" t="s">
        <v>789</v>
      </c>
      <c r="R409" s="131"/>
      <c r="S409" s="131"/>
      <c r="T409" s="133"/>
      <c r="U409" s="133"/>
      <c r="V409" s="134"/>
      <c r="W409" s="132"/>
      <c r="X409" s="135"/>
    </row>
    <row r="410" spans="1:24" ht="38.25" hidden="1" customHeight="1" x14ac:dyDescent="0.25">
      <c r="A410" s="63" t="s">
        <v>73</v>
      </c>
      <c r="B410" s="90" t="s">
        <v>3480</v>
      </c>
      <c r="C410" s="107" t="s">
        <v>3481</v>
      </c>
      <c r="D410" s="90" t="s">
        <v>3482</v>
      </c>
      <c r="E410" s="90">
        <v>1</v>
      </c>
      <c r="F410" s="101">
        <v>46023</v>
      </c>
      <c r="G410" s="101">
        <v>46081</v>
      </c>
      <c r="H410" s="102">
        <v>8.5499999999999989</v>
      </c>
      <c r="I410" s="90" t="s">
        <v>105</v>
      </c>
      <c r="J410" s="90" t="s">
        <v>1063</v>
      </c>
      <c r="K410" s="139">
        <v>0</v>
      </c>
      <c r="L410" s="145" t="s">
        <v>4249</v>
      </c>
      <c r="M410" s="149"/>
      <c r="N410" s="131">
        <v>46153</v>
      </c>
      <c r="O410" s="150" t="s">
        <v>4194</v>
      </c>
      <c r="P410" s="139">
        <v>0</v>
      </c>
      <c r="Q410" s="132" t="s">
        <v>82</v>
      </c>
      <c r="R410" s="131"/>
      <c r="S410" s="131"/>
      <c r="T410" s="133"/>
      <c r="U410" s="133"/>
      <c r="V410" s="134"/>
      <c r="W410" s="132"/>
      <c r="X410" s="135"/>
    </row>
    <row r="411" spans="1:24" ht="38.25" hidden="1" customHeight="1" x14ac:dyDescent="0.25">
      <c r="A411" s="63" t="s">
        <v>73</v>
      </c>
      <c r="B411" s="90" t="s">
        <v>3480</v>
      </c>
      <c r="C411" s="107" t="s">
        <v>3429</v>
      </c>
      <c r="D411" s="90" t="s">
        <v>3430</v>
      </c>
      <c r="E411" s="90">
        <v>1</v>
      </c>
      <c r="F411" s="101">
        <v>46023</v>
      </c>
      <c r="G411" s="101">
        <v>46387</v>
      </c>
      <c r="H411" s="102">
        <v>54</v>
      </c>
      <c r="I411" s="90" t="s">
        <v>105</v>
      </c>
      <c r="J411" s="90" t="s">
        <v>1063</v>
      </c>
      <c r="K411" s="139">
        <v>0</v>
      </c>
      <c r="L411" s="145" t="s">
        <v>4250</v>
      </c>
      <c r="M411" s="149"/>
      <c r="N411" s="131">
        <v>46153</v>
      </c>
      <c r="O411" s="150" t="s">
        <v>4194</v>
      </c>
      <c r="P411" s="139">
        <v>0</v>
      </c>
      <c r="Q411" s="132" t="s">
        <v>82</v>
      </c>
      <c r="R411" s="131"/>
      <c r="S411" s="131"/>
      <c r="T411" s="133"/>
      <c r="U411" s="133"/>
      <c r="V411" s="134"/>
      <c r="W411" s="132"/>
      <c r="X411" s="135"/>
    </row>
    <row r="412" spans="1:24" ht="38.25" hidden="1" customHeight="1" x14ac:dyDescent="0.25">
      <c r="A412" s="63" t="s">
        <v>73</v>
      </c>
      <c r="B412" s="90" t="s">
        <v>3493</v>
      </c>
      <c r="C412" s="107" t="s">
        <v>3494</v>
      </c>
      <c r="D412" s="90" t="s">
        <v>3495</v>
      </c>
      <c r="E412" s="90">
        <v>1</v>
      </c>
      <c r="F412" s="101">
        <v>46023</v>
      </c>
      <c r="G412" s="101">
        <v>46081</v>
      </c>
      <c r="H412" s="102">
        <v>8.5499999999999989</v>
      </c>
      <c r="I412" s="90" t="s">
        <v>105</v>
      </c>
      <c r="J412" s="90" t="s">
        <v>1063</v>
      </c>
      <c r="K412" s="139">
        <v>0</v>
      </c>
      <c r="L412" s="145" t="s">
        <v>4251</v>
      </c>
      <c r="M412" s="149"/>
      <c r="N412" s="131">
        <v>46153</v>
      </c>
      <c r="O412" s="150" t="s">
        <v>4194</v>
      </c>
      <c r="P412" s="139">
        <v>0</v>
      </c>
      <c r="Q412" s="132" t="s">
        <v>82</v>
      </c>
      <c r="R412" s="131"/>
      <c r="S412" s="131"/>
      <c r="T412" s="133"/>
      <c r="U412" s="133"/>
      <c r="V412" s="134"/>
      <c r="W412" s="132"/>
      <c r="X412" s="135"/>
    </row>
    <row r="413" spans="1:24" ht="38.25" hidden="1" customHeight="1" x14ac:dyDescent="0.25">
      <c r="A413" s="63" t="s">
        <v>73</v>
      </c>
      <c r="B413" s="90" t="s">
        <v>3499</v>
      </c>
      <c r="C413" s="107" t="s">
        <v>3429</v>
      </c>
      <c r="D413" s="90" t="s">
        <v>3430</v>
      </c>
      <c r="E413" s="90">
        <v>1</v>
      </c>
      <c r="F413" s="101">
        <v>46023</v>
      </c>
      <c r="G413" s="101">
        <v>46387</v>
      </c>
      <c r="H413" s="102">
        <v>54</v>
      </c>
      <c r="I413" s="90" t="s">
        <v>105</v>
      </c>
      <c r="J413" s="90" t="s">
        <v>1063</v>
      </c>
      <c r="K413" s="139">
        <v>0</v>
      </c>
      <c r="L413" s="145" t="s">
        <v>4252</v>
      </c>
      <c r="M413" s="149"/>
      <c r="N413" s="131">
        <v>46153</v>
      </c>
      <c r="O413" s="150" t="s">
        <v>4194</v>
      </c>
      <c r="P413" s="139">
        <v>0</v>
      </c>
      <c r="Q413" s="132" t="s">
        <v>82</v>
      </c>
      <c r="R413" s="131"/>
      <c r="S413" s="131"/>
      <c r="T413" s="133"/>
      <c r="U413" s="133"/>
      <c r="V413" s="134"/>
      <c r="W413" s="132"/>
      <c r="X413" s="135"/>
    </row>
    <row r="414" spans="1:24" ht="38.25" hidden="1" customHeight="1" x14ac:dyDescent="0.25">
      <c r="A414" s="63" t="s">
        <v>73</v>
      </c>
      <c r="B414" s="90" t="s">
        <v>3508</v>
      </c>
      <c r="C414" s="107" t="s">
        <v>3509</v>
      </c>
      <c r="D414" s="90" t="s">
        <v>3510</v>
      </c>
      <c r="E414" s="90">
        <v>1</v>
      </c>
      <c r="F414" s="101">
        <v>46023</v>
      </c>
      <c r="G414" s="101">
        <v>46081</v>
      </c>
      <c r="H414" s="102">
        <v>8.5499999999999989</v>
      </c>
      <c r="I414" s="90" t="s">
        <v>105</v>
      </c>
      <c r="J414" s="90" t="s">
        <v>1063</v>
      </c>
      <c r="K414" s="139">
        <v>0</v>
      </c>
      <c r="L414" s="145" t="s">
        <v>4253</v>
      </c>
      <c r="M414" s="149"/>
      <c r="N414" s="131">
        <v>46153</v>
      </c>
      <c r="O414" s="150" t="s">
        <v>4194</v>
      </c>
      <c r="P414" s="139">
        <v>0</v>
      </c>
      <c r="Q414" s="132" t="s">
        <v>82</v>
      </c>
      <c r="R414" s="131"/>
      <c r="S414" s="131"/>
      <c r="T414" s="133"/>
      <c r="U414" s="133"/>
      <c r="V414" s="134"/>
      <c r="W414" s="132"/>
      <c r="X414" s="135"/>
    </row>
    <row r="415" spans="1:24" ht="38.25" hidden="1" customHeight="1" x14ac:dyDescent="0.25">
      <c r="A415" s="63" t="s">
        <v>73</v>
      </c>
      <c r="B415" s="90" t="s">
        <v>3513</v>
      </c>
      <c r="C415" s="107" t="s">
        <v>3429</v>
      </c>
      <c r="D415" s="90" t="s">
        <v>3430</v>
      </c>
      <c r="E415" s="90">
        <v>1</v>
      </c>
      <c r="F415" s="101">
        <v>46023</v>
      </c>
      <c r="G415" s="101">
        <v>46387</v>
      </c>
      <c r="H415" s="102">
        <v>54</v>
      </c>
      <c r="I415" s="90" t="s">
        <v>105</v>
      </c>
      <c r="J415" s="90" t="s">
        <v>1063</v>
      </c>
      <c r="K415" s="139">
        <v>0</v>
      </c>
      <c r="L415" s="145" t="s">
        <v>4254</v>
      </c>
      <c r="M415" s="149"/>
      <c r="N415" s="131">
        <v>46153</v>
      </c>
      <c r="O415" s="150" t="s">
        <v>4194</v>
      </c>
      <c r="P415" s="139">
        <v>0</v>
      </c>
      <c r="Q415" s="132" t="s">
        <v>82</v>
      </c>
      <c r="R415" s="131"/>
      <c r="S415" s="131"/>
      <c r="T415" s="133"/>
      <c r="U415" s="133"/>
      <c r="V415" s="134"/>
      <c r="W415" s="132"/>
      <c r="X415" s="135"/>
    </row>
    <row r="416" spans="1:24" ht="38.25" hidden="1" customHeight="1" x14ac:dyDescent="0.25">
      <c r="A416" s="63" t="s">
        <v>73</v>
      </c>
      <c r="B416" s="90" t="s">
        <v>3557</v>
      </c>
      <c r="C416" s="107" t="s">
        <v>3383</v>
      </c>
      <c r="D416" s="90" t="s">
        <v>3384</v>
      </c>
      <c r="E416" s="90">
        <v>1</v>
      </c>
      <c r="F416" s="101">
        <v>46023</v>
      </c>
      <c r="G416" s="101">
        <v>46203</v>
      </c>
      <c r="H416" s="102">
        <v>26.85</v>
      </c>
      <c r="I416" s="90" t="s">
        <v>105</v>
      </c>
      <c r="J416" s="90" t="s">
        <v>1063</v>
      </c>
      <c r="K416" s="139">
        <v>0</v>
      </c>
      <c r="L416" s="145" t="s">
        <v>4255</v>
      </c>
      <c r="M416" s="149"/>
      <c r="N416" s="131">
        <v>46153</v>
      </c>
      <c r="O416" s="150" t="s">
        <v>4194</v>
      </c>
      <c r="P416" s="139">
        <v>0</v>
      </c>
      <c r="Q416" s="132" t="s">
        <v>82</v>
      </c>
      <c r="R416" s="131"/>
      <c r="S416" s="131"/>
      <c r="T416" s="133"/>
      <c r="U416" s="133"/>
      <c r="V416" s="134"/>
      <c r="W416" s="132"/>
      <c r="X416" s="135"/>
    </row>
    <row r="417" spans="1:24" ht="38.25" hidden="1" customHeight="1" x14ac:dyDescent="0.25">
      <c r="A417" s="63" t="s">
        <v>73</v>
      </c>
      <c r="B417" s="90" t="s">
        <v>3561</v>
      </c>
      <c r="C417" s="107" t="s">
        <v>3562</v>
      </c>
      <c r="D417" s="90" t="s">
        <v>3379</v>
      </c>
      <c r="E417" s="90">
        <v>1</v>
      </c>
      <c r="F417" s="101">
        <v>46023</v>
      </c>
      <c r="G417" s="101">
        <v>46203</v>
      </c>
      <c r="H417" s="102">
        <v>26.85</v>
      </c>
      <c r="I417" s="90" t="s">
        <v>105</v>
      </c>
      <c r="J417" s="90" t="s">
        <v>1063</v>
      </c>
      <c r="K417" s="139">
        <v>0</v>
      </c>
      <c r="L417" s="145" t="s">
        <v>4256</v>
      </c>
      <c r="M417" s="149"/>
      <c r="N417" s="131">
        <v>46153</v>
      </c>
      <c r="O417" s="150" t="s">
        <v>4194</v>
      </c>
      <c r="P417" s="139">
        <v>0</v>
      </c>
      <c r="Q417" s="132" t="s">
        <v>82</v>
      </c>
      <c r="R417" s="131"/>
      <c r="S417" s="131"/>
      <c r="T417" s="133"/>
      <c r="U417" s="133"/>
      <c r="V417" s="134"/>
      <c r="W417" s="132"/>
      <c r="X417" s="135"/>
    </row>
    <row r="418" spans="1:24" ht="38.25" hidden="1" customHeight="1" x14ac:dyDescent="0.25">
      <c r="A418" s="63" t="s">
        <v>73</v>
      </c>
      <c r="B418" s="90" t="s">
        <v>3564</v>
      </c>
      <c r="C418" s="107" t="s">
        <v>3547</v>
      </c>
      <c r="D418" s="90" t="s">
        <v>3379</v>
      </c>
      <c r="E418" s="90">
        <v>1</v>
      </c>
      <c r="F418" s="101">
        <v>46023</v>
      </c>
      <c r="G418" s="101">
        <v>46203</v>
      </c>
      <c r="H418" s="102">
        <v>26.85</v>
      </c>
      <c r="I418" s="90" t="s">
        <v>105</v>
      </c>
      <c r="J418" s="90" t="s">
        <v>1063</v>
      </c>
      <c r="K418" s="139">
        <v>0</v>
      </c>
      <c r="L418" s="145" t="s">
        <v>4257</v>
      </c>
      <c r="M418" s="149"/>
      <c r="N418" s="131">
        <v>46153</v>
      </c>
      <c r="O418" s="150" t="s">
        <v>4194</v>
      </c>
      <c r="P418" s="139">
        <v>0</v>
      </c>
      <c r="Q418" s="132" t="s">
        <v>82</v>
      </c>
      <c r="R418" s="131"/>
      <c r="S418" s="131"/>
      <c r="T418" s="133"/>
      <c r="U418" s="133"/>
      <c r="V418" s="134"/>
      <c r="W418" s="132"/>
      <c r="X418" s="135"/>
    </row>
    <row r="419" spans="1:24" ht="38.25" hidden="1" customHeight="1" x14ac:dyDescent="0.25">
      <c r="A419" s="63" t="s">
        <v>73</v>
      </c>
      <c r="B419" s="90" t="s">
        <v>3569</v>
      </c>
      <c r="C419" s="107" t="s">
        <v>3570</v>
      </c>
      <c r="D419" s="90" t="s">
        <v>3571</v>
      </c>
      <c r="E419" s="90">
        <v>100</v>
      </c>
      <c r="F419" s="101">
        <v>46023</v>
      </c>
      <c r="G419" s="101">
        <v>46081</v>
      </c>
      <c r="H419" s="102">
        <v>8.5499999999999989</v>
      </c>
      <c r="I419" s="90" t="s">
        <v>105</v>
      </c>
      <c r="J419" s="90" t="s">
        <v>1063</v>
      </c>
      <c r="K419" s="139">
        <v>0</v>
      </c>
      <c r="L419" s="145" t="s">
        <v>4258</v>
      </c>
      <c r="M419" s="149"/>
      <c r="N419" s="131">
        <v>46153</v>
      </c>
      <c r="O419" s="150" t="s">
        <v>4194</v>
      </c>
      <c r="P419" s="139">
        <v>0</v>
      </c>
      <c r="Q419" s="132" t="s">
        <v>82</v>
      </c>
      <c r="R419" s="131"/>
      <c r="S419" s="131"/>
      <c r="T419" s="133"/>
      <c r="U419" s="133"/>
      <c r="V419" s="134"/>
      <c r="W419" s="132"/>
      <c r="X419" s="135"/>
    </row>
    <row r="420" spans="1:24" ht="38.25" hidden="1" customHeight="1" x14ac:dyDescent="0.25">
      <c r="A420" s="63" t="s">
        <v>73</v>
      </c>
      <c r="B420" s="90" t="s">
        <v>3573</v>
      </c>
      <c r="C420" s="107" t="s">
        <v>3574</v>
      </c>
      <c r="D420" s="90" t="s">
        <v>3575</v>
      </c>
      <c r="E420" s="90">
        <v>100</v>
      </c>
      <c r="F420" s="101">
        <v>46023</v>
      </c>
      <c r="G420" s="101">
        <v>46387</v>
      </c>
      <c r="H420" s="102">
        <v>54</v>
      </c>
      <c r="I420" s="90" t="s">
        <v>105</v>
      </c>
      <c r="J420" s="90" t="s">
        <v>1063</v>
      </c>
      <c r="K420" s="139">
        <v>0</v>
      </c>
      <c r="L420" s="145" t="s">
        <v>4259</v>
      </c>
      <c r="M420" s="149"/>
      <c r="N420" s="131">
        <v>46153</v>
      </c>
      <c r="O420" s="150" t="s">
        <v>4194</v>
      </c>
      <c r="P420" s="139">
        <v>0</v>
      </c>
      <c r="Q420" s="132" t="s">
        <v>82</v>
      </c>
      <c r="R420" s="131"/>
      <c r="S420" s="131"/>
      <c r="T420" s="133"/>
      <c r="U420" s="133"/>
      <c r="V420" s="134"/>
      <c r="W420" s="132"/>
      <c r="X420" s="135"/>
    </row>
    <row r="421" spans="1:24" ht="38.25" hidden="1" customHeight="1" x14ac:dyDescent="0.25">
      <c r="A421" s="63" t="s">
        <v>73</v>
      </c>
      <c r="B421" s="90" t="s">
        <v>3579</v>
      </c>
      <c r="C421" s="107" t="s">
        <v>3580</v>
      </c>
      <c r="D421" s="90" t="s">
        <v>3581</v>
      </c>
      <c r="E421" s="90">
        <v>1</v>
      </c>
      <c r="F421" s="101">
        <v>46023</v>
      </c>
      <c r="G421" s="101">
        <v>46387</v>
      </c>
      <c r="H421" s="102">
        <v>54</v>
      </c>
      <c r="I421" s="90" t="s">
        <v>3582</v>
      </c>
      <c r="J421" s="90" t="s">
        <v>1063</v>
      </c>
      <c r="K421" s="139">
        <v>0</v>
      </c>
      <c r="L421" s="145" t="s">
        <v>4260</v>
      </c>
      <c r="M421" s="149"/>
      <c r="N421" s="131">
        <v>46153</v>
      </c>
      <c r="O421" s="150" t="s">
        <v>4194</v>
      </c>
      <c r="P421" s="139">
        <v>0</v>
      </c>
      <c r="Q421" s="132" t="s">
        <v>82</v>
      </c>
      <c r="R421" s="131"/>
      <c r="S421" s="131"/>
      <c r="T421" s="133"/>
      <c r="U421" s="133"/>
      <c r="V421" s="134"/>
      <c r="W421" s="132"/>
      <c r="X421" s="135"/>
    </row>
    <row r="422" spans="1:24" ht="38.25" hidden="1" customHeight="1" x14ac:dyDescent="0.25">
      <c r="A422" s="63" t="s">
        <v>73</v>
      </c>
      <c r="B422" s="90" t="s">
        <v>3584</v>
      </c>
      <c r="C422" s="107" t="s">
        <v>3585</v>
      </c>
      <c r="D422" s="90" t="s">
        <v>3586</v>
      </c>
      <c r="E422" s="90">
        <v>1</v>
      </c>
      <c r="F422" s="101">
        <v>46023</v>
      </c>
      <c r="G422" s="101">
        <v>46387</v>
      </c>
      <c r="H422" s="102">
        <v>54</v>
      </c>
      <c r="I422" s="90" t="s">
        <v>3582</v>
      </c>
      <c r="J422" s="90" t="s">
        <v>1063</v>
      </c>
      <c r="K422" s="139">
        <v>0</v>
      </c>
      <c r="L422" s="145"/>
      <c r="M422" s="149"/>
      <c r="N422" s="131">
        <v>46153</v>
      </c>
      <c r="O422" s="150" t="s">
        <v>4194</v>
      </c>
      <c r="P422" s="139">
        <v>0</v>
      </c>
      <c r="Q422" s="132" t="s">
        <v>82</v>
      </c>
      <c r="R422" s="131"/>
      <c r="S422" s="131"/>
      <c r="T422" s="133"/>
      <c r="U422" s="133"/>
      <c r="V422" s="134"/>
      <c r="W422" s="132"/>
      <c r="X422" s="135"/>
    </row>
    <row r="423" spans="1:24" ht="38.25" hidden="1" customHeight="1" x14ac:dyDescent="0.25">
      <c r="A423" s="63" t="s">
        <v>73</v>
      </c>
      <c r="B423" s="90" t="s">
        <v>3590</v>
      </c>
      <c r="C423" s="107" t="s">
        <v>3591</v>
      </c>
      <c r="D423" s="90" t="s">
        <v>3592</v>
      </c>
      <c r="E423" s="90">
        <v>1</v>
      </c>
      <c r="F423" s="101">
        <v>46023</v>
      </c>
      <c r="G423" s="101">
        <v>46387</v>
      </c>
      <c r="H423" s="102">
        <v>54</v>
      </c>
      <c r="I423" s="90" t="s">
        <v>105</v>
      </c>
      <c r="J423" s="90" t="s">
        <v>1063</v>
      </c>
      <c r="K423" s="139">
        <v>0</v>
      </c>
      <c r="L423" s="145" t="s">
        <v>4261</v>
      </c>
      <c r="M423" s="149"/>
      <c r="N423" s="131">
        <v>46153</v>
      </c>
      <c r="O423" s="150" t="s">
        <v>4194</v>
      </c>
      <c r="P423" s="139">
        <v>0</v>
      </c>
      <c r="Q423" s="132" t="s">
        <v>82</v>
      </c>
      <c r="R423" s="131"/>
      <c r="S423" s="131"/>
      <c r="T423" s="133"/>
      <c r="U423" s="133"/>
      <c r="V423" s="134"/>
      <c r="W423" s="132"/>
      <c r="X423" s="135"/>
    </row>
    <row r="424" spans="1:24" ht="38.25" hidden="1" customHeight="1" x14ac:dyDescent="0.25">
      <c r="A424" s="63" t="s">
        <v>73</v>
      </c>
      <c r="B424" s="90" t="s">
        <v>3594</v>
      </c>
      <c r="C424" s="107" t="s">
        <v>3595</v>
      </c>
      <c r="D424" s="90" t="s">
        <v>3596</v>
      </c>
      <c r="E424" s="90">
        <v>1</v>
      </c>
      <c r="F424" s="101">
        <v>46023</v>
      </c>
      <c r="G424" s="101">
        <v>46387</v>
      </c>
      <c r="H424" s="102">
        <v>54</v>
      </c>
      <c r="I424" s="90" t="s">
        <v>105</v>
      </c>
      <c r="J424" s="90" t="s">
        <v>1063</v>
      </c>
      <c r="K424" s="139">
        <v>0</v>
      </c>
      <c r="L424" s="145" t="s">
        <v>4262</v>
      </c>
      <c r="M424" s="149"/>
      <c r="N424" s="131">
        <v>46153</v>
      </c>
      <c r="O424" s="150" t="s">
        <v>4194</v>
      </c>
      <c r="P424" s="139">
        <v>0</v>
      </c>
      <c r="Q424" s="132" t="s">
        <v>82</v>
      </c>
      <c r="R424" s="131"/>
      <c r="S424" s="131"/>
      <c r="T424" s="133"/>
      <c r="U424" s="133"/>
      <c r="V424" s="134"/>
      <c r="W424" s="132"/>
      <c r="X424" s="135"/>
    </row>
    <row r="425" spans="1:24" ht="38.25" hidden="1" customHeight="1" x14ac:dyDescent="0.25">
      <c r="A425" s="63" t="s">
        <v>73</v>
      </c>
      <c r="B425" s="90" t="s">
        <v>3600</v>
      </c>
      <c r="C425" s="107" t="s">
        <v>3601</v>
      </c>
      <c r="D425" s="90" t="s">
        <v>3602</v>
      </c>
      <c r="E425" s="90">
        <v>1</v>
      </c>
      <c r="F425" s="101">
        <v>46023</v>
      </c>
      <c r="G425" s="101">
        <v>46387</v>
      </c>
      <c r="H425" s="102">
        <v>54</v>
      </c>
      <c r="I425" s="90" t="s">
        <v>105</v>
      </c>
      <c r="J425" s="90" t="s">
        <v>1063</v>
      </c>
      <c r="K425" s="139">
        <v>0</v>
      </c>
      <c r="L425" s="145" t="s">
        <v>4263</v>
      </c>
      <c r="M425" s="149"/>
      <c r="N425" s="131">
        <v>46153</v>
      </c>
      <c r="O425" s="150" t="s">
        <v>4194</v>
      </c>
      <c r="P425" s="139">
        <v>0</v>
      </c>
      <c r="Q425" s="132" t="s">
        <v>82</v>
      </c>
      <c r="R425" s="131"/>
      <c r="S425" s="131"/>
      <c r="T425" s="133"/>
      <c r="U425" s="133"/>
      <c r="V425" s="134"/>
      <c r="W425" s="132"/>
      <c r="X425" s="135"/>
    </row>
    <row r="426" spans="1:24" ht="38.25" hidden="1" customHeight="1" x14ac:dyDescent="0.25">
      <c r="A426" s="63" t="s">
        <v>73</v>
      </c>
      <c r="B426" s="90" t="s">
        <v>3604</v>
      </c>
      <c r="C426" s="107" t="s">
        <v>3605</v>
      </c>
      <c r="D426" s="90" t="s">
        <v>3606</v>
      </c>
      <c r="E426" s="90">
        <v>1</v>
      </c>
      <c r="F426" s="101">
        <v>46023</v>
      </c>
      <c r="G426" s="101">
        <v>46387</v>
      </c>
      <c r="H426" s="102">
        <v>54</v>
      </c>
      <c r="I426" s="90" t="s">
        <v>105</v>
      </c>
      <c r="J426" s="90" t="s">
        <v>1063</v>
      </c>
      <c r="K426" s="139">
        <v>1</v>
      </c>
      <c r="L426" s="145" t="s">
        <v>4264</v>
      </c>
      <c r="M426" s="149" t="s">
        <v>4265</v>
      </c>
      <c r="N426" s="131">
        <v>46153</v>
      </c>
      <c r="O426" s="150" t="s">
        <v>4266</v>
      </c>
      <c r="P426" s="139">
        <v>0</v>
      </c>
      <c r="Q426" s="132" t="s">
        <v>82</v>
      </c>
      <c r="R426" s="131"/>
      <c r="S426" s="131"/>
      <c r="T426" s="133"/>
      <c r="U426" s="133"/>
      <c r="V426" s="134"/>
      <c r="W426" s="132"/>
      <c r="X426" s="135"/>
    </row>
    <row r="427" spans="1:24" ht="38.25" hidden="1" customHeight="1" x14ac:dyDescent="0.25">
      <c r="A427" s="63" t="s">
        <v>73</v>
      </c>
      <c r="B427" s="90" t="s">
        <v>3631</v>
      </c>
      <c r="C427" s="107" t="s">
        <v>3632</v>
      </c>
      <c r="D427" s="90" t="s">
        <v>3633</v>
      </c>
      <c r="E427" s="90">
        <v>1</v>
      </c>
      <c r="F427" s="101">
        <v>46023</v>
      </c>
      <c r="G427" s="101">
        <v>46295</v>
      </c>
      <c r="H427" s="102">
        <v>40.35</v>
      </c>
      <c r="I427" s="90" t="s">
        <v>105</v>
      </c>
      <c r="J427" s="90" t="s">
        <v>3630</v>
      </c>
      <c r="K427" s="139">
        <v>0</v>
      </c>
      <c r="L427" s="145" t="s">
        <v>4267</v>
      </c>
      <c r="M427" s="149"/>
      <c r="N427" s="131">
        <v>46153</v>
      </c>
      <c r="O427" s="150" t="s">
        <v>4194</v>
      </c>
      <c r="P427" s="139">
        <v>0</v>
      </c>
      <c r="Q427" s="132" t="s">
        <v>82</v>
      </c>
      <c r="R427" s="131"/>
      <c r="S427" s="131"/>
      <c r="T427" s="133"/>
      <c r="U427" s="133"/>
      <c r="V427" s="134"/>
      <c r="W427" s="132"/>
      <c r="X427" s="135"/>
    </row>
    <row r="428" spans="1:24" ht="38.25" hidden="1" customHeight="1" x14ac:dyDescent="0.25">
      <c r="A428" s="63" t="s">
        <v>73</v>
      </c>
      <c r="B428" s="90" t="s">
        <v>3634</v>
      </c>
      <c r="C428" s="107" t="s">
        <v>3635</v>
      </c>
      <c r="D428" s="90" t="s">
        <v>3636</v>
      </c>
      <c r="E428" s="90">
        <v>4</v>
      </c>
      <c r="F428" s="101">
        <v>46023</v>
      </c>
      <c r="G428" s="101">
        <v>46387</v>
      </c>
      <c r="H428" s="102">
        <v>54</v>
      </c>
      <c r="I428" s="90" t="s">
        <v>105</v>
      </c>
      <c r="J428" s="90" t="s">
        <v>3630</v>
      </c>
      <c r="K428" s="139">
        <v>0</v>
      </c>
      <c r="L428" s="145" t="s">
        <v>4268</v>
      </c>
      <c r="M428" s="149"/>
      <c r="N428" s="131">
        <v>46153</v>
      </c>
      <c r="O428" s="150" t="s">
        <v>4194</v>
      </c>
      <c r="P428" s="139">
        <v>0</v>
      </c>
      <c r="Q428" s="132" t="s">
        <v>82</v>
      </c>
      <c r="R428" s="131"/>
      <c r="S428" s="131"/>
      <c r="T428" s="133"/>
      <c r="U428" s="133"/>
      <c r="V428" s="134"/>
      <c r="W428" s="132"/>
      <c r="X428" s="135"/>
    </row>
    <row r="429" spans="1:24" ht="38.25" hidden="1" customHeight="1" x14ac:dyDescent="0.25">
      <c r="A429" s="63" t="s">
        <v>73</v>
      </c>
      <c r="B429" s="90" t="s">
        <v>3643</v>
      </c>
      <c r="C429" s="107" t="s">
        <v>3644</v>
      </c>
      <c r="D429" s="90" t="s">
        <v>3645</v>
      </c>
      <c r="E429" s="90">
        <v>1</v>
      </c>
      <c r="F429" s="101">
        <v>46023</v>
      </c>
      <c r="G429" s="101">
        <v>46295</v>
      </c>
      <c r="H429" s="102">
        <v>40.35</v>
      </c>
      <c r="I429" s="90" t="s">
        <v>105</v>
      </c>
      <c r="J429" s="90" t="s">
        <v>3630</v>
      </c>
      <c r="K429" s="139">
        <v>0</v>
      </c>
      <c r="L429" s="145" t="s">
        <v>4269</v>
      </c>
      <c r="M429" s="149"/>
      <c r="N429" s="131">
        <v>46153</v>
      </c>
      <c r="O429" s="150" t="s">
        <v>4194</v>
      </c>
      <c r="P429" s="139">
        <v>0</v>
      </c>
      <c r="Q429" s="132" t="s">
        <v>82</v>
      </c>
      <c r="R429" s="131"/>
      <c r="S429" s="131"/>
      <c r="T429" s="133"/>
      <c r="U429" s="133"/>
      <c r="V429" s="134"/>
      <c r="W429" s="132"/>
      <c r="X429" s="135"/>
    </row>
    <row r="430" spans="1:24" ht="38.25" hidden="1" customHeight="1" x14ac:dyDescent="0.25">
      <c r="A430" s="63" t="s">
        <v>73</v>
      </c>
      <c r="B430" s="90" t="s">
        <v>3646</v>
      </c>
      <c r="C430" s="107" t="s">
        <v>3647</v>
      </c>
      <c r="D430" s="90" t="s">
        <v>3648</v>
      </c>
      <c r="E430" s="90">
        <v>4</v>
      </c>
      <c r="F430" s="101">
        <v>46023</v>
      </c>
      <c r="G430" s="101">
        <v>46387</v>
      </c>
      <c r="H430" s="102">
        <v>54</v>
      </c>
      <c r="I430" s="90" t="s">
        <v>105</v>
      </c>
      <c r="J430" s="90" t="s">
        <v>3630</v>
      </c>
      <c r="K430" s="139">
        <v>0.25</v>
      </c>
      <c r="L430" s="145" t="s">
        <v>4198</v>
      </c>
      <c r="M430" s="149" t="s">
        <v>4270</v>
      </c>
      <c r="N430" s="131">
        <v>46153</v>
      </c>
      <c r="O430" s="150" t="s">
        <v>4170</v>
      </c>
      <c r="P430" s="139">
        <v>0.25</v>
      </c>
      <c r="Q430" s="132" t="s">
        <v>82</v>
      </c>
      <c r="R430" s="131"/>
      <c r="S430" s="131"/>
      <c r="T430" s="133"/>
      <c r="U430" s="133"/>
      <c r="V430" s="134"/>
      <c r="W430" s="132"/>
      <c r="X430" s="135"/>
    </row>
    <row r="431" spans="1:24" ht="38.25" hidden="1" customHeight="1" x14ac:dyDescent="0.25">
      <c r="A431" s="63" t="s">
        <v>73</v>
      </c>
      <c r="B431" s="87" t="s">
        <v>1499</v>
      </c>
      <c r="C431" s="108" t="s">
        <v>1500</v>
      </c>
      <c r="D431" s="87" t="s">
        <v>1501</v>
      </c>
      <c r="E431" s="87">
        <v>1</v>
      </c>
      <c r="F431" s="88">
        <v>45139</v>
      </c>
      <c r="G431" s="88">
        <v>45260</v>
      </c>
      <c r="H431" s="89">
        <v>17.849999999999998</v>
      </c>
      <c r="I431" s="87" t="s">
        <v>105</v>
      </c>
      <c r="J431" s="90"/>
      <c r="K431" s="139">
        <v>0</v>
      </c>
      <c r="L431" s="145" t="s">
        <v>4271</v>
      </c>
      <c r="M431" s="149"/>
      <c r="N431" s="131">
        <v>46153</v>
      </c>
      <c r="O431" s="150" t="s">
        <v>4194</v>
      </c>
      <c r="P431" s="139">
        <v>0</v>
      </c>
      <c r="Q431" s="132" t="s">
        <v>82</v>
      </c>
      <c r="R431" s="131"/>
      <c r="S431" s="131"/>
      <c r="T431" s="133"/>
      <c r="U431" s="133"/>
      <c r="V431" s="134"/>
      <c r="W431" s="132"/>
      <c r="X431" s="135"/>
    </row>
    <row r="432" spans="1:24" ht="38.25" hidden="1" customHeight="1" x14ac:dyDescent="0.25">
      <c r="A432" s="63" t="s">
        <v>73</v>
      </c>
      <c r="B432" s="87" t="s">
        <v>1645</v>
      </c>
      <c r="C432" s="108" t="s">
        <v>1646</v>
      </c>
      <c r="D432" s="87" t="s">
        <v>1647</v>
      </c>
      <c r="E432" s="87">
        <v>1</v>
      </c>
      <c r="F432" s="88">
        <v>45139</v>
      </c>
      <c r="G432" s="88">
        <v>45260</v>
      </c>
      <c r="H432" s="89">
        <v>17.849999999999998</v>
      </c>
      <c r="I432" s="87" t="s">
        <v>105</v>
      </c>
      <c r="J432" s="90"/>
      <c r="K432" s="139">
        <v>0</v>
      </c>
      <c r="L432" s="145" t="s">
        <v>4272</v>
      </c>
      <c r="M432" s="149"/>
      <c r="N432" s="131">
        <v>46153</v>
      </c>
      <c r="O432" s="150" t="s">
        <v>4194</v>
      </c>
      <c r="P432" s="139">
        <v>0</v>
      </c>
      <c r="Q432" s="132" t="s">
        <v>82</v>
      </c>
      <c r="R432" s="131"/>
      <c r="S432" s="131"/>
      <c r="T432" s="133"/>
      <c r="U432" s="133"/>
      <c r="V432" s="134"/>
      <c r="W432" s="132"/>
      <c r="X432" s="135"/>
    </row>
    <row r="433" spans="1:24" ht="38.25" hidden="1" customHeight="1" x14ac:dyDescent="0.25">
      <c r="A433" s="63" t="s">
        <v>73</v>
      </c>
      <c r="B433" s="80" t="s">
        <v>2195</v>
      </c>
      <c r="C433" s="78" t="s">
        <v>2196</v>
      </c>
      <c r="D433" s="80" t="s">
        <v>2193</v>
      </c>
      <c r="E433" s="80">
        <v>1</v>
      </c>
      <c r="F433" s="81">
        <v>46023</v>
      </c>
      <c r="G433" s="81">
        <v>46142</v>
      </c>
      <c r="H433" s="82">
        <v>17.849999999999998</v>
      </c>
      <c r="I433" s="80" t="s">
        <v>105</v>
      </c>
      <c r="J433" s="83" t="s">
        <v>2194</v>
      </c>
      <c r="K433" s="139">
        <v>0</v>
      </c>
      <c r="L433" s="145" t="s">
        <v>4273</v>
      </c>
      <c r="M433" s="149"/>
      <c r="N433" s="131">
        <v>46153</v>
      </c>
      <c r="O433" s="143" t="s">
        <v>4274</v>
      </c>
      <c r="P433" s="139">
        <v>0</v>
      </c>
      <c r="Q433" s="132" t="s">
        <v>82</v>
      </c>
      <c r="R433" s="131"/>
      <c r="S433" s="131"/>
      <c r="T433" s="133"/>
      <c r="U433" s="133"/>
      <c r="V433" s="134"/>
      <c r="W433" s="132"/>
      <c r="X433" s="135"/>
    </row>
    <row r="434" spans="1:24" ht="38.25" hidden="1" customHeight="1" x14ac:dyDescent="0.25">
      <c r="A434" s="63" t="s">
        <v>73</v>
      </c>
      <c r="B434" s="87" t="s">
        <v>3554</v>
      </c>
      <c r="C434" s="107" t="s">
        <v>3555</v>
      </c>
      <c r="D434" s="90" t="s">
        <v>600</v>
      </c>
      <c r="E434" s="90">
        <v>2</v>
      </c>
      <c r="F434" s="101">
        <v>46023</v>
      </c>
      <c r="G434" s="101">
        <v>46387</v>
      </c>
      <c r="H434" s="102">
        <v>54</v>
      </c>
      <c r="I434" s="90" t="s">
        <v>105</v>
      </c>
      <c r="J434" s="90" t="s">
        <v>1063</v>
      </c>
      <c r="K434" s="139">
        <v>0.5</v>
      </c>
      <c r="L434" s="145" t="s">
        <v>4198</v>
      </c>
      <c r="M434" s="149" t="s">
        <v>4275</v>
      </c>
      <c r="N434" s="131">
        <v>46153</v>
      </c>
      <c r="O434" s="150" t="s">
        <v>4170</v>
      </c>
      <c r="P434" s="139">
        <v>0.5</v>
      </c>
      <c r="Q434" s="132" t="s">
        <v>82</v>
      </c>
      <c r="R434" s="131"/>
      <c r="S434" s="131"/>
      <c r="T434" s="133"/>
      <c r="U434" s="133"/>
      <c r="V434" s="134"/>
      <c r="W434" s="132"/>
      <c r="X434" s="135"/>
    </row>
    <row r="435" spans="1:24" ht="38.25" hidden="1" customHeight="1" x14ac:dyDescent="0.25">
      <c r="A435" s="63" t="s">
        <v>73</v>
      </c>
      <c r="B435" s="87" t="s">
        <v>455</v>
      </c>
      <c r="C435" s="108" t="s">
        <v>456</v>
      </c>
      <c r="D435" s="87" t="s">
        <v>457</v>
      </c>
      <c r="E435" s="87">
        <v>1</v>
      </c>
      <c r="F435" s="88">
        <v>44409</v>
      </c>
      <c r="G435" s="88">
        <v>44439</v>
      </c>
      <c r="H435" s="89">
        <v>4.5</v>
      </c>
      <c r="I435" s="87" t="s">
        <v>458</v>
      </c>
      <c r="J435" s="90"/>
      <c r="K435" s="140">
        <v>0</v>
      </c>
      <c r="L435" s="145"/>
      <c r="M435" s="149"/>
      <c r="N435" s="131">
        <v>46153</v>
      </c>
      <c r="O435" s="150" t="s">
        <v>4276</v>
      </c>
      <c r="P435" s="139">
        <v>0</v>
      </c>
      <c r="Q435" s="132" t="s">
        <v>3732</v>
      </c>
      <c r="R435" s="131"/>
      <c r="S435" s="131"/>
      <c r="T435" s="133"/>
      <c r="U435" s="133"/>
      <c r="V435" s="134"/>
      <c r="W435" s="132"/>
      <c r="X435" s="135"/>
    </row>
    <row r="436" spans="1:24" ht="38.25" hidden="1" customHeight="1" x14ac:dyDescent="0.25">
      <c r="A436" s="63" t="s">
        <v>73</v>
      </c>
      <c r="B436" s="87" t="s">
        <v>823</v>
      </c>
      <c r="C436" s="108" t="s">
        <v>824</v>
      </c>
      <c r="D436" s="87" t="s">
        <v>825</v>
      </c>
      <c r="E436" s="87">
        <v>4</v>
      </c>
      <c r="F436" s="88">
        <v>46023</v>
      </c>
      <c r="G436" s="88">
        <v>46387</v>
      </c>
      <c r="H436" s="89">
        <v>54</v>
      </c>
      <c r="I436" s="87" t="s">
        <v>458</v>
      </c>
      <c r="J436" s="90"/>
      <c r="K436" s="140">
        <v>0</v>
      </c>
      <c r="L436" s="145"/>
      <c r="M436" s="149"/>
      <c r="N436" s="131">
        <v>46153</v>
      </c>
      <c r="O436" s="150" t="s">
        <v>4276</v>
      </c>
      <c r="P436" s="139">
        <v>0</v>
      </c>
      <c r="Q436" s="132" t="s">
        <v>82</v>
      </c>
      <c r="R436" s="131"/>
      <c r="S436" s="131"/>
      <c r="T436" s="133"/>
      <c r="U436" s="133"/>
      <c r="V436" s="134"/>
      <c r="W436" s="132"/>
      <c r="X436" s="135"/>
    </row>
    <row r="437" spans="1:24" ht="38.25" hidden="1" customHeight="1" x14ac:dyDescent="0.25">
      <c r="A437" s="63" t="s">
        <v>73</v>
      </c>
      <c r="B437" s="87" t="s">
        <v>1484</v>
      </c>
      <c r="C437" s="108" t="s">
        <v>1485</v>
      </c>
      <c r="D437" s="87" t="s">
        <v>1486</v>
      </c>
      <c r="E437" s="87">
        <v>1</v>
      </c>
      <c r="F437" s="88">
        <v>45139</v>
      </c>
      <c r="G437" s="88">
        <v>45290</v>
      </c>
      <c r="H437" s="89">
        <v>22.349999999999998</v>
      </c>
      <c r="I437" s="87" t="s">
        <v>458</v>
      </c>
      <c r="J437" s="90"/>
      <c r="K437" s="140">
        <v>0</v>
      </c>
      <c r="L437" s="145"/>
      <c r="M437" s="149"/>
      <c r="N437" s="131">
        <v>46153</v>
      </c>
      <c r="O437" s="150" t="s">
        <v>4276</v>
      </c>
      <c r="P437" s="139">
        <v>0</v>
      </c>
      <c r="Q437" s="132" t="s">
        <v>3732</v>
      </c>
      <c r="R437" s="131"/>
      <c r="S437" s="131"/>
      <c r="T437" s="133"/>
      <c r="U437" s="133"/>
      <c r="V437" s="134"/>
      <c r="W437" s="132"/>
      <c r="X437" s="135"/>
    </row>
    <row r="438" spans="1:24" ht="38.25" hidden="1" customHeight="1" x14ac:dyDescent="0.25">
      <c r="A438" s="63" t="s">
        <v>73</v>
      </c>
      <c r="B438" s="94" t="s">
        <v>1751</v>
      </c>
      <c r="C438" s="109" t="s">
        <v>1752</v>
      </c>
      <c r="D438" s="94" t="s">
        <v>1753</v>
      </c>
      <c r="E438" s="94">
        <v>1</v>
      </c>
      <c r="F438" s="95">
        <v>45404</v>
      </c>
      <c r="G438" s="95">
        <v>45657</v>
      </c>
      <c r="H438" s="96">
        <v>37.35</v>
      </c>
      <c r="I438" s="94" t="s">
        <v>458</v>
      </c>
      <c r="J438" s="97"/>
      <c r="K438" s="140">
        <v>0</v>
      </c>
      <c r="L438" s="145"/>
      <c r="M438" s="149"/>
      <c r="N438" s="131">
        <v>46153</v>
      </c>
      <c r="O438" s="150" t="s">
        <v>4276</v>
      </c>
      <c r="P438" s="139">
        <v>0</v>
      </c>
      <c r="Q438" s="132" t="s">
        <v>3732</v>
      </c>
      <c r="R438" s="131"/>
      <c r="S438" s="131"/>
      <c r="T438" s="133"/>
      <c r="U438" s="133"/>
      <c r="V438" s="134"/>
      <c r="W438" s="132"/>
      <c r="X438" s="135"/>
    </row>
    <row r="439" spans="1:24" ht="38.25" hidden="1" customHeight="1" x14ac:dyDescent="0.25">
      <c r="A439" s="63" t="s">
        <v>73</v>
      </c>
      <c r="B439" s="87" t="s">
        <v>2250</v>
      </c>
      <c r="C439" s="108" t="s">
        <v>2251</v>
      </c>
      <c r="D439" s="87" t="s">
        <v>2252</v>
      </c>
      <c r="E439" s="87">
        <v>1</v>
      </c>
      <c r="F439" s="88">
        <v>45778</v>
      </c>
      <c r="G439" s="88">
        <v>45809</v>
      </c>
      <c r="H439" s="89">
        <v>4.5</v>
      </c>
      <c r="I439" s="87" t="s">
        <v>458</v>
      </c>
      <c r="J439" s="90"/>
      <c r="K439" s="140">
        <v>0</v>
      </c>
      <c r="L439" s="145"/>
      <c r="M439" s="149"/>
      <c r="N439" s="131">
        <v>46153</v>
      </c>
      <c r="O439" s="150" t="s">
        <v>4276</v>
      </c>
      <c r="P439" s="139">
        <v>0</v>
      </c>
      <c r="Q439" s="132" t="s">
        <v>3732</v>
      </c>
      <c r="R439" s="131"/>
      <c r="S439" s="131"/>
      <c r="T439" s="133"/>
      <c r="U439" s="133"/>
      <c r="V439" s="134"/>
      <c r="W439" s="132"/>
      <c r="X439" s="135"/>
    </row>
    <row r="440" spans="1:24" ht="38.25" hidden="1" customHeight="1" x14ac:dyDescent="0.25">
      <c r="A440" s="63" t="s">
        <v>73</v>
      </c>
      <c r="B440" s="80" t="s">
        <v>2261</v>
      </c>
      <c r="C440" s="79" t="s">
        <v>2262</v>
      </c>
      <c r="D440" s="80" t="s">
        <v>2263</v>
      </c>
      <c r="E440" s="80">
        <v>3</v>
      </c>
      <c r="F440" s="81">
        <v>46113</v>
      </c>
      <c r="G440" s="81">
        <v>46203</v>
      </c>
      <c r="H440" s="82">
        <v>13.350000000000001</v>
      </c>
      <c r="I440" s="80" t="s">
        <v>458</v>
      </c>
      <c r="J440" s="83"/>
      <c r="K440" s="140">
        <v>0</v>
      </c>
      <c r="L440" s="145"/>
      <c r="M440" s="149"/>
      <c r="N440" s="131">
        <v>46153</v>
      </c>
      <c r="O440" s="150" t="s">
        <v>4276</v>
      </c>
      <c r="P440" s="139">
        <v>0</v>
      </c>
      <c r="Q440" s="132" t="s">
        <v>82</v>
      </c>
      <c r="R440" s="131"/>
      <c r="S440" s="131"/>
      <c r="T440" s="133"/>
      <c r="U440" s="133"/>
      <c r="V440" s="134"/>
      <c r="W440" s="132"/>
      <c r="X440" s="135"/>
    </row>
    <row r="441" spans="1:24" ht="38.25" hidden="1" customHeight="1" x14ac:dyDescent="0.25">
      <c r="A441" s="63" t="s">
        <v>73</v>
      </c>
      <c r="B441" s="87" t="s">
        <v>2448</v>
      </c>
      <c r="C441" s="108" t="s">
        <v>2449</v>
      </c>
      <c r="D441" s="87" t="s">
        <v>2450</v>
      </c>
      <c r="E441" s="87">
        <v>2</v>
      </c>
      <c r="F441" s="88">
        <v>45981</v>
      </c>
      <c r="G441" s="88">
        <v>46022</v>
      </c>
      <c r="H441" s="89">
        <v>6.1499999999999995</v>
      </c>
      <c r="I441" s="87" t="s">
        <v>458</v>
      </c>
      <c r="J441" s="90"/>
      <c r="K441" s="140">
        <v>0</v>
      </c>
      <c r="L441" s="145"/>
      <c r="M441" s="149"/>
      <c r="N441" s="131">
        <v>46153</v>
      </c>
      <c r="O441" s="150" t="s">
        <v>4276</v>
      </c>
      <c r="P441" s="139">
        <v>0</v>
      </c>
      <c r="Q441" s="132" t="s">
        <v>3732</v>
      </c>
      <c r="R441" s="131"/>
      <c r="S441" s="131"/>
      <c r="T441" s="133"/>
      <c r="U441" s="133"/>
      <c r="V441" s="134"/>
      <c r="W441" s="132"/>
      <c r="X441" s="135"/>
    </row>
    <row r="442" spans="1:24" ht="38.25" hidden="1" customHeight="1" x14ac:dyDescent="0.25">
      <c r="A442" s="63" t="s">
        <v>73</v>
      </c>
      <c r="B442" s="87" t="s">
        <v>2455</v>
      </c>
      <c r="C442" s="108" t="s">
        <v>2456</v>
      </c>
      <c r="D442" s="87" t="s">
        <v>2457</v>
      </c>
      <c r="E442" s="87">
        <v>24</v>
      </c>
      <c r="F442" s="88">
        <v>46023</v>
      </c>
      <c r="G442" s="88">
        <v>46387</v>
      </c>
      <c r="H442" s="89">
        <v>54</v>
      </c>
      <c r="I442" s="87" t="s">
        <v>458</v>
      </c>
      <c r="J442" s="90"/>
      <c r="K442" s="140">
        <v>0</v>
      </c>
      <c r="L442" s="145"/>
      <c r="M442" s="149"/>
      <c r="N442" s="131">
        <v>46153</v>
      </c>
      <c r="O442" s="150" t="s">
        <v>4276</v>
      </c>
      <c r="P442" s="139">
        <v>0</v>
      </c>
      <c r="Q442" s="132" t="s">
        <v>82</v>
      </c>
      <c r="R442" s="131"/>
      <c r="S442" s="131"/>
      <c r="T442" s="133"/>
      <c r="U442" s="133"/>
      <c r="V442" s="134"/>
      <c r="W442" s="132"/>
      <c r="X442" s="135"/>
    </row>
    <row r="443" spans="1:24" ht="38.25" hidden="1" customHeight="1" x14ac:dyDescent="0.25">
      <c r="A443" s="63" t="s">
        <v>73</v>
      </c>
      <c r="B443" s="90" t="s">
        <v>3629</v>
      </c>
      <c r="C443" s="107" t="s">
        <v>824</v>
      </c>
      <c r="D443" s="90" t="s">
        <v>825</v>
      </c>
      <c r="E443" s="90">
        <v>4</v>
      </c>
      <c r="F443" s="101">
        <v>46023</v>
      </c>
      <c r="G443" s="101">
        <v>46387</v>
      </c>
      <c r="H443" s="102">
        <v>54</v>
      </c>
      <c r="I443" s="90" t="s">
        <v>458</v>
      </c>
      <c r="J443" s="90" t="s">
        <v>3630</v>
      </c>
      <c r="K443" s="140">
        <v>0</v>
      </c>
      <c r="L443" s="145"/>
      <c r="M443" s="149"/>
      <c r="N443" s="131">
        <v>46153</v>
      </c>
      <c r="O443" s="150" t="s">
        <v>4276</v>
      </c>
      <c r="P443" s="139">
        <v>0</v>
      </c>
      <c r="Q443" s="132" t="s">
        <v>82</v>
      </c>
      <c r="R443" s="131"/>
      <c r="S443" s="131"/>
      <c r="T443" s="133"/>
      <c r="U443" s="133"/>
      <c r="V443" s="134"/>
      <c r="W443" s="132"/>
      <c r="X443" s="135"/>
    </row>
    <row r="444" spans="1:24" ht="38.25" hidden="1" customHeight="1" x14ac:dyDescent="0.25">
      <c r="A444" s="63" t="s">
        <v>73</v>
      </c>
      <c r="B444" s="76" t="s">
        <v>235</v>
      </c>
      <c r="C444" s="110" t="s">
        <v>236</v>
      </c>
      <c r="D444" s="73" t="s">
        <v>237</v>
      </c>
      <c r="E444" s="73">
        <v>1</v>
      </c>
      <c r="F444" s="74">
        <v>46023</v>
      </c>
      <c r="G444" s="74">
        <v>46174</v>
      </c>
      <c r="H444" s="75">
        <v>22.5</v>
      </c>
      <c r="I444" s="76" t="s">
        <v>238</v>
      </c>
      <c r="J444" s="83"/>
      <c r="K444" s="139"/>
      <c r="L444" s="145"/>
      <c r="M444" s="149"/>
      <c r="N444" s="131">
        <v>46153</v>
      </c>
      <c r="O444" s="150" t="s">
        <v>4076</v>
      </c>
      <c r="P444" s="139">
        <v>0</v>
      </c>
      <c r="Q444" s="132" t="s">
        <v>82</v>
      </c>
      <c r="R444" s="131"/>
      <c r="S444" s="131"/>
      <c r="T444" s="133"/>
      <c r="U444" s="133"/>
      <c r="V444" s="134"/>
      <c r="W444" s="132"/>
      <c r="X444" s="135"/>
    </row>
    <row r="445" spans="1:24" ht="38.25" hidden="1" customHeight="1" x14ac:dyDescent="0.25">
      <c r="A445" s="63" t="s">
        <v>73</v>
      </c>
      <c r="B445" s="76" t="s">
        <v>598</v>
      </c>
      <c r="C445" s="110" t="s">
        <v>599</v>
      </c>
      <c r="D445" s="73" t="s">
        <v>600</v>
      </c>
      <c r="E445" s="73">
        <v>2</v>
      </c>
      <c r="F445" s="74">
        <v>46023</v>
      </c>
      <c r="G445" s="74">
        <v>46387</v>
      </c>
      <c r="H445" s="75">
        <v>54</v>
      </c>
      <c r="I445" s="76" t="s">
        <v>238</v>
      </c>
      <c r="J445" s="83"/>
      <c r="K445" s="139"/>
      <c r="L445" s="145"/>
      <c r="M445" s="149"/>
      <c r="N445" s="131">
        <v>46153</v>
      </c>
      <c r="O445" s="150" t="s">
        <v>4076</v>
      </c>
      <c r="P445" s="139">
        <v>0</v>
      </c>
      <c r="Q445" s="132" t="s">
        <v>82</v>
      </c>
      <c r="R445" s="131"/>
      <c r="S445" s="131"/>
      <c r="T445" s="133"/>
      <c r="U445" s="133"/>
      <c r="V445" s="134"/>
      <c r="W445" s="132"/>
      <c r="X445" s="135"/>
    </row>
    <row r="446" spans="1:24" ht="38.25" hidden="1" customHeight="1" x14ac:dyDescent="0.25">
      <c r="A446" s="63" t="s">
        <v>73</v>
      </c>
      <c r="B446" s="85" t="s">
        <v>605</v>
      </c>
      <c r="C446" s="108" t="s">
        <v>606</v>
      </c>
      <c r="D446" s="87" t="s">
        <v>607</v>
      </c>
      <c r="E446" s="87">
        <v>3</v>
      </c>
      <c r="F446" s="88">
        <v>44477</v>
      </c>
      <c r="G446" s="88">
        <v>44530</v>
      </c>
      <c r="H446" s="89">
        <v>7.7999999999999989</v>
      </c>
      <c r="I446" s="87" t="s">
        <v>238</v>
      </c>
      <c r="J446" s="90"/>
      <c r="K446" s="139"/>
      <c r="L446" s="145"/>
      <c r="M446" s="149"/>
      <c r="N446" s="131">
        <v>46153</v>
      </c>
      <c r="O446" s="150" t="s">
        <v>4076</v>
      </c>
      <c r="P446" s="139">
        <v>0</v>
      </c>
      <c r="Q446" s="132" t="s">
        <v>82</v>
      </c>
      <c r="R446" s="131"/>
      <c r="S446" s="131"/>
      <c r="T446" s="133"/>
      <c r="U446" s="133"/>
      <c r="V446" s="134"/>
      <c r="W446" s="132"/>
      <c r="X446" s="135"/>
    </row>
    <row r="447" spans="1:24" ht="38.25" hidden="1" customHeight="1" x14ac:dyDescent="0.25">
      <c r="A447" s="63" t="s">
        <v>73</v>
      </c>
      <c r="B447" s="76" t="s">
        <v>620</v>
      </c>
      <c r="C447" s="110" t="s">
        <v>621</v>
      </c>
      <c r="D447" s="73" t="s">
        <v>622</v>
      </c>
      <c r="E447" s="73">
        <v>1</v>
      </c>
      <c r="F447" s="74">
        <v>46023</v>
      </c>
      <c r="G447" s="74">
        <v>46203</v>
      </c>
      <c r="H447" s="75">
        <v>26.85</v>
      </c>
      <c r="I447" s="76" t="s">
        <v>238</v>
      </c>
      <c r="J447" s="76"/>
      <c r="K447" s="139"/>
      <c r="L447" s="145"/>
      <c r="M447" s="149"/>
      <c r="N447" s="131">
        <v>46153</v>
      </c>
      <c r="O447" s="150" t="s">
        <v>4076</v>
      </c>
      <c r="P447" s="139">
        <v>0</v>
      </c>
      <c r="Q447" s="132" t="s">
        <v>82</v>
      </c>
      <c r="R447" s="131"/>
      <c r="S447" s="131"/>
      <c r="T447" s="133"/>
      <c r="U447" s="133"/>
      <c r="V447" s="134"/>
      <c r="W447" s="132"/>
      <c r="X447" s="135"/>
    </row>
    <row r="448" spans="1:24" ht="38.25" hidden="1" customHeight="1" x14ac:dyDescent="0.25">
      <c r="A448" s="63" t="s">
        <v>73</v>
      </c>
      <c r="B448" s="76" t="s">
        <v>627</v>
      </c>
      <c r="C448" s="110" t="s">
        <v>628</v>
      </c>
      <c r="D448" s="73" t="s">
        <v>629</v>
      </c>
      <c r="E448" s="73">
        <v>1</v>
      </c>
      <c r="F448" s="74">
        <v>46023</v>
      </c>
      <c r="G448" s="74">
        <v>46387</v>
      </c>
      <c r="H448" s="75">
        <v>54</v>
      </c>
      <c r="I448" s="76" t="s">
        <v>238</v>
      </c>
      <c r="J448" s="76"/>
      <c r="K448" s="139"/>
      <c r="L448" s="145"/>
      <c r="M448" s="149"/>
      <c r="N448" s="131">
        <v>46153</v>
      </c>
      <c r="O448" s="150" t="s">
        <v>4076</v>
      </c>
      <c r="P448" s="139">
        <v>0</v>
      </c>
      <c r="Q448" s="132" t="s">
        <v>82</v>
      </c>
      <c r="R448" s="131"/>
      <c r="S448" s="131"/>
      <c r="T448" s="133"/>
      <c r="U448" s="133"/>
      <c r="V448" s="134"/>
      <c r="W448" s="132"/>
      <c r="X448" s="135"/>
    </row>
    <row r="449" spans="1:24" ht="38.25" hidden="1" customHeight="1" x14ac:dyDescent="0.25">
      <c r="A449" s="63" t="s">
        <v>73</v>
      </c>
      <c r="B449" s="76" t="s">
        <v>634</v>
      </c>
      <c r="C449" s="110" t="s">
        <v>635</v>
      </c>
      <c r="D449" s="73" t="s">
        <v>636</v>
      </c>
      <c r="E449" s="73">
        <v>1</v>
      </c>
      <c r="F449" s="74">
        <v>46023</v>
      </c>
      <c r="G449" s="74">
        <v>46203</v>
      </c>
      <c r="H449" s="75">
        <v>26.85</v>
      </c>
      <c r="I449" s="76" t="s">
        <v>238</v>
      </c>
      <c r="J449" s="76"/>
      <c r="K449" s="139"/>
      <c r="L449" s="145"/>
      <c r="M449" s="149"/>
      <c r="N449" s="131">
        <v>46153</v>
      </c>
      <c r="O449" s="150" t="s">
        <v>4076</v>
      </c>
      <c r="P449" s="139">
        <v>0</v>
      </c>
      <c r="Q449" s="132" t="s">
        <v>82</v>
      </c>
      <c r="R449" s="131"/>
      <c r="S449" s="131"/>
      <c r="T449" s="133"/>
      <c r="U449" s="133"/>
      <c r="V449" s="134"/>
      <c r="W449" s="132"/>
      <c r="X449" s="135"/>
    </row>
    <row r="450" spans="1:24" ht="38.25" hidden="1" customHeight="1" x14ac:dyDescent="0.25">
      <c r="A450" s="63" t="s">
        <v>73</v>
      </c>
      <c r="B450" s="76" t="s">
        <v>641</v>
      </c>
      <c r="C450" s="110" t="s">
        <v>642</v>
      </c>
      <c r="D450" s="73" t="s">
        <v>643</v>
      </c>
      <c r="E450" s="77">
        <v>1</v>
      </c>
      <c r="F450" s="74">
        <v>46023</v>
      </c>
      <c r="G450" s="74">
        <v>46387</v>
      </c>
      <c r="H450" s="75">
        <v>54</v>
      </c>
      <c r="I450" s="76" t="s">
        <v>238</v>
      </c>
      <c r="J450" s="76"/>
      <c r="K450" s="139"/>
      <c r="L450" s="145"/>
      <c r="M450" s="149"/>
      <c r="N450" s="131">
        <v>46153</v>
      </c>
      <c r="O450" s="150" t="s">
        <v>4076</v>
      </c>
      <c r="P450" s="139">
        <v>0</v>
      </c>
      <c r="Q450" s="132" t="s">
        <v>82</v>
      </c>
      <c r="R450" s="131"/>
      <c r="S450" s="131"/>
      <c r="T450" s="133"/>
      <c r="U450" s="133"/>
      <c r="V450" s="134"/>
      <c r="W450" s="132"/>
      <c r="X450" s="135"/>
    </row>
    <row r="451" spans="1:24" ht="38.25" hidden="1" customHeight="1" x14ac:dyDescent="0.25">
      <c r="A451" s="63" t="s">
        <v>73</v>
      </c>
      <c r="B451" s="73" t="s">
        <v>648</v>
      </c>
      <c r="C451" s="110" t="s">
        <v>649</v>
      </c>
      <c r="D451" s="73" t="s">
        <v>650</v>
      </c>
      <c r="E451" s="73">
        <v>1</v>
      </c>
      <c r="F451" s="74">
        <v>46023</v>
      </c>
      <c r="G451" s="74">
        <v>46387</v>
      </c>
      <c r="H451" s="75">
        <v>54</v>
      </c>
      <c r="I451" s="76" t="s">
        <v>238</v>
      </c>
      <c r="J451" s="76"/>
      <c r="K451" s="139"/>
      <c r="L451" s="145"/>
      <c r="M451" s="149"/>
      <c r="N451" s="131">
        <v>46153</v>
      </c>
      <c r="O451" s="150" t="s">
        <v>4076</v>
      </c>
      <c r="P451" s="139">
        <v>0</v>
      </c>
      <c r="Q451" s="132" t="s">
        <v>82</v>
      </c>
      <c r="R451" s="131"/>
      <c r="S451" s="131"/>
      <c r="T451" s="133"/>
      <c r="U451" s="133"/>
      <c r="V451" s="134"/>
      <c r="W451" s="132"/>
      <c r="X451" s="135"/>
    </row>
    <row r="452" spans="1:24" ht="38.25" hidden="1" customHeight="1" x14ac:dyDescent="0.25">
      <c r="A452" s="63" t="s">
        <v>73</v>
      </c>
      <c r="B452" s="73" t="s">
        <v>660</v>
      </c>
      <c r="C452" s="110" t="s">
        <v>661</v>
      </c>
      <c r="D452" s="73" t="s">
        <v>662</v>
      </c>
      <c r="E452" s="73">
        <v>4</v>
      </c>
      <c r="F452" s="74">
        <v>46023</v>
      </c>
      <c r="G452" s="74">
        <v>46387</v>
      </c>
      <c r="H452" s="75">
        <v>54</v>
      </c>
      <c r="I452" s="76" t="s">
        <v>238</v>
      </c>
      <c r="J452" s="76"/>
      <c r="K452" s="139"/>
      <c r="L452" s="145"/>
      <c r="M452" s="149"/>
      <c r="N452" s="131">
        <v>46153</v>
      </c>
      <c r="O452" s="150" t="s">
        <v>4076</v>
      </c>
      <c r="P452" s="139">
        <v>0</v>
      </c>
      <c r="Q452" s="132" t="s">
        <v>82</v>
      </c>
      <c r="R452" s="131"/>
      <c r="S452" s="131"/>
      <c r="T452" s="133"/>
      <c r="U452" s="133"/>
      <c r="V452" s="134"/>
      <c r="W452" s="132"/>
      <c r="X452" s="135"/>
    </row>
    <row r="453" spans="1:24" ht="38.25" hidden="1" customHeight="1" x14ac:dyDescent="0.25">
      <c r="A453" s="63" t="s">
        <v>73</v>
      </c>
      <c r="B453" s="73" t="s">
        <v>1903</v>
      </c>
      <c r="C453" s="110" t="s">
        <v>1904</v>
      </c>
      <c r="D453" s="73" t="s">
        <v>1905</v>
      </c>
      <c r="E453" s="73">
        <v>1</v>
      </c>
      <c r="F453" s="74">
        <v>46023</v>
      </c>
      <c r="G453" s="74">
        <v>46387</v>
      </c>
      <c r="H453" s="75">
        <v>54</v>
      </c>
      <c r="I453" s="80" t="s">
        <v>238</v>
      </c>
      <c r="J453" s="83"/>
      <c r="K453" s="139"/>
      <c r="L453" s="145"/>
      <c r="M453" s="149"/>
      <c r="N453" s="131">
        <v>46153</v>
      </c>
      <c r="O453" s="150" t="s">
        <v>4076</v>
      </c>
      <c r="P453" s="139">
        <v>0</v>
      </c>
      <c r="Q453" s="132" t="s">
        <v>82</v>
      </c>
      <c r="R453" s="131"/>
      <c r="S453" s="131"/>
      <c r="T453" s="133"/>
      <c r="U453" s="133"/>
      <c r="V453" s="134"/>
      <c r="W453" s="132"/>
      <c r="X453" s="135"/>
    </row>
    <row r="454" spans="1:24" ht="38.25" hidden="1" customHeight="1" x14ac:dyDescent="0.25">
      <c r="A454" s="63" t="s">
        <v>73</v>
      </c>
      <c r="B454" s="84" t="s">
        <v>2680</v>
      </c>
      <c r="C454" s="111" t="s">
        <v>2681</v>
      </c>
      <c r="D454" s="90" t="s">
        <v>2682</v>
      </c>
      <c r="E454" s="90">
        <v>1</v>
      </c>
      <c r="F454" s="101">
        <v>45210</v>
      </c>
      <c r="G454" s="101">
        <v>45473</v>
      </c>
      <c r="H454" s="102">
        <v>38.85</v>
      </c>
      <c r="I454" s="90" t="s">
        <v>238</v>
      </c>
      <c r="J454" s="90" t="s">
        <v>1188</v>
      </c>
      <c r="K454" s="139">
        <v>0</v>
      </c>
      <c r="L454" s="145" t="s">
        <v>4277</v>
      </c>
      <c r="M454" s="149"/>
      <c r="N454" s="131">
        <v>46153</v>
      </c>
      <c r="O454" s="150" t="s">
        <v>4076</v>
      </c>
      <c r="P454" s="139">
        <v>0</v>
      </c>
      <c r="Q454" s="132" t="s">
        <v>82</v>
      </c>
      <c r="R454" s="131"/>
      <c r="S454" s="131"/>
      <c r="T454" s="133"/>
      <c r="U454" s="133"/>
      <c r="V454" s="134"/>
      <c r="W454" s="132"/>
      <c r="X454" s="135"/>
    </row>
    <row r="455" spans="1:24" ht="38.25" hidden="1" customHeight="1" x14ac:dyDescent="0.25">
      <c r="A455" s="63" t="s">
        <v>73</v>
      </c>
      <c r="B455" s="94" t="s">
        <v>344</v>
      </c>
      <c r="C455" s="109" t="s">
        <v>817</v>
      </c>
      <c r="D455" s="94" t="s">
        <v>818</v>
      </c>
      <c r="E455" s="94">
        <v>1</v>
      </c>
      <c r="F455" s="95">
        <v>44510</v>
      </c>
      <c r="G455" s="95">
        <v>44742</v>
      </c>
      <c r="H455" s="96">
        <v>34.5</v>
      </c>
      <c r="I455" s="94" t="s">
        <v>238</v>
      </c>
      <c r="J455" s="97"/>
      <c r="K455" s="139"/>
      <c r="L455" s="145"/>
      <c r="M455" s="149"/>
      <c r="N455" s="131">
        <v>46153</v>
      </c>
      <c r="O455" s="150" t="s">
        <v>4076</v>
      </c>
      <c r="P455" s="139">
        <v>0</v>
      </c>
      <c r="Q455" s="132" t="s">
        <v>82</v>
      </c>
      <c r="R455" s="131"/>
      <c r="S455" s="131"/>
      <c r="T455" s="133"/>
      <c r="U455" s="133"/>
      <c r="V455" s="134"/>
      <c r="W455" s="132"/>
      <c r="X455" s="135"/>
    </row>
    <row r="456" spans="1:24" ht="38.25" hidden="1" customHeight="1" x14ac:dyDescent="0.25">
      <c r="A456" s="63" t="s">
        <v>73</v>
      </c>
      <c r="B456" s="94" t="s">
        <v>344</v>
      </c>
      <c r="C456" s="109" t="s">
        <v>1274</v>
      </c>
      <c r="D456" s="94" t="s">
        <v>1275</v>
      </c>
      <c r="E456" s="94">
        <v>1</v>
      </c>
      <c r="F456" s="95">
        <v>44880</v>
      </c>
      <c r="G456" s="95">
        <v>45107</v>
      </c>
      <c r="H456" s="96">
        <v>33.75</v>
      </c>
      <c r="I456" s="94" t="s">
        <v>238</v>
      </c>
      <c r="J456" s="97"/>
      <c r="K456" s="139"/>
      <c r="L456" s="145"/>
      <c r="M456" s="149"/>
      <c r="N456" s="131">
        <v>46153</v>
      </c>
      <c r="O456" s="150" t="s">
        <v>4076</v>
      </c>
      <c r="P456" s="139">
        <v>0</v>
      </c>
      <c r="Q456" s="132" t="s">
        <v>82</v>
      </c>
      <c r="R456" s="131"/>
      <c r="S456" s="131"/>
      <c r="T456" s="133"/>
      <c r="U456" s="133"/>
      <c r="V456" s="134"/>
      <c r="W456" s="132"/>
      <c r="X456" s="135"/>
    </row>
    <row r="457" spans="1:24" ht="38.25" hidden="1" customHeight="1" x14ac:dyDescent="0.25">
      <c r="A457" s="63" t="s">
        <v>73</v>
      </c>
      <c r="B457" s="94" t="s">
        <v>344</v>
      </c>
      <c r="C457" s="109" t="s">
        <v>1413</v>
      </c>
      <c r="D457" s="94" t="s">
        <v>1414</v>
      </c>
      <c r="E457" s="94">
        <v>1</v>
      </c>
      <c r="F457" s="95">
        <v>45048</v>
      </c>
      <c r="G457" s="95">
        <v>45258</v>
      </c>
      <c r="H457" s="96">
        <v>30.9</v>
      </c>
      <c r="I457" s="94" t="s">
        <v>238</v>
      </c>
      <c r="J457" s="97"/>
      <c r="K457" s="139"/>
      <c r="L457" s="145"/>
      <c r="M457" s="149"/>
      <c r="N457" s="131">
        <v>46153</v>
      </c>
      <c r="O457" s="150" t="s">
        <v>4076</v>
      </c>
      <c r="P457" s="139">
        <v>0</v>
      </c>
      <c r="Q457" s="132" t="s">
        <v>82</v>
      </c>
      <c r="R457" s="131"/>
      <c r="S457" s="131"/>
      <c r="T457" s="133"/>
      <c r="U457" s="133"/>
      <c r="V457" s="134"/>
      <c r="W457" s="132"/>
      <c r="X457" s="135"/>
    </row>
    <row r="458" spans="1:24" ht="38.25" hidden="1" customHeight="1" x14ac:dyDescent="0.25">
      <c r="A458" s="63" t="s">
        <v>73</v>
      </c>
      <c r="B458" s="94" t="s">
        <v>344</v>
      </c>
      <c r="C458" s="109" t="s">
        <v>1818</v>
      </c>
      <c r="D458" s="94" t="s">
        <v>1819</v>
      </c>
      <c r="E458" s="94">
        <v>1</v>
      </c>
      <c r="F458" s="95">
        <v>45404</v>
      </c>
      <c r="G458" s="95">
        <v>45657</v>
      </c>
      <c r="H458" s="96">
        <v>37.35</v>
      </c>
      <c r="I458" s="94" t="s">
        <v>238</v>
      </c>
      <c r="J458" s="97"/>
      <c r="K458" s="139"/>
      <c r="L458" s="145"/>
      <c r="M458" s="149"/>
      <c r="N458" s="131">
        <v>46153</v>
      </c>
      <c r="O458" s="150" t="s">
        <v>4076</v>
      </c>
      <c r="P458" s="139">
        <v>0</v>
      </c>
      <c r="Q458" s="132" t="s">
        <v>82</v>
      </c>
      <c r="R458" s="131"/>
      <c r="S458" s="131"/>
      <c r="T458" s="133"/>
      <c r="U458" s="133"/>
      <c r="V458" s="134"/>
      <c r="W458" s="132"/>
      <c r="X458" s="135"/>
    </row>
    <row r="459" spans="1:24" ht="38.25" hidden="1" customHeight="1" x14ac:dyDescent="0.25">
      <c r="A459" s="63" t="s">
        <v>73</v>
      </c>
      <c r="B459" s="78" t="s">
        <v>128</v>
      </c>
      <c r="C459" s="79" t="s">
        <v>129</v>
      </c>
      <c r="D459" s="80" t="s">
        <v>130</v>
      </c>
      <c r="E459" s="80">
        <v>1</v>
      </c>
      <c r="F459" s="81">
        <v>46113</v>
      </c>
      <c r="G459" s="81">
        <v>46387</v>
      </c>
      <c r="H459" s="82">
        <v>40.5</v>
      </c>
      <c r="I459" s="80" t="s">
        <v>131</v>
      </c>
      <c r="J459" s="83"/>
      <c r="K459" s="139">
        <v>0.3</v>
      </c>
      <c r="L459" s="145" t="s">
        <v>4278</v>
      </c>
      <c r="M459" s="149" t="s">
        <v>4279</v>
      </c>
      <c r="N459" s="131">
        <v>46153</v>
      </c>
      <c r="O459" s="150" t="s">
        <v>4280</v>
      </c>
      <c r="P459" s="139">
        <v>0.3</v>
      </c>
      <c r="Q459" s="132" t="s">
        <v>82</v>
      </c>
      <c r="R459" s="131"/>
      <c r="S459" s="131"/>
      <c r="T459" s="133"/>
      <c r="U459" s="133"/>
      <c r="V459" s="134"/>
      <c r="W459" s="132"/>
      <c r="X459" s="135"/>
    </row>
    <row r="460" spans="1:24" ht="38.25" hidden="1" customHeight="1" x14ac:dyDescent="0.25">
      <c r="A460" s="63" t="s">
        <v>73</v>
      </c>
      <c r="B460" s="78" t="s">
        <v>134</v>
      </c>
      <c r="C460" s="79" t="s">
        <v>135</v>
      </c>
      <c r="D460" s="80" t="s">
        <v>136</v>
      </c>
      <c r="E460" s="80">
        <v>1</v>
      </c>
      <c r="F460" s="81">
        <v>46113</v>
      </c>
      <c r="G460" s="81">
        <v>46387</v>
      </c>
      <c r="H460" s="82">
        <v>40.5</v>
      </c>
      <c r="I460" s="80" t="s">
        <v>131</v>
      </c>
      <c r="J460" s="83"/>
      <c r="K460" s="139">
        <v>0.1</v>
      </c>
      <c r="L460" s="145" t="s">
        <v>4281</v>
      </c>
      <c r="M460" s="149"/>
      <c r="N460" s="131">
        <v>46153</v>
      </c>
      <c r="O460" s="150" t="s">
        <v>4282</v>
      </c>
      <c r="P460" s="139">
        <v>0</v>
      </c>
      <c r="Q460" s="132" t="s">
        <v>82</v>
      </c>
      <c r="R460" s="131"/>
      <c r="S460" s="131"/>
      <c r="T460" s="133"/>
      <c r="U460" s="133"/>
      <c r="V460" s="134"/>
      <c r="W460" s="132"/>
      <c r="X460" s="135"/>
    </row>
    <row r="461" spans="1:24" ht="38.25" hidden="1" customHeight="1" x14ac:dyDescent="0.25">
      <c r="A461" s="63" t="s">
        <v>73</v>
      </c>
      <c r="B461" s="78" t="s">
        <v>141</v>
      </c>
      <c r="C461" s="79" t="s">
        <v>142</v>
      </c>
      <c r="D461" s="80" t="s">
        <v>143</v>
      </c>
      <c r="E461" s="80">
        <v>1</v>
      </c>
      <c r="F461" s="81">
        <v>46023</v>
      </c>
      <c r="G461" s="81">
        <v>46142</v>
      </c>
      <c r="H461" s="82">
        <v>17.849999999999998</v>
      </c>
      <c r="I461" s="80" t="s">
        <v>131</v>
      </c>
      <c r="J461" s="83" t="s">
        <v>144</v>
      </c>
      <c r="K461" s="139">
        <v>1</v>
      </c>
      <c r="L461" s="145" t="s">
        <v>4283</v>
      </c>
      <c r="M461" s="149" t="s">
        <v>4284</v>
      </c>
      <c r="N461" s="131">
        <v>46153</v>
      </c>
      <c r="O461" s="150" t="s">
        <v>4285</v>
      </c>
      <c r="P461" s="139">
        <v>1</v>
      </c>
      <c r="Q461" s="132" t="s">
        <v>789</v>
      </c>
      <c r="R461" s="131"/>
      <c r="S461" s="131"/>
      <c r="T461" s="133"/>
      <c r="U461" s="133"/>
      <c r="V461" s="134"/>
      <c r="W461" s="132"/>
      <c r="X461" s="135"/>
    </row>
    <row r="462" spans="1:24" ht="38.25" hidden="1" customHeight="1" x14ac:dyDescent="0.25">
      <c r="A462" s="63" t="s">
        <v>73</v>
      </c>
      <c r="B462" s="78" t="s">
        <v>151</v>
      </c>
      <c r="C462" s="79" t="s">
        <v>152</v>
      </c>
      <c r="D462" s="80" t="s">
        <v>153</v>
      </c>
      <c r="E462" s="80">
        <v>1</v>
      </c>
      <c r="F462" s="81">
        <v>46023</v>
      </c>
      <c r="G462" s="81">
        <v>46142</v>
      </c>
      <c r="H462" s="82">
        <v>17.849999999999998</v>
      </c>
      <c r="I462" s="80" t="s">
        <v>131</v>
      </c>
      <c r="J462" s="83" t="s">
        <v>144</v>
      </c>
      <c r="K462" s="139">
        <v>0.5</v>
      </c>
      <c r="L462" s="145" t="s">
        <v>4286</v>
      </c>
      <c r="M462" s="149" t="s">
        <v>4287</v>
      </c>
      <c r="N462" s="131">
        <v>46153</v>
      </c>
      <c r="O462" s="150" t="s">
        <v>4288</v>
      </c>
      <c r="P462" s="139">
        <v>0.5</v>
      </c>
      <c r="Q462" s="132" t="s">
        <v>82</v>
      </c>
      <c r="R462" s="131"/>
      <c r="S462" s="131"/>
      <c r="T462" s="133"/>
      <c r="U462" s="133"/>
      <c r="V462" s="134"/>
      <c r="W462" s="132"/>
      <c r="X462" s="135"/>
    </row>
    <row r="463" spans="1:24" ht="38.25" hidden="1" customHeight="1" x14ac:dyDescent="0.25">
      <c r="A463" s="63" t="s">
        <v>73</v>
      </c>
      <c r="B463" s="78" t="s">
        <v>188</v>
      </c>
      <c r="C463" s="79" t="s">
        <v>189</v>
      </c>
      <c r="D463" s="80" t="s">
        <v>190</v>
      </c>
      <c r="E463" s="80">
        <v>1</v>
      </c>
      <c r="F463" s="81">
        <v>46023</v>
      </c>
      <c r="G463" s="81">
        <v>46142</v>
      </c>
      <c r="H463" s="82">
        <v>17.849999999999998</v>
      </c>
      <c r="I463" s="80" t="s">
        <v>131</v>
      </c>
      <c r="J463" s="83" t="s">
        <v>144</v>
      </c>
      <c r="K463" s="139">
        <v>0.5</v>
      </c>
      <c r="L463" s="145" t="s">
        <v>4289</v>
      </c>
      <c r="M463" s="149" t="s">
        <v>4290</v>
      </c>
      <c r="N463" s="131">
        <v>46153</v>
      </c>
      <c r="O463" s="150" t="s">
        <v>4291</v>
      </c>
      <c r="P463" s="139">
        <v>0</v>
      </c>
      <c r="Q463" s="132" t="s">
        <v>82</v>
      </c>
      <c r="R463" s="131"/>
      <c r="S463" s="131"/>
      <c r="T463" s="133"/>
      <c r="U463" s="133"/>
      <c r="V463" s="134"/>
      <c r="W463" s="132"/>
      <c r="X463" s="135"/>
    </row>
    <row r="464" spans="1:24" ht="38.25" hidden="1" customHeight="1" x14ac:dyDescent="0.25">
      <c r="A464" s="63" t="s">
        <v>73</v>
      </c>
      <c r="B464" s="78" t="s">
        <v>194</v>
      </c>
      <c r="C464" s="79" t="s">
        <v>195</v>
      </c>
      <c r="D464" s="80" t="s">
        <v>196</v>
      </c>
      <c r="E464" s="80">
        <v>1</v>
      </c>
      <c r="F464" s="81">
        <v>46023</v>
      </c>
      <c r="G464" s="81">
        <v>46142</v>
      </c>
      <c r="H464" s="82">
        <v>17.849999999999998</v>
      </c>
      <c r="I464" s="80" t="s">
        <v>131</v>
      </c>
      <c r="J464" s="83" t="s">
        <v>144</v>
      </c>
      <c r="K464" s="139">
        <v>1</v>
      </c>
      <c r="L464" s="145" t="s">
        <v>4292</v>
      </c>
      <c r="M464" s="149" t="s">
        <v>4293</v>
      </c>
      <c r="N464" s="131">
        <v>46153</v>
      </c>
      <c r="O464" s="150" t="s">
        <v>4294</v>
      </c>
      <c r="P464" s="139">
        <v>0.5</v>
      </c>
      <c r="Q464" s="132" t="s">
        <v>82</v>
      </c>
      <c r="R464" s="131"/>
      <c r="S464" s="131"/>
      <c r="T464" s="133"/>
      <c r="U464" s="133"/>
      <c r="V464" s="134"/>
      <c r="W464" s="132"/>
      <c r="X464" s="135"/>
    </row>
    <row r="465" spans="1:24" ht="38.25" hidden="1" customHeight="1" x14ac:dyDescent="0.25">
      <c r="A465" s="63" t="s">
        <v>73</v>
      </c>
      <c r="B465" s="78" t="s">
        <v>202</v>
      </c>
      <c r="C465" s="79" t="s">
        <v>203</v>
      </c>
      <c r="D465" s="80" t="s">
        <v>204</v>
      </c>
      <c r="E465" s="80">
        <v>1</v>
      </c>
      <c r="F465" s="81">
        <v>46023</v>
      </c>
      <c r="G465" s="81">
        <v>46173</v>
      </c>
      <c r="H465" s="82">
        <v>22.5</v>
      </c>
      <c r="I465" s="80" t="s">
        <v>131</v>
      </c>
      <c r="J465" s="83" t="s">
        <v>144</v>
      </c>
      <c r="K465" s="139">
        <v>0.9</v>
      </c>
      <c r="L465" s="145" t="s">
        <v>4295</v>
      </c>
      <c r="M465" s="149" t="s">
        <v>4296</v>
      </c>
      <c r="N465" s="131">
        <v>46153</v>
      </c>
      <c r="O465" s="150" t="s">
        <v>4297</v>
      </c>
      <c r="P465" s="139">
        <v>0.5</v>
      </c>
      <c r="Q465" s="132" t="s">
        <v>82</v>
      </c>
      <c r="R465" s="131"/>
      <c r="S465" s="131"/>
      <c r="T465" s="133"/>
      <c r="U465" s="133"/>
      <c r="V465" s="134"/>
      <c r="W465" s="132"/>
      <c r="X465" s="135"/>
    </row>
    <row r="466" spans="1:24" ht="38.25" hidden="1" customHeight="1" x14ac:dyDescent="0.25">
      <c r="A466" s="63" t="s">
        <v>73</v>
      </c>
      <c r="B466" s="78" t="s">
        <v>209</v>
      </c>
      <c r="C466" s="79" t="s">
        <v>210</v>
      </c>
      <c r="D466" s="80" t="s">
        <v>211</v>
      </c>
      <c r="E466" s="80">
        <v>1</v>
      </c>
      <c r="F466" s="81">
        <v>46023</v>
      </c>
      <c r="G466" s="81">
        <v>46173</v>
      </c>
      <c r="H466" s="82">
        <v>22.5</v>
      </c>
      <c r="I466" s="80" t="s">
        <v>131</v>
      </c>
      <c r="J466" s="83" t="s">
        <v>144</v>
      </c>
      <c r="K466" s="139">
        <v>1</v>
      </c>
      <c r="L466" s="145" t="s">
        <v>4298</v>
      </c>
      <c r="M466" s="149" t="s">
        <v>4299</v>
      </c>
      <c r="N466" s="131">
        <v>46153</v>
      </c>
      <c r="O466" s="150" t="s">
        <v>4300</v>
      </c>
      <c r="P466" s="139">
        <v>1</v>
      </c>
      <c r="Q466" s="132" t="s">
        <v>789</v>
      </c>
      <c r="R466" s="131"/>
      <c r="S466" s="131"/>
      <c r="T466" s="133"/>
      <c r="U466" s="133"/>
      <c r="V466" s="134"/>
      <c r="W466" s="132"/>
      <c r="X466" s="135"/>
    </row>
    <row r="467" spans="1:24" ht="38.25" hidden="1" customHeight="1" x14ac:dyDescent="0.25">
      <c r="A467" s="63" t="s">
        <v>73</v>
      </c>
      <c r="B467" s="78" t="s">
        <v>214</v>
      </c>
      <c r="C467" s="79" t="s">
        <v>215</v>
      </c>
      <c r="D467" s="80" t="s">
        <v>216</v>
      </c>
      <c r="E467" s="80">
        <v>2</v>
      </c>
      <c r="F467" s="81">
        <v>46023</v>
      </c>
      <c r="G467" s="81">
        <v>46203</v>
      </c>
      <c r="H467" s="82">
        <v>26.85</v>
      </c>
      <c r="I467" s="80" t="s">
        <v>131</v>
      </c>
      <c r="J467" s="83"/>
      <c r="K467" s="139">
        <v>0.5</v>
      </c>
      <c r="L467" s="145" t="s">
        <v>4301</v>
      </c>
      <c r="M467" s="149" t="s">
        <v>4302</v>
      </c>
      <c r="N467" s="131">
        <v>46153</v>
      </c>
      <c r="O467" s="150" t="s">
        <v>4303</v>
      </c>
      <c r="P467" s="139">
        <v>0.5</v>
      </c>
      <c r="Q467" s="132" t="s">
        <v>82</v>
      </c>
      <c r="R467" s="131"/>
      <c r="S467" s="131"/>
      <c r="T467" s="133"/>
      <c r="U467" s="133"/>
      <c r="V467" s="134"/>
      <c r="W467" s="132"/>
      <c r="X467" s="135"/>
    </row>
    <row r="468" spans="1:24" ht="38.25" hidden="1" customHeight="1" x14ac:dyDescent="0.25">
      <c r="A468" s="63" t="s">
        <v>73</v>
      </c>
      <c r="B468" s="78" t="s">
        <v>219</v>
      </c>
      <c r="C468" s="79" t="s">
        <v>220</v>
      </c>
      <c r="D468" s="80" t="s">
        <v>216</v>
      </c>
      <c r="E468" s="80">
        <v>1</v>
      </c>
      <c r="F468" s="81">
        <v>46023</v>
      </c>
      <c r="G468" s="81">
        <v>46295</v>
      </c>
      <c r="H468" s="82">
        <v>40.35</v>
      </c>
      <c r="I468" s="80" t="s">
        <v>131</v>
      </c>
      <c r="J468" s="83"/>
      <c r="K468" s="139">
        <v>0.5</v>
      </c>
      <c r="L468" s="145" t="s">
        <v>4304</v>
      </c>
      <c r="M468" s="149" t="s">
        <v>4305</v>
      </c>
      <c r="N468" s="131">
        <v>46153</v>
      </c>
      <c r="O468" s="150" t="s">
        <v>4306</v>
      </c>
      <c r="P468" s="139">
        <v>0.5</v>
      </c>
      <c r="Q468" s="132" t="s">
        <v>82</v>
      </c>
      <c r="R468" s="131"/>
      <c r="S468" s="131"/>
      <c r="T468" s="133"/>
      <c r="U468" s="133"/>
      <c r="V468" s="134"/>
      <c r="W468" s="132"/>
      <c r="X468" s="135"/>
    </row>
    <row r="469" spans="1:24" ht="38.25" hidden="1" customHeight="1" x14ac:dyDescent="0.25">
      <c r="A469" s="63" t="s">
        <v>73</v>
      </c>
      <c r="B469" s="78" t="s">
        <v>250</v>
      </c>
      <c r="C469" s="79" t="s">
        <v>251</v>
      </c>
      <c r="D469" s="80" t="s">
        <v>252</v>
      </c>
      <c r="E469" s="80">
        <v>1</v>
      </c>
      <c r="F469" s="81">
        <v>46143</v>
      </c>
      <c r="G469" s="81">
        <v>46387</v>
      </c>
      <c r="H469" s="82">
        <v>36</v>
      </c>
      <c r="I469" s="80" t="s">
        <v>131</v>
      </c>
      <c r="J469" s="83"/>
      <c r="K469" s="139">
        <v>0.7</v>
      </c>
      <c r="L469" s="145" t="s">
        <v>4307</v>
      </c>
      <c r="M469" s="149" t="s">
        <v>4308</v>
      </c>
      <c r="N469" s="131">
        <v>46153</v>
      </c>
      <c r="O469" s="150" t="s">
        <v>4309</v>
      </c>
      <c r="P469" s="139">
        <v>0.5</v>
      </c>
      <c r="Q469" s="132" t="s">
        <v>82</v>
      </c>
      <c r="R469" s="131"/>
      <c r="S469" s="131"/>
      <c r="T469" s="133"/>
      <c r="U469" s="133"/>
      <c r="V469" s="134"/>
      <c r="W469" s="132"/>
      <c r="X469" s="135"/>
    </row>
    <row r="470" spans="1:24" ht="38.25" hidden="1" customHeight="1" x14ac:dyDescent="0.25">
      <c r="A470" s="63" t="s">
        <v>73</v>
      </c>
      <c r="B470" s="78" t="s">
        <v>257</v>
      </c>
      <c r="C470" s="79" t="s">
        <v>258</v>
      </c>
      <c r="D470" s="80" t="s">
        <v>259</v>
      </c>
      <c r="E470" s="80">
        <v>1</v>
      </c>
      <c r="F470" s="81">
        <v>46023</v>
      </c>
      <c r="G470" s="81">
        <v>46142</v>
      </c>
      <c r="H470" s="82">
        <v>17.849999999999998</v>
      </c>
      <c r="I470" s="80" t="s">
        <v>131</v>
      </c>
      <c r="J470" s="83" t="s">
        <v>144</v>
      </c>
      <c r="K470" s="139"/>
      <c r="L470" s="145"/>
      <c r="M470" s="149"/>
      <c r="N470" s="131">
        <v>46153</v>
      </c>
      <c r="O470" s="150" t="s">
        <v>3742</v>
      </c>
      <c r="P470" s="139">
        <v>0</v>
      </c>
      <c r="Q470" s="132" t="s">
        <v>82</v>
      </c>
      <c r="R470" s="131"/>
      <c r="S470" s="131"/>
      <c r="T470" s="133"/>
      <c r="U470" s="133"/>
      <c r="V470" s="134"/>
      <c r="W470" s="132"/>
      <c r="X470" s="135"/>
    </row>
    <row r="471" spans="1:24" ht="38.25" hidden="1" customHeight="1" x14ac:dyDescent="0.25">
      <c r="A471" s="63" t="s">
        <v>73</v>
      </c>
      <c r="B471" s="78" t="s">
        <v>310</v>
      </c>
      <c r="C471" s="79" t="s">
        <v>311</v>
      </c>
      <c r="D471" s="80" t="s">
        <v>312</v>
      </c>
      <c r="E471" s="80">
        <v>1</v>
      </c>
      <c r="F471" s="81">
        <v>46023</v>
      </c>
      <c r="G471" s="81">
        <v>46173</v>
      </c>
      <c r="H471" s="82">
        <v>22.5</v>
      </c>
      <c r="I471" s="80" t="s">
        <v>131</v>
      </c>
      <c r="J471" s="83"/>
      <c r="K471" s="139"/>
      <c r="L471" s="145"/>
      <c r="M471" s="149"/>
      <c r="N471" s="131">
        <v>46153</v>
      </c>
      <c r="O471" s="150" t="s">
        <v>3742</v>
      </c>
      <c r="P471" s="139">
        <v>0</v>
      </c>
      <c r="Q471" s="132" t="s">
        <v>82</v>
      </c>
      <c r="R471" s="131"/>
      <c r="S471" s="131"/>
      <c r="T471" s="133"/>
      <c r="U471" s="133"/>
      <c r="V471" s="134"/>
      <c r="W471" s="132"/>
      <c r="X471" s="135"/>
    </row>
    <row r="472" spans="1:24" ht="38.25" hidden="1" customHeight="1" x14ac:dyDescent="0.25">
      <c r="A472" s="63" t="s">
        <v>73</v>
      </c>
      <c r="B472" s="78" t="s">
        <v>525</v>
      </c>
      <c r="C472" s="79" t="s">
        <v>526</v>
      </c>
      <c r="D472" s="80" t="s">
        <v>527</v>
      </c>
      <c r="E472" s="80">
        <v>1</v>
      </c>
      <c r="F472" s="81">
        <v>46023</v>
      </c>
      <c r="G472" s="81">
        <v>46173</v>
      </c>
      <c r="H472" s="82">
        <v>22.5</v>
      </c>
      <c r="I472" s="80" t="s">
        <v>131</v>
      </c>
      <c r="J472" s="83"/>
      <c r="K472" s="139">
        <v>0.7</v>
      </c>
      <c r="L472" s="145" t="s">
        <v>4310</v>
      </c>
      <c r="M472" s="149" t="s">
        <v>4311</v>
      </c>
      <c r="N472" s="131">
        <v>46153</v>
      </c>
      <c r="O472" s="150" t="s">
        <v>4312</v>
      </c>
      <c r="P472" s="139">
        <v>0.7</v>
      </c>
      <c r="Q472" s="132" t="s">
        <v>82</v>
      </c>
      <c r="R472" s="131"/>
      <c r="S472" s="131"/>
      <c r="T472" s="133"/>
      <c r="U472" s="133"/>
      <c r="V472" s="134"/>
      <c r="W472" s="132"/>
      <c r="X472" s="135"/>
    </row>
    <row r="473" spans="1:24" ht="38.25" hidden="1" customHeight="1" x14ac:dyDescent="0.25">
      <c r="A473" s="63" t="s">
        <v>73</v>
      </c>
      <c r="B473" s="78" t="s">
        <v>533</v>
      </c>
      <c r="C473" s="79" t="s">
        <v>534</v>
      </c>
      <c r="D473" s="80" t="s">
        <v>535</v>
      </c>
      <c r="E473" s="80">
        <v>1</v>
      </c>
      <c r="F473" s="81">
        <v>46023</v>
      </c>
      <c r="G473" s="81">
        <v>46173</v>
      </c>
      <c r="H473" s="82">
        <v>22.5</v>
      </c>
      <c r="I473" s="80" t="s">
        <v>131</v>
      </c>
      <c r="J473" s="83"/>
      <c r="K473" s="139">
        <v>1</v>
      </c>
      <c r="L473" s="145" t="s">
        <v>4313</v>
      </c>
      <c r="M473" s="149" t="s">
        <v>4314</v>
      </c>
      <c r="N473" s="131">
        <v>46153</v>
      </c>
      <c r="O473" s="150" t="s">
        <v>4315</v>
      </c>
      <c r="P473" s="139">
        <v>1</v>
      </c>
      <c r="Q473" s="132" t="s">
        <v>789</v>
      </c>
      <c r="R473" s="131"/>
      <c r="S473" s="131"/>
      <c r="T473" s="133"/>
      <c r="U473" s="133"/>
      <c r="V473" s="134"/>
      <c r="W473" s="132"/>
      <c r="X473" s="135"/>
    </row>
    <row r="474" spans="1:24" ht="38.25" hidden="1" customHeight="1" x14ac:dyDescent="0.25">
      <c r="A474" s="63" t="s">
        <v>73</v>
      </c>
      <c r="B474" s="78" t="s">
        <v>541</v>
      </c>
      <c r="C474" s="79" t="s">
        <v>542</v>
      </c>
      <c r="D474" s="80" t="s">
        <v>543</v>
      </c>
      <c r="E474" s="80">
        <v>1</v>
      </c>
      <c r="F474" s="81">
        <v>46023</v>
      </c>
      <c r="G474" s="81">
        <v>46295</v>
      </c>
      <c r="H474" s="82">
        <v>40.35</v>
      </c>
      <c r="I474" s="80" t="s">
        <v>131</v>
      </c>
      <c r="J474" s="83"/>
      <c r="K474" s="139"/>
      <c r="L474" s="145"/>
      <c r="M474" s="149"/>
      <c r="N474" s="131">
        <v>46153</v>
      </c>
      <c r="O474" s="150" t="s">
        <v>3742</v>
      </c>
      <c r="P474" s="139">
        <v>0</v>
      </c>
      <c r="Q474" s="132" t="s">
        <v>82</v>
      </c>
      <c r="R474" s="131"/>
      <c r="S474" s="131"/>
      <c r="T474" s="133"/>
      <c r="U474" s="133"/>
      <c r="V474" s="134"/>
      <c r="W474" s="132"/>
      <c r="X474" s="135"/>
    </row>
    <row r="475" spans="1:24" ht="38.25" hidden="1" customHeight="1" x14ac:dyDescent="0.25">
      <c r="A475" s="63" t="s">
        <v>73</v>
      </c>
      <c r="B475" s="78" t="s">
        <v>548</v>
      </c>
      <c r="C475" s="79" t="s">
        <v>549</v>
      </c>
      <c r="D475" s="80" t="s">
        <v>550</v>
      </c>
      <c r="E475" s="80">
        <v>1</v>
      </c>
      <c r="F475" s="81">
        <v>46023</v>
      </c>
      <c r="G475" s="81">
        <v>46173</v>
      </c>
      <c r="H475" s="82">
        <v>22.5</v>
      </c>
      <c r="I475" s="80" t="s">
        <v>131</v>
      </c>
      <c r="J475" s="83"/>
      <c r="K475" s="139"/>
      <c r="L475" s="145"/>
      <c r="M475" s="149"/>
      <c r="N475" s="131">
        <v>46153</v>
      </c>
      <c r="O475" s="150" t="s">
        <v>3742</v>
      </c>
      <c r="P475" s="139">
        <v>0</v>
      </c>
      <c r="Q475" s="132" t="s">
        <v>82</v>
      </c>
      <c r="R475" s="131"/>
      <c r="S475" s="131"/>
      <c r="T475" s="133"/>
      <c r="U475" s="133"/>
      <c r="V475" s="134"/>
      <c r="W475" s="132"/>
      <c r="X475" s="135"/>
    </row>
    <row r="476" spans="1:24" ht="38.25" hidden="1" customHeight="1" x14ac:dyDescent="0.25">
      <c r="A476" s="63" t="s">
        <v>73</v>
      </c>
      <c r="B476" s="78" t="s">
        <v>612</v>
      </c>
      <c r="C476" s="79" t="s">
        <v>613</v>
      </c>
      <c r="D476" s="80" t="s">
        <v>614</v>
      </c>
      <c r="E476" s="80">
        <v>1</v>
      </c>
      <c r="F476" s="81">
        <v>46023</v>
      </c>
      <c r="G476" s="81">
        <v>46173</v>
      </c>
      <c r="H476" s="82">
        <v>22.5</v>
      </c>
      <c r="I476" s="80" t="s">
        <v>131</v>
      </c>
      <c r="J476" s="83" t="s">
        <v>615</v>
      </c>
      <c r="K476" s="139"/>
      <c r="L476" s="145"/>
      <c r="M476" s="149"/>
      <c r="N476" s="131">
        <v>46153</v>
      </c>
      <c r="O476" s="150" t="s">
        <v>3742</v>
      </c>
      <c r="P476" s="139">
        <v>0</v>
      </c>
      <c r="Q476" s="132" t="s">
        <v>82</v>
      </c>
      <c r="R476" s="131"/>
      <c r="S476" s="131"/>
      <c r="T476" s="133"/>
      <c r="U476" s="133"/>
      <c r="V476" s="134"/>
      <c r="W476" s="132"/>
      <c r="X476" s="135"/>
    </row>
    <row r="477" spans="1:24" ht="38.25" hidden="1" customHeight="1" x14ac:dyDescent="0.25">
      <c r="A477" s="63" t="s">
        <v>73</v>
      </c>
      <c r="B477" s="78" t="s">
        <v>810</v>
      </c>
      <c r="C477" s="79" t="s">
        <v>811</v>
      </c>
      <c r="D477" s="80" t="s">
        <v>812</v>
      </c>
      <c r="E477" s="80">
        <v>1</v>
      </c>
      <c r="F477" s="81">
        <v>46023</v>
      </c>
      <c r="G477" s="81">
        <v>46203</v>
      </c>
      <c r="H477" s="82">
        <v>26.85</v>
      </c>
      <c r="I477" s="80" t="s">
        <v>131</v>
      </c>
      <c r="J477" s="83"/>
      <c r="K477" s="139"/>
      <c r="L477" s="145"/>
      <c r="M477" s="149"/>
      <c r="N477" s="131">
        <v>46153</v>
      </c>
      <c r="O477" s="150" t="s">
        <v>3742</v>
      </c>
      <c r="P477" s="139">
        <v>0</v>
      </c>
      <c r="Q477" s="132" t="s">
        <v>82</v>
      </c>
      <c r="R477" s="131"/>
      <c r="S477" s="131"/>
      <c r="T477" s="133"/>
      <c r="U477" s="133"/>
      <c r="V477" s="134"/>
      <c r="W477" s="132"/>
      <c r="X477" s="135"/>
    </row>
    <row r="478" spans="1:24" ht="38.25" hidden="1" customHeight="1" x14ac:dyDescent="0.25">
      <c r="A478" s="63" t="s">
        <v>73</v>
      </c>
      <c r="B478" s="78" t="s">
        <v>906</v>
      </c>
      <c r="C478" s="79" t="s">
        <v>907</v>
      </c>
      <c r="D478" s="80" t="s">
        <v>908</v>
      </c>
      <c r="E478" s="80">
        <v>1</v>
      </c>
      <c r="F478" s="81">
        <v>46023</v>
      </c>
      <c r="G478" s="81">
        <v>46387</v>
      </c>
      <c r="H478" s="82">
        <v>54</v>
      </c>
      <c r="I478" s="80" t="s">
        <v>131</v>
      </c>
      <c r="J478" s="83"/>
      <c r="K478" s="139">
        <v>0.8</v>
      </c>
      <c r="L478" s="145" t="s">
        <v>4316</v>
      </c>
      <c r="M478" s="149" t="s">
        <v>4317</v>
      </c>
      <c r="N478" s="131">
        <v>46153</v>
      </c>
      <c r="O478" s="150" t="s">
        <v>4318</v>
      </c>
      <c r="P478" s="139">
        <v>0.5</v>
      </c>
      <c r="Q478" s="132" t="s">
        <v>82</v>
      </c>
      <c r="R478" s="131"/>
      <c r="S478" s="131"/>
      <c r="T478" s="133"/>
      <c r="U478" s="133"/>
      <c r="V478" s="134"/>
      <c r="W478" s="132"/>
      <c r="X478" s="135"/>
    </row>
    <row r="479" spans="1:24" ht="38.25" hidden="1" customHeight="1" x14ac:dyDescent="0.25">
      <c r="A479" s="63" t="s">
        <v>73</v>
      </c>
      <c r="B479" s="78" t="s">
        <v>1079</v>
      </c>
      <c r="C479" s="79" t="s">
        <v>1080</v>
      </c>
      <c r="D479" s="80" t="s">
        <v>1081</v>
      </c>
      <c r="E479" s="80">
        <v>1</v>
      </c>
      <c r="F479" s="81">
        <v>46023</v>
      </c>
      <c r="G479" s="81">
        <v>46173</v>
      </c>
      <c r="H479" s="82">
        <v>22.5</v>
      </c>
      <c r="I479" s="80" t="s">
        <v>131</v>
      </c>
      <c r="J479" s="83" t="s">
        <v>1082</v>
      </c>
      <c r="K479" s="139">
        <v>1</v>
      </c>
      <c r="L479" s="145" t="s">
        <v>4319</v>
      </c>
      <c r="M479" s="149" t="s">
        <v>4320</v>
      </c>
      <c r="N479" s="131">
        <v>46153</v>
      </c>
      <c r="O479" s="150" t="s">
        <v>4321</v>
      </c>
      <c r="P479" s="139">
        <v>1</v>
      </c>
      <c r="Q479" s="132" t="s">
        <v>789</v>
      </c>
      <c r="R479" s="131"/>
      <c r="S479" s="131"/>
      <c r="T479" s="133"/>
      <c r="U479" s="133"/>
      <c r="V479" s="134"/>
      <c r="W479" s="132"/>
      <c r="X479" s="135"/>
    </row>
    <row r="480" spans="1:24" ht="38.25" hidden="1" customHeight="1" x14ac:dyDescent="0.25">
      <c r="A480" s="63" t="s">
        <v>73</v>
      </c>
      <c r="B480" s="78" t="s">
        <v>1194</v>
      </c>
      <c r="C480" s="79" t="s">
        <v>1195</v>
      </c>
      <c r="D480" s="80" t="s">
        <v>449</v>
      </c>
      <c r="E480" s="80">
        <v>2</v>
      </c>
      <c r="F480" s="81">
        <v>46204</v>
      </c>
      <c r="G480" s="81">
        <v>46387</v>
      </c>
      <c r="H480" s="82">
        <v>27</v>
      </c>
      <c r="I480" s="80" t="s">
        <v>131</v>
      </c>
      <c r="J480" s="83"/>
      <c r="K480" s="139"/>
      <c r="L480" s="145"/>
      <c r="M480" s="149"/>
      <c r="N480" s="131">
        <v>46153</v>
      </c>
      <c r="O480" s="150" t="s">
        <v>3742</v>
      </c>
      <c r="P480" s="139">
        <v>0</v>
      </c>
      <c r="Q480" s="132" t="s">
        <v>82</v>
      </c>
      <c r="R480" s="131"/>
      <c r="S480" s="131"/>
      <c r="T480" s="133"/>
      <c r="U480" s="133"/>
      <c r="V480" s="134"/>
      <c r="W480" s="132"/>
      <c r="X480" s="135"/>
    </row>
    <row r="481" spans="1:24" ht="38.25" hidden="1" customHeight="1" x14ac:dyDescent="0.25">
      <c r="A481" s="63" t="s">
        <v>73</v>
      </c>
      <c r="B481" s="78" t="s">
        <v>1234</v>
      </c>
      <c r="C481" s="79" t="s">
        <v>1235</v>
      </c>
      <c r="D481" s="80" t="s">
        <v>1236</v>
      </c>
      <c r="E481" s="80">
        <v>3</v>
      </c>
      <c r="F481" s="81">
        <v>46143</v>
      </c>
      <c r="G481" s="81">
        <v>46387</v>
      </c>
      <c r="H481" s="82">
        <v>36</v>
      </c>
      <c r="I481" s="80" t="s">
        <v>131</v>
      </c>
      <c r="J481" s="83"/>
      <c r="K481" s="139"/>
      <c r="L481" s="145"/>
      <c r="M481" s="149"/>
      <c r="N481" s="131">
        <v>46153</v>
      </c>
      <c r="O481" s="150" t="s">
        <v>3742</v>
      </c>
      <c r="P481" s="139">
        <v>0</v>
      </c>
      <c r="Q481" s="132" t="s">
        <v>82</v>
      </c>
      <c r="R481" s="131"/>
      <c r="S481" s="131"/>
      <c r="T481" s="133"/>
      <c r="U481" s="133"/>
      <c r="V481" s="134"/>
      <c r="W481" s="132"/>
      <c r="X481" s="135"/>
    </row>
    <row r="482" spans="1:24" ht="38.25" hidden="1" customHeight="1" x14ac:dyDescent="0.25">
      <c r="A482" s="63" t="s">
        <v>73</v>
      </c>
      <c r="B482" s="86" t="s">
        <v>1266</v>
      </c>
      <c r="C482" s="108" t="s">
        <v>1267</v>
      </c>
      <c r="D482" s="87" t="s">
        <v>1268</v>
      </c>
      <c r="E482" s="87">
        <v>1</v>
      </c>
      <c r="F482" s="88">
        <v>44880</v>
      </c>
      <c r="G482" s="88">
        <v>45107</v>
      </c>
      <c r="H482" s="89">
        <v>33.75</v>
      </c>
      <c r="I482" s="87" t="s">
        <v>131</v>
      </c>
      <c r="J482" s="90" t="s">
        <v>1082</v>
      </c>
      <c r="K482" s="139">
        <v>1</v>
      </c>
      <c r="L482" s="145" t="s">
        <v>4322</v>
      </c>
      <c r="M482" s="149" t="s">
        <v>4323</v>
      </c>
      <c r="N482" s="131">
        <v>46153</v>
      </c>
      <c r="O482" s="150" t="s">
        <v>4315</v>
      </c>
      <c r="P482" s="139">
        <v>1</v>
      </c>
      <c r="Q482" s="132" t="s">
        <v>789</v>
      </c>
      <c r="R482" s="131"/>
      <c r="S482" s="131"/>
      <c r="T482" s="133"/>
      <c r="U482" s="133"/>
      <c r="V482" s="134"/>
      <c r="W482" s="132"/>
      <c r="X482" s="135"/>
    </row>
    <row r="483" spans="1:24" ht="38.25" hidden="1" customHeight="1" x14ac:dyDescent="0.25">
      <c r="A483" s="63" t="s">
        <v>73</v>
      </c>
      <c r="B483" s="86" t="s">
        <v>1270</v>
      </c>
      <c r="C483" s="108" t="s">
        <v>1271</v>
      </c>
      <c r="D483" s="87" t="s">
        <v>1272</v>
      </c>
      <c r="E483" s="87">
        <v>1</v>
      </c>
      <c r="F483" s="88">
        <v>45108</v>
      </c>
      <c r="G483" s="88">
        <v>45199</v>
      </c>
      <c r="H483" s="89">
        <v>13.350000000000001</v>
      </c>
      <c r="I483" s="87" t="s">
        <v>131</v>
      </c>
      <c r="J483" s="90" t="s">
        <v>1082</v>
      </c>
      <c r="K483" s="139">
        <v>1</v>
      </c>
      <c r="L483" s="145" t="s">
        <v>4324</v>
      </c>
      <c r="M483" s="149" t="s">
        <v>4325</v>
      </c>
      <c r="N483" s="131">
        <v>46153</v>
      </c>
      <c r="O483" s="150" t="s">
        <v>4326</v>
      </c>
      <c r="P483" s="139">
        <v>0.5</v>
      </c>
      <c r="Q483" s="132" t="s">
        <v>3732</v>
      </c>
      <c r="R483" s="131"/>
      <c r="S483" s="131"/>
      <c r="T483" s="133"/>
      <c r="U483" s="133"/>
      <c r="V483" s="134"/>
      <c r="W483" s="132"/>
      <c r="X483" s="135"/>
    </row>
    <row r="484" spans="1:24" ht="38.25" hidden="1" customHeight="1" x14ac:dyDescent="0.25">
      <c r="A484" s="63" t="s">
        <v>73</v>
      </c>
      <c r="B484" s="86" t="s">
        <v>1333</v>
      </c>
      <c r="C484" s="108" t="s">
        <v>1334</v>
      </c>
      <c r="D484" s="87" t="s">
        <v>1335</v>
      </c>
      <c r="E484" s="87">
        <v>1</v>
      </c>
      <c r="F484" s="88">
        <v>44880</v>
      </c>
      <c r="G484" s="88">
        <v>45107</v>
      </c>
      <c r="H484" s="89">
        <v>33.75</v>
      </c>
      <c r="I484" s="87" t="s">
        <v>131</v>
      </c>
      <c r="J484" s="90" t="s">
        <v>1082</v>
      </c>
      <c r="K484" s="139">
        <v>1</v>
      </c>
      <c r="L484" s="145" t="s">
        <v>4327</v>
      </c>
      <c r="M484" s="149" t="s">
        <v>4328</v>
      </c>
      <c r="N484" s="131">
        <v>46153</v>
      </c>
      <c r="O484" s="150" t="s">
        <v>4329</v>
      </c>
      <c r="P484" s="139">
        <v>1</v>
      </c>
      <c r="Q484" s="132" t="s">
        <v>789</v>
      </c>
      <c r="R484" s="131"/>
      <c r="S484" s="131"/>
      <c r="T484" s="133"/>
      <c r="U484" s="133"/>
      <c r="V484" s="134"/>
      <c r="W484" s="132"/>
      <c r="X484" s="135"/>
    </row>
    <row r="485" spans="1:24" ht="38.25" hidden="1" customHeight="1" x14ac:dyDescent="0.25">
      <c r="A485" s="63" t="s">
        <v>73</v>
      </c>
      <c r="B485" s="86" t="s">
        <v>1432</v>
      </c>
      <c r="C485" s="108" t="s">
        <v>1080</v>
      </c>
      <c r="D485" s="87" t="s">
        <v>1433</v>
      </c>
      <c r="E485" s="87">
        <v>1</v>
      </c>
      <c r="F485" s="88">
        <v>45048</v>
      </c>
      <c r="G485" s="88">
        <v>45291</v>
      </c>
      <c r="H485" s="89">
        <v>35.85</v>
      </c>
      <c r="I485" s="87" t="s">
        <v>131</v>
      </c>
      <c r="J485" s="90" t="s">
        <v>1082</v>
      </c>
      <c r="K485" s="139">
        <v>1</v>
      </c>
      <c r="L485" s="145" t="s">
        <v>4330</v>
      </c>
      <c r="M485" s="149" t="s">
        <v>4331</v>
      </c>
      <c r="N485" s="131">
        <v>46153</v>
      </c>
      <c r="O485" s="150" t="s">
        <v>4321</v>
      </c>
      <c r="P485" s="139">
        <v>1</v>
      </c>
      <c r="Q485" s="132" t="s">
        <v>789</v>
      </c>
      <c r="R485" s="131"/>
      <c r="S485" s="131"/>
      <c r="T485" s="133"/>
      <c r="U485" s="133"/>
      <c r="V485" s="134"/>
      <c r="W485" s="132"/>
      <c r="X485" s="135"/>
    </row>
    <row r="486" spans="1:24" ht="38.25" hidden="1" customHeight="1" x14ac:dyDescent="0.25">
      <c r="A486" s="63" t="s">
        <v>73</v>
      </c>
      <c r="B486" s="100" t="s">
        <v>2483</v>
      </c>
      <c r="C486" s="107" t="s">
        <v>2484</v>
      </c>
      <c r="D486" s="90" t="s">
        <v>2485</v>
      </c>
      <c r="E486" s="90">
        <v>1</v>
      </c>
      <c r="F486" s="101">
        <v>44666</v>
      </c>
      <c r="G486" s="101">
        <v>44926</v>
      </c>
      <c r="H486" s="102">
        <v>38.4</v>
      </c>
      <c r="I486" s="90" t="s">
        <v>131</v>
      </c>
      <c r="J486" s="90" t="s">
        <v>1188</v>
      </c>
      <c r="K486" s="139">
        <v>1</v>
      </c>
      <c r="L486" s="145" t="s">
        <v>4332</v>
      </c>
      <c r="M486" s="149" t="s">
        <v>4333</v>
      </c>
      <c r="N486" s="131">
        <v>46153</v>
      </c>
      <c r="O486" s="150" t="s">
        <v>4334</v>
      </c>
      <c r="P486" s="139">
        <v>1</v>
      </c>
      <c r="Q486" s="132" t="s">
        <v>789</v>
      </c>
      <c r="R486" s="131"/>
      <c r="S486" s="131"/>
      <c r="T486" s="133"/>
      <c r="U486" s="133"/>
      <c r="V486" s="134"/>
      <c r="W486" s="132"/>
      <c r="X486" s="135"/>
    </row>
    <row r="487" spans="1:24" ht="38.25" hidden="1" customHeight="1" x14ac:dyDescent="0.25">
      <c r="A487" s="63" t="s">
        <v>73</v>
      </c>
      <c r="B487" s="100" t="s">
        <v>2488</v>
      </c>
      <c r="C487" s="107" t="s">
        <v>2489</v>
      </c>
      <c r="D487" s="90" t="s">
        <v>2490</v>
      </c>
      <c r="E487" s="90">
        <v>1</v>
      </c>
      <c r="F487" s="101">
        <v>44666</v>
      </c>
      <c r="G487" s="101">
        <v>44926</v>
      </c>
      <c r="H487" s="102">
        <v>38.4</v>
      </c>
      <c r="I487" s="90" t="s">
        <v>131</v>
      </c>
      <c r="J487" s="90" t="s">
        <v>1188</v>
      </c>
      <c r="K487" s="139">
        <v>1</v>
      </c>
      <c r="L487" s="145" t="s">
        <v>4335</v>
      </c>
      <c r="M487" s="149" t="s">
        <v>4336</v>
      </c>
      <c r="N487" s="131">
        <v>46153</v>
      </c>
      <c r="O487" s="150" t="s">
        <v>4337</v>
      </c>
      <c r="P487" s="139">
        <v>0</v>
      </c>
      <c r="Q487" s="132" t="s">
        <v>3732</v>
      </c>
      <c r="R487" s="131"/>
      <c r="S487" s="131"/>
      <c r="T487" s="133"/>
      <c r="U487" s="133"/>
      <c r="V487" s="134"/>
      <c r="W487" s="132"/>
      <c r="X487" s="135"/>
    </row>
    <row r="488" spans="1:24" ht="38.25" hidden="1" customHeight="1" x14ac:dyDescent="0.25">
      <c r="A488" s="63" t="s">
        <v>73</v>
      </c>
      <c r="B488" s="100" t="s">
        <v>2495</v>
      </c>
      <c r="C488" s="107" t="s">
        <v>2496</v>
      </c>
      <c r="D488" s="90" t="s">
        <v>2497</v>
      </c>
      <c r="E488" s="90">
        <v>4</v>
      </c>
      <c r="F488" s="101">
        <v>44835</v>
      </c>
      <c r="G488" s="101">
        <v>45200</v>
      </c>
      <c r="H488" s="102">
        <v>54</v>
      </c>
      <c r="I488" s="90" t="s">
        <v>131</v>
      </c>
      <c r="J488" s="90" t="s">
        <v>1188</v>
      </c>
      <c r="K488" s="139">
        <v>0.1</v>
      </c>
      <c r="L488" s="145" t="s">
        <v>4281</v>
      </c>
      <c r="M488" s="149"/>
      <c r="N488" s="131">
        <v>46153</v>
      </c>
      <c r="O488" s="150" t="s">
        <v>4338</v>
      </c>
      <c r="P488" s="139">
        <v>0</v>
      </c>
      <c r="Q488" s="132" t="s">
        <v>3732</v>
      </c>
      <c r="R488" s="131"/>
      <c r="S488" s="131"/>
      <c r="T488" s="133"/>
      <c r="U488" s="133"/>
      <c r="V488" s="134"/>
      <c r="W488" s="132"/>
      <c r="X488" s="135"/>
    </row>
    <row r="489" spans="1:24" ht="38.25" hidden="1" customHeight="1" x14ac:dyDescent="0.25">
      <c r="A489" s="63" t="s">
        <v>73</v>
      </c>
      <c r="B489" s="100" t="s">
        <v>2591</v>
      </c>
      <c r="C489" s="107" t="s">
        <v>2592</v>
      </c>
      <c r="D489" s="90" t="s">
        <v>2593</v>
      </c>
      <c r="E489" s="90">
        <v>1</v>
      </c>
      <c r="F489" s="101">
        <v>45160</v>
      </c>
      <c r="G489" s="101">
        <v>45443</v>
      </c>
      <c r="H489" s="102">
        <v>41.85</v>
      </c>
      <c r="I489" s="90" t="s">
        <v>131</v>
      </c>
      <c r="J489" s="90" t="s">
        <v>1188</v>
      </c>
      <c r="K489" s="139">
        <v>0</v>
      </c>
      <c r="L489" s="145" t="s">
        <v>4339</v>
      </c>
      <c r="M489" s="149"/>
      <c r="N489" s="131">
        <v>46153</v>
      </c>
      <c r="O489" s="150" t="s">
        <v>4338</v>
      </c>
      <c r="P489" s="139">
        <v>0</v>
      </c>
      <c r="Q489" s="132" t="s">
        <v>3732</v>
      </c>
      <c r="R489" s="131"/>
      <c r="S489" s="131"/>
      <c r="T489" s="133"/>
      <c r="U489" s="133"/>
      <c r="V489" s="134"/>
      <c r="W489" s="132"/>
      <c r="X489" s="135"/>
    </row>
    <row r="490" spans="1:24" ht="38.25" hidden="1" customHeight="1" x14ac:dyDescent="0.25">
      <c r="A490" s="63" t="s">
        <v>73</v>
      </c>
      <c r="B490" s="100" t="s">
        <v>2595</v>
      </c>
      <c r="C490" s="107" t="s">
        <v>276</v>
      </c>
      <c r="D490" s="90" t="s">
        <v>2596</v>
      </c>
      <c r="E490" s="90">
        <v>1</v>
      </c>
      <c r="F490" s="101">
        <v>45209</v>
      </c>
      <c r="G490" s="101">
        <v>45443</v>
      </c>
      <c r="H490" s="102">
        <v>34.650000000000006</v>
      </c>
      <c r="I490" s="90" t="s">
        <v>131</v>
      </c>
      <c r="J490" s="90" t="s">
        <v>1188</v>
      </c>
      <c r="K490" s="139">
        <v>0</v>
      </c>
      <c r="L490" s="145" t="s">
        <v>4340</v>
      </c>
      <c r="M490" s="149"/>
      <c r="N490" s="131">
        <v>46153</v>
      </c>
      <c r="O490" s="150" t="s">
        <v>4338</v>
      </c>
      <c r="P490" s="139">
        <v>0</v>
      </c>
      <c r="Q490" s="132" t="s">
        <v>3732</v>
      </c>
      <c r="R490" s="131"/>
      <c r="S490" s="131"/>
      <c r="T490" s="133"/>
      <c r="U490" s="133"/>
      <c r="V490" s="134"/>
      <c r="W490" s="132"/>
      <c r="X490" s="135"/>
    </row>
    <row r="491" spans="1:24" ht="38.25" hidden="1" customHeight="1" x14ac:dyDescent="0.25">
      <c r="A491" s="63" t="s">
        <v>73</v>
      </c>
      <c r="B491" s="100" t="s">
        <v>2844</v>
      </c>
      <c r="C491" s="107" t="s">
        <v>2845</v>
      </c>
      <c r="D491" s="90" t="s">
        <v>2846</v>
      </c>
      <c r="E491" s="90" t="s">
        <v>1363</v>
      </c>
      <c r="F491" s="101">
        <v>45280</v>
      </c>
      <c r="G491" s="101">
        <v>45382</v>
      </c>
      <c r="H491" s="102">
        <v>15.15</v>
      </c>
      <c r="I491" s="90" t="s">
        <v>131</v>
      </c>
      <c r="J491" s="90" t="s">
        <v>1188</v>
      </c>
      <c r="K491" s="139">
        <v>0</v>
      </c>
      <c r="L491" s="145" t="s">
        <v>4341</v>
      </c>
      <c r="M491" s="149"/>
      <c r="N491" s="131">
        <v>46153</v>
      </c>
      <c r="O491" s="150" t="s">
        <v>4338</v>
      </c>
      <c r="P491" s="139">
        <v>0</v>
      </c>
      <c r="Q491" s="132" t="s">
        <v>3732</v>
      </c>
      <c r="R491" s="131"/>
      <c r="S491" s="131"/>
      <c r="T491" s="133"/>
      <c r="U491" s="133"/>
      <c r="V491" s="134"/>
      <c r="W491" s="132"/>
      <c r="X491" s="135"/>
    </row>
    <row r="492" spans="1:24" ht="38.25" hidden="1" customHeight="1" x14ac:dyDescent="0.25">
      <c r="A492" s="63" t="s">
        <v>73</v>
      </c>
      <c r="B492" s="100" t="s">
        <v>3290</v>
      </c>
      <c r="C492" s="107" t="s">
        <v>3291</v>
      </c>
      <c r="D492" s="90" t="s">
        <v>3292</v>
      </c>
      <c r="E492" s="90">
        <v>1</v>
      </c>
      <c r="F492" s="101">
        <v>46023</v>
      </c>
      <c r="G492" s="101">
        <v>46112</v>
      </c>
      <c r="H492" s="102">
        <v>13.5</v>
      </c>
      <c r="I492" s="90" t="s">
        <v>3293</v>
      </c>
      <c r="J492" s="90" t="s">
        <v>1063</v>
      </c>
      <c r="K492" s="139">
        <v>1</v>
      </c>
      <c r="L492" s="145" t="s">
        <v>4342</v>
      </c>
      <c r="M492" s="149" t="s">
        <v>4343</v>
      </c>
      <c r="N492" s="131">
        <v>46153</v>
      </c>
      <c r="O492" s="150" t="s">
        <v>4344</v>
      </c>
      <c r="P492" s="139">
        <v>0.5</v>
      </c>
      <c r="Q492" s="132" t="s">
        <v>3732</v>
      </c>
      <c r="R492" s="131"/>
      <c r="S492" s="131"/>
      <c r="T492" s="133"/>
      <c r="U492" s="133"/>
      <c r="V492" s="134"/>
      <c r="W492" s="132"/>
      <c r="X492" s="135"/>
    </row>
    <row r="493" spans="1:24" ht="38.25" hidden="1" customHeight="1" x14ac:dyDescent="0.25">
      <c r="A493" s="63" t="s">
        <v>73</v>
      </c>
      <c r="B493" s="100" t="s">
        <v>3622</v>
      </c>
      <c r="C493" s="107" t="s">
        <v>3623</v>
      </c>
      <c r="D493" s="90" t="s">
        <v>3624</v>
      </c>
      <c r="E493" s="90">
        <v>1</v>
      </c>
      <c r="F493" s="101">
        <v>46053</v>
      </c>
      <c r="G493" s="101">
        <v>46387</v>
      </c>
      <c r="H493" s="102">
        <v>49.5</v>
      </c>
      <c r="I493" s="90" t="s">
        <v>131</v>
      </c>
      <c r="J493" s="90" t="s">
        <v>1063</v>
      </c>
      <c r="K493" s="139">
        <v>1</v>
      </c>
      <c r="L493" s="145" t="s">
        <v>4345</v>
      </c>
      <c r="M493" s="149" t="s">
        <v>4346</v>
      </c>
      <c r="N493" s="131">
        <v>46153</v>
      </c>
      <c r="O493" s="150" t="s">
        <v>4347</v>
      </c>
      <c r="P493" s="139">
        <v>1</v>
      </c>
      <c r="Q493" s="132" t="s">
        <v>789</v>
      </c>
      <c r="R493" s="131"/>
      <c r="S493" s="131"/>
      <c r="T493" s="133"/>
      <c r="U493" s="133"/>
      <c r="V493" s="134"/>
      <c r="W493" s="132"/>
      <c r="X493" s="135"/>
    </row>
    <row r="499" spans="10:10" ht="38.25" customHeight="1" x14ac:dyDescent="0.25">
      <c r="J499" s="137"/>
    </row>
    <row r="500" spans="10:10" ht="38.25" customHeight="1" x14ac:dyDescent="0.25">
      <c r="J500" s="137"/>
    </row>
  </sheetData>
  <sheetProtection autoFilter="0"/>
  <autoFilter ref="A8:BT493" xr:uid="{00000000-0001-0000-0100-000000000000}">
    <filterColumn colId="1">
      <filters>
        <filter val="GC_AC1"/>
      </filters>
    </filterColumn>
    <filterColumn colId="22" showButton="0"/>
    <filterColumn colId="23" showButton="0"/>
    <filterColumn colId="36" showButton="0"/>
    <filterColumn colId="38" showButton="0"/>
    <filterColumn colId="52" showButton="0"/>
    <filterColumn colId="54" showButton="0"/>
    <filterColumn colId="68" showButton="0"/>
    <filterColumn colId="70" showButton="0"/>
  </autoFilter>
  <dataConsolidate/>
  <mergeCells count="31">
    <mergeCell ref="A1:BK2"/>
    <mergeCell ref="BL1:BN2"/>
    <mergeCell ref="BO1:BT2"/>
    <mergeCell ref="A3:BK5"/>
    <mergeCell ref="BL3:BN3"/>
    <mergeCell ref="BO3:BT3"/>
    <mergeCell ref="BL4:BN5"/>
    <mergeCell ref="BO4:BT5"/>
    <mergeCell ref="A6:J7"/>
    <mergeCell ref="K6:X6"/>
    <mergeCell ref="Y6:AN6"/>
    <mergeCell ref="AO6:BD6"/>
    <mergeCell ref="BE6:BT6"/>
    <mergeCell ref="K7:M7"/>
    <mergeCell ref="N7:Q7"/>
    <mergeCell ref="R7:X7"/>
    <mergeCell ref="Y7:AA7"/>
    <mergeCell ref="AB7:AE7"/>
    <mergeCell ref="BL7:BT7"/>
    <mergeCell ref="BS8:BT8"/>
    <mergeCell ref="AF7:AN7"/>
    <mergeCell ref="AO7:AQ7"/>
    <mergeCell ref="AR7:AU7"/>
    <mergeCell ref="AV7:BD7"/>
    <mergeCell ref="BE7:BG7"/>
    <mergeCell ref="BH7:BK7"/>
    <mergeCell ref="AK8:AL8"/>
    <mergeCell ref="AM8:AN8"/>
    <mergeCell ref="BA8:BB8"/>
    <mergeCell ref="BC8:BD8"/>
    <mergeCell ref="BQ8:BR8"/>
  </mergeCells>
  <conditionalFormatting sqref="Q8">
    <cfRule type="cellIs" dxfId="134" priority="786" stopIfTrue="1" operator="equal">
      <formula>"AMARILLO"</formula>
    </cfRule>
    <cfRule type="cellIs" dxfId="133" priority="787" stopIfTrue="1" operator="equal">
      <formula>"OK"</formula>
    </cfRule>
    <cfRule type="cellIs" dxfId="132" priority="785" stopIfTrue="1" operator="equal">
      <formula>"ROJO"</formula>
    </cfRule>
  </conditionalFormatting>
  <conditionalFormatting sqref="Q9:Q71">
    <cfRule type="cellIs" dxfId="130" priority="231" operator="equal">
      <formula>"Cumplida"</formula>
    </cfRule>
    <cfRule type="cellIs" dxfId="129" priority="230" operator="equal">
      <formula>"En avance"</formula>
    </cfRule>
    <cfRule type="cellIs" dxfId="128" priority="229" operator="equal">
      <formula>"Vencida"</formula>
    </cfRule>
    <cfRule type="cellIs" dxfId="127" priority="228" operator="equal">
      <formula>"Sin iniciar"</formula>
    </cfRule>
  </conditionalFormatting>
  <conditionalFormatting sqref="Q61:Q65">
    <cfRule type="cellIs" dxfId="123" priority="91" operator="equal">
      <formula>"Cumplida"</formula>
    </cfRule>
    <cfRule type="cellIs" dxfId="122" priority="90" operator="equal">
      <formula>"En avance"</formula>
    </cfRule>
    <cfRule type="cellIs" dxfId="121" priority="89" operator="equal">
      <formula>"Vencida"</formula>
    </cfRule>
    <cfRule type="cellIs" dxfId="120" priority="88" operator="equal">
      <formula>"Sin iniciar"</formula>
    </cfRule>
  </conditionalFormatting>
  <conditionalFormatting sqref="Q78:Q197">
    <cfRule type="cellIs" dxfId="113" priority="4" operator="equal">
      <formula>"Sin iniciar"</formula>
    </cfRule>
    <cfRule type="cellIs" dxfId="112" priority="5" operator="equal">
      <formula>"Vencida"</formula>
    </cfRule>
    <cfRule type="cellIs" dxfId="111" priority="6" operator="equal">
      <formula>"En avance"</formula>
    </cfRule>
    <cfRule type="cellIs" dxfId="110" priority="7" operator="equal">
      <formula>"Cumplida"</formula>
    </cfRule>
  </conditionalFormatting>
  <conditionalFormatting sqref="Q197">
    <cfRule type="cellIs" dxfId="106" priority="429" operator="equal">
      <formula>"Sin iniciar"</formula>
    </cfRule>
    <cfRule type="cellIs" dxfId="105" priority="431" operator="equal">
      <formula>"En avance"</formula>
    </cfRule>
    <cfRule type="cellIs" dxfId="104" priority="432" operator="equal">
      <formula>"Cumplida"</formula>
    </cfRule>
    <cfRule type="cellIs" dxfId="103" priority="430" operator="equal">
      <formula>"Vencida"</formula>
    </cfRule>
  </conditionalFormatting>
  <conditionalFormatting sqref="Q199:Q239">
    <cfRule type="cellIs" dxfId="102" priority="46" operator="equal">
      <formula>"Sin iniciar"</formula>
    </cfRule>
    <cfRule type="cellIs" dxfId="101" priority="47" operator="equal">
      <formula>"Vencida"</formula>
    </cfRule>
    <cfRule type="cellIs" dxfId="100" priority="49" operator="equal">
      <formula>"Cumplida"</formula>
    </cfRule>
    <cfRule type="cellIs" dxfId="99" priority="48" operator="equal">
      <formula>"En avance"</formula>
    </cfRule>
  </conditionalFormatting>
  <conditionalFormatting sqref="Q199:Q493">
    <cfRule type="cellIs" dxfId="95" priority="61" operator="equal">
      <formula>"Vencida"</formula>
    </cfRule>
    <cfRule type="cellIs" dxfId="94" priority="62" operator="equal">
      <formula>"En avance"</formula>
    </cfRule>
    <cfRule type="cellIs" dxfId="93" priority="63" operator="equal">
      <formula>"Cumplida"</formula>
    </cfRule>
    <cfRule type="cellIs" dxfId="89" priority="60" operator="equal">
      <formula>"Sin iniciar"</formula>
    </cfRule>
  </conditionalFormatting>
  <conditionalFormatting sqref="Q205">
    <cfRule type="cellIs" dxfId="88" priority="40" operator="equal">
      <formula>"Vencida"</formula>
    </cfRule>
    <cfRule type="cellIs" dxfId="87" priority="42" operator="equal">
      <formula>"Cumplida"</formula>
    </cfRule>
    <cfRule type="cellIs" dxfId="86" priority="41" operator="equal">
      <formula>"En avance"</formula>
    </cfRule>
    <cfRule type="cellIs" dxfId="85" priority="39" operator="equal">
      <formula>"Sin iniciar"</formula>
    </cfRule>
  </conditionalFormatting>
  <conditionalFormatting sqref="Q215">
    <cfRule type="cellIs" dxfId="80" priority="35" operator="equal">
      <formula>"Cumplida"</formula>
    </cfRule>
    <cfRule type="cellIs" dxfId="79" priority="34" operator="equal">
      <formula>"En avance"</formula>
    </cfRule>
    <cfRule type="cellIs" dxfId="78" priority="33" operator="equal">
      <formula>"Vencida"</formula>
    </cfRule>
    <cfRule type="cellIs" dxfId="77" priority="32" operator="equal">
      <formula>"Sin iniciar"</formula>
    </cfRule>
  </conditionalFormatting>
  <conditionalFormatting sqref="Q217">
    <cfRule type="cellIs" dxfId="73" priority="28" operator="equal">
      <formula>"Cumplida"</formula>
    </cfRule>
    <cfRule type="cellIs" dxfId="72" priority="27" operator="equal">
      <formula>"En avance"</formula>
    </cfRule>
    <cfRule type="cellIs" dxfId="71" priority="26" operator="equal">
      <formula>"Vencida"</formula>
    </cfRule>
    <cfRule type="cellIs" dxfId="70" priority="25" operator="equal">
      <formula>"Sin iniciar"</formula>
    </cfRule>
  </conditionalFormatting>
  <conditionalFormatting sqref="AE8">
    <cfRule type="cellIs" dxfId="27" priority="762" stopIfTrue="1" operator="equal">
      <formula>"OK"</formula>
    </cfRule>
    <cfRule type="cellIs" dxfId="26" priority="761" stopIfTrue="1" operator="equal">
      <formula>"AMARILLO"</formula>
    </cfRule>
    <cfRule type="cellIs" dxfId="25" priority="760" stopIfTrue="1" operator="equal">
      <formula>"ROJO"</formula>
    </cfRule>
  </conditionalFormatting>
  <conditionalFormatting sqref="AE9 AU9 BK9 Q47:Q58 Q71:Q77">
    <cfRule type="cellIs" dxfId="22" priority="781" operator="equal">
      <formula>"Sin iniciar"</formula>
    </cfRule>
    <cfRule type="cellIs" dxfId="21" priority="782" operator="equal">
      <formula>"Vencida"</formula>
    </cfRule>
    <cfRule type="cellIs" dxfId="20" priority="783" operator="equal">
      <formula>"En avance"</formula>
    </cfRule>
    <cfRule type="cellIs" dxfId="19" priority="784" operator="equal">
      <formula>"Cumplida"</formula>
    </cfRule>
  </conditionalFormatting>
  <conditionalFormatting sqref="AU8">
    <cfRule type="cellIs" dxfId="5" priority="759" stopIfTrue="1" operator="equal">
      <formula>"OK"</formula>
    </cfRule>
    <cfRule type="cellIs" dxfId="4" priority="757" stopIfTrue="1" operator="equal">
      <formula>"ROJO"</formula>
    </cfRule>
    <cfRule type="cellIs" dxfId="3" priority="758" stopIfTrue="1" operator="equal">
      <formula>"AMARILLO"</formula>
    </cfRule>
  </conditionalFormatting>
  <conditionalFormatting sqref="BK8">
    <cfRule type="cellIs" dxfId="2" priority="756" stopIfTrue="1" operator="equal">
      <formula>"OK"</formula>
    </cfRule>
    <cfRule type="cellIs" dxfId="1" priority="754" stopIfTrue="1" operator="equal">
      <formula>"ROJO"</formula>
    </cfRule>
    <cfRule type="cellIs" dxfId="0" priority="755" stopIfTrue="1" operator="equal">
      <formula>"AMARILLO"</formula>
    </cfRule>
  </conditionalFormatting>
  <dataValidations count="11">
    <dataValidation type="date" allowBlank="1" showInputMessage="1" errorTitle="Entrada no válida" error="Por favor escriba una fecha válida (AAAA/MM/DD)" promptTitle="Ingrese una fecha (AAAA/MM/DD)" prompt=" Registre la FECHA PROGRAMADA para el inicio de la actividad. (FORMATO AAAA/MM/DD)" sqref="F18:G18 F19 F20:G21 F75:F79 F80:G88 F89 F91 F71:G72 F96 F94 F98 F100 F105:F110 F219:G222 G223:G224 F225:G233 F235:F239 F263:G263 F271:F274 G274 F275:G275 F276:F278 F281:F282 F328:F330 G330 F331:G331 F260:G260 F318:G320 F265:G270 F325:G327 F340:F341 F362:G431 F436 F443 F486:G491" xr:uid="{66747C88-AA41-4874-96B7-161E89D0FA4B}">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E18:E19 E75:E79 E96 E225:E233 E235:E239 E276:E278 E265:E273 E325:E326 E340:E341 E376:E431 E436 E443" xr:uid="{9F30A242-CB1E-4385-86E9-754C3F9C46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D18:D19 D75:D79 D225:D233 D235:D239 D276:D278 D265:D273 D325:D326 D340:D341 D376:D431 D436 D443" xr:uid="{1F638BD1-9FBA-468D-BDD1-B3A517BA943B}">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C18:C19 C75:C79 C96 C238:C239 C225:C233 C265:C273 C325:C326 C340:C341 C376:C431 C436 C443" xr:uid="{4D3D6506-DCA6-49A7-A18C-81F964FE1671}">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C24:D24 D96 C289:D289" xr:uid="{FBFA550D-E9BA-44DD-B038-A895FD9C23CB}">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G19 G75:G79 G89 G91 G96 G94 G98 G100 G105:G110 G235:G239 G271:G273 G276:G282 G332 G340:G341 G380:G381 G427:G430 G436 G443" xr:uid="{A327A5AE-5533-4087-8543-9895232F7C9F}">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E20:E21 E219:E220 E274:E275 E329 E260 E318 E382 E384:E431 E486:E488" xr:uid="{7BC0B197-57F3-48B3-83A5-BEFFF0996A0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C235:C237 C281:C282 C276:C278" xr:uid="{6AA7344E-D8A4-4147-95DA-9497875AA407}">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E263" xr:uid="{0EA7335F-6682-4DC1-8BCF-F1042CC228C6}">
      <formula1>-9223372036854770000</formula1>
      <formula2>9223372036854770000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D275 D329 D260 D318 D488" xr:uid="{E3B7A0D3-DE8C-4181-84A8-FE42FC148FE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C275 C329 C260 C318 C488" xr:uid="{6003BAE1-EAD1-4308-9C82-9DF862456A2F}">
      <formula1>0</formula1>
      <formula2>390</formula2>
    </dataValidation>
  </dataValidations>
  <hyperlinks>
    <hyperlink ref="M12" r:id="rId1" xr:uid="{773FC88F-296B-473E-BD39-7065ECE698FD}"/>
    <hyperlink ref="M13" r:id="rId2" xr:uid="{4D130606-6378-43B9-8674-64F5512F185B}"/>
    <hyperlink ref="M14" r:id="rId3" xr:uid="{0EEA8C73-F1F4-4FCD-ABFF-32F80DDACF8C}"/>
    <hyperlink ref="M15" r:id="rId4" xr:uid="{D22ABD7B-7A15-4548-A879-5127537D36A8}"/>
    <hyperlink ref="M112" r:id="rId5" xr:uid="{4618162C-44EA-4D3F-8B8C-9003A1715A8E}"/>
    <hyperlink ref="M114" r:id="rId6" xr:uid="{AA68A0D2-B170-469D-92FA-356095D78FFF}"/>
    <hyperlink ref="M116" r:id="rId7" xr:uid="{E2C7FF17-7858-4240-9CF5-E07494B9B074}"/>
    <hyperlink ref="M117" r:id="rId8" xr:uid="{87E0974C-C6CF-46D7-AB80-84C60C9598F4}"/>
    <hyperlink ref="M118" r:id="rId9" xr:uid="{B538AA88-516B-4B19-BE8A-402410BFBC85}"/>
    <hyperlink ref="M119" r:id="rId10" xr:uid="{CDF615C2-7EA6-46AA-A834-D7FFEE08E52B}"/>
    <hyperlink ref="M42" r:id="rId11"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6F884C5C-9EB5-403E-8C81-C0F2E32541C9}"/>
    <hyperlink ref="M44" r:id="rId12"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75CDCA30-D245-44E7-ADD6-6E738F5C7014}"/>
    <hyperlink ref="M45" r:id="rId13"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DB19AE0D-0ED5-44F7-8FBB-80CCB879603C}"/>
    <hyperlink ref="M46" r:id="rId14"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8B325828-DB65-486A-A37D-1D78E63420BD}"/>
    <hyperlink ref="M47" r:id="rId15"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5AB24927-B367-44FF-8008-09DC8A4083AE}"/>
    <hyperlink ref="M48" r:id="rId16"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3C21F701-5D89-49EB-9551-1FD51AFD3CCF}"/>
    <hyperlink ref="M49" r:id="rId17"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A43A15BF-BBB9-437B-8A50-513653639D1D}"/>
    <hyperlink ref="M50" r:id="rId18"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A7CED736-A5C6-4BAA-9D6A-0385E69A4EFB}"/>
    <hyperlink ref="M51" r:id="rId19"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15E7C713-597A-421C-855A-860A8B4A3040}"/>
    <hyperlink ref="M53" r:id="rId20"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ECBC9017-AE68-47B7-AF62-532855AD8993}"/>
    <hyperlink ref="M54" r:id="rId21"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25F605F2-AC99-464C-940B-02DE5500C9E6}"/>
    <hyperlink ref="M55" r:id="rId22"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AFD96B03-4264-485F-9F02-9B47AE24091B}"/>
    <hyperlink ref="M57" r:id="rId23"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8D7C574B-062D-4656-9AD6-7BCE9EF05DCB}"/>
    <hyperlink ref="M58" r:id="rId24"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720CCBD2-8FF5-492F-A356-3640ACB239C4}"/>
    <hyperlink ref="M60" r:id="rId25"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D2E04048-5244-48A7-BB1B-48F8608779D7}"/>
    <hyperlink ref="M65" r:id="rId26" display="https://dnbcgovco-my.sharepoint.com/my?id=%2Fpersonal%2Fplaneacion%5Fdnbc%5Fgov%5Fco%2FDocuments%2FDocumentos%20SIGE%2F6%2E%20Planes%2FPLAN%20DE%20MEJORA%2F2026%2F01%2E%20Seguimiento%20Primer%20Trimestre%2F05%2E%20Gesti%C3%B3n%20de%20Atenci%C3%B3n%20al%20Usuario&amp;viewid=efb70791%2Db8ab%2D49e7%2Db552%2Dd3d4cbe976b9" xr:uid="{53166B5D-94C2-490D-97EB-F44817ABF8D0}"/>
    <hyperlink ref="M121" r:id="rId27" display="https://dnbcgovco-my.sharepoint.com/:f:/g/personal/planeacion_dnbc_gov_co/IgBPph3aQZ99TIn8Qn5e9CoPAZfNIozPLUUjNpyqLsX0ABo?e=RQG2Es" xr:uid="{A795A529-C296-4934-BE6C-4A3E6875C563}"/>
    <hyperlink ref="M134" r:id="rId28" display="https://dnbcgovco-my.sharepoint.com/:b:/g/personal/planeacion_dnbc_gov_co/IQCC5fkYeURgQ5n-cnuOsZzHAZIuFVoUk46NCOq7m-KH9n4?e=xJ6eLB" xr:uid="{AA4D558E-0EA3-4F14-B504-448CE9C07BA8}"/>
    <hyperlink ref="M135" r:id="rId29" display="https://dnbcgovco-my.sharepoint.com/:x:/g/personal/planeacion_dnbc_gov_co/IQAFGpj7gA2vQ4MgqIYcX6vtAaHvxKKmIA0VK2iouzgg2Ho?e=bGB2kw" xr:uid="{A022265C-7E60-4A29-9234-55F032BCBB90}"/>
    <hyperlink ref="M142" r:id="rId30" display="https://dnbcgovco-my.sharepoint.com/:x:/g/personal/planeacion_dnbc_gov_co/IQBwAbeGs5b5QZ8zEVt5sizWAbxxIRRqfSFJKJ93Ef_6Gk4?e=6cTdqp" xr:uid="{F4F4E419-1304-40AB-9FC2-CE9C24529939}"/>
    <hyperlink ref="M144" r:id="rId31" display="https://dnbcgovco-my.sharepoint.com/:f:/g/personal/planeacion_dnbc_gov_co/IgDJa_LJ81-VS5RQd19sJ8wrAd6KeyIAYMF27zuRZiUyJco?e=ZvYTY9" xr:uid="{15EFFC7D-78DE-4EFA-819C-B49577E02E64}"/>
    <hyperlink ref="M178" r:id="rId32" display="https://dnbcgovco-my.sharepoint.com/:b:/g/personal/planeacion_dnbc_gov_co/IQCmuaeAl4jbQogtDzjEl_BhAak0btWzWBEirzVKYCckfkI?e=lq5ViS" xr:uid="{283D9646-054B-401C-A066-B3A32AE08185}"/>
    <hyperlink ref="M18" r:id="rId33" xr:uid="{11878379-1B8E-4269-9C19-5E0835A0477D}"/>
    <hyperlink ref="M22" r:id="rId34" xr:uid="{18E5FDA7-EB1B-42AD-B7AC-E82D0936BDFD}"/>
    <hyperlink ref="M23" r:id="rId35" xr:uid="{1DAF14FA-DCF6-4925-8EE8-F9877517095B}"/>
    <hyperlink ref="M24" r:id="rId36" xr:uid="{BAA6DE50-7313-4F50-8B5B-0BF942C8F79F}"/>
    <hyperlink ref="M25" r:id="rId37" xr:uid="{9987CBBE-62FD-4A22-8B0C-5EDD7BD96E69}"/>
    <hyperlink ref="M31" r:id="rId38" xr:uid="{621DB2D9-6E64-47F0-B016-C48889F600CB}"/>
    <hyperlink ref="M32" r:id="rId39" xr:uid="{82BFA71F-67B2-47C1-95EC-4A6F84B34E3F}"/>
    <hyperlink ref="M39" r:id="rId40" xr:uid="{E1531BE8-5804-4436-94F0-8B1720788F8C}"/>
    <hyperlink ref="M72" r:id="rId41" xr:uid="{9CCFC752-71B0-4CB4-995D-9998C781F01C}"/>
    <hyperlink ref="M73" r:id="rId42" xr:uid="{962B7AFD-F98C-4ECF-A52E-EB9B53C3210B}"/>
    <hyperlink ref="M74" r:id="rId43" xr:uid="{A4955910-E8A8-4F56-8CFD-BEE6567F8E57}"/>
    <hyperlink ref="M75" r:id="rId44" xr:uid="{C7189804-78BE-427C-8E51-23F118058A6B}"/>
    <hyperlink ref="M76" r:id="rId45" xr:uid="{1F980915-8274-4C42-9069-DCD10C8A45D1}"/>
    <hyperlink ref="M77" r:id="rId46" xr:uid="{601AC1A9-2807-4FD6-B27C-9ED3149BC684}"/>
    <hyperlink ref="M78" r:id="rId47" xr:uid="{D51127D4-F181-4BAD-86D0-3EF2333BB087}"/>
    <hyperlink ref="M79" r:id="rId48" xr:uid="{FE96CD75-5850-4829-9DA1-1212CCC4E4DF}"/>
    <hyperlink ref="M80" r:id="rId49" xr:uid="{783FD115-DEF4-4C7D-973B-4F4D35104C7C}"/>
    <hyperlink ref="M81" r:id="rId50" xr:uid="{FF0E90B2-6DB6-48E8-BE9B-7A35E0C17632}"/>
    <hyperlink ref="M82" r:id="rId51" xr:uid="{D07E6B5E-013D-41A3-B00C-EC13EA6A8D72}"/>
    <hyperlink ref="M83" r:id="rId52" xr:uid="{E5A9DC5D-E9E3-4105-B439-145420C48EBA}"/>
    <hyperlink ref="M84" r:id="rId53" xr:uid="{1F933B11-2893-4EF6-85E5-8B91B4112834}"/>
    <hyperlink ref="M85" r:id="rId54" xr:uid="{F69BA626-EC1E-41AE-86D7-25EFA093837B}"/>
    <hyperlink ref="M86" r:id="rId55" xr:uid="{784E152D-7055-4B9C-8AA4-8480C8262F3B}"/>
    <hyperlink ref="M87" r:id="rId56" xr:uid="{7CC6FB2E-FA3B-4534-B604-177E3145ABDB}"/>
    <hyperlink ref="M88" r:id="rId57" xr:uid="{3CE6FDFA-0AE9-4B1A-B745-7622E9CDC52A}"/>
    <hyperlink ref="M89" r:id="rId58" xr:uid="{3700A288-94FE-45FD-95F4-F16AC9A4640A}"/>
    <hyperlink ref="M91" r:id="rId59" xr:uid="{3C374D66-1F74-4A7B-8091-467246B9651D}"/>
    <hyperlink ref="M345" r:id="rId60" display="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xr:uid="{B0B68D5A-8FF8-4664-903F-BAE6817D0261}"/>
  </hyperlinks>
  <pageMargins left="0.39370078740157483" right="0.27559055118110237" top="0.74803149606299213" bottom="0.74803149606299213" header="0.31496062992125984" footer="0.31496062992125984"/>
  <pageSetup scale="19" fitToHeight="0" orientation="landscape" horizontalDpi="4294967294" verticalDpi="4294967294" r:id="rId61"/>
  <headerFooter>
    <oddFooter>&amp;RFO-MC-02-01
v2
05/11/2019</oddFooter>
  </headerFooter>
  <drawing r:id="rId62"/>
  <legacyDrawing r:id="rId63"/>
  <extLst>
    <ext xmlns:x14="http://schemas.microsoft.com/office/spreadsheetml/2009/9/main" uri="{78C0D931-6437-407d-A8EE-F0AAD7539E65}">
      <x14:conditionalFormattings>
        <x14:conditionalFormatting xmlns:xm="http://schemas.microsoft.com/office/excel/2006/main">
          <x14:cfRule type="cellIs" priority="226" operator="equal" id="{919D2233-5DF6-4F7D-83D2-4E8E7C3DE97B}">
            <xm:f>LISTA!$A$3</xm:f>
            <x14:dxf>
              <font>
                <color rgb="FF006100"/>
              </font>
              <fill>
                <patternFill>
                  <bgColor rgb="FFC6EFCE"/>
                </patternFill>
              </fill>
            </x14:dxf>
          </x14:cfRule>
          <x14:cfRule type="cellIs" priority="227" operator="equal" id="{0B2E23EF-33E2-42F6-8124-50DD950F466B}">
            <xm:f>LISTA!$A$2</xm:f>
            <x14:dxf>
              <font>
                <color rgb="FF9C0006"/>
              </font>
              <fill>
                <patternFill>
                  <bgColor rgb="FFFFC7CE"/>
                </patternFill>
              </fill>
            </x14:dxf>
          </x14:cfRule>
          <x14:cfRule type="cellIs" priority="225" operator="equal" id="{B9E9C52E-0A82-4472-BC96-C35FE99A3137}">
            <xm:f>LISTA!$A$4</xm:f>
            <x14:dxf>
              <font>
                <color rgb="FF9C5700"/>
              </font>
              <fill>
                <patternFill>
                  <bgColor rgb="FFFFEB9C"/>
                </patternFill>
              </fill>
            </x14:dxf>
          </x14:cfRule>
          <xm:sqref>Q9:Q71</xm:sqref>
        </x14:conditionalFormatting>
        <x14:conditionalFormatting xmlns:xm="http://schemas.microsoft.com/office/excel/2006/main">
          <x14:cfRule type="cellIs" priority="778" operator="equal" id="{E71829FA-8B92-488E-93D6-9F12AAE90530}">
            <xm:f>LISTA!$A$4</xm:f>
            <x14:dxf>
              <font>
                <color rgb="FF9C5700"/>
              </font>
              <fill>
                <patternFill>
                  <bgColor rgb="FFFFEB9C"/>
                </patternFill>
              </fill>
            </x14:dxf>
          </x14:cfRule>
          <xm:sqref>Q47:Q58 Q71:Q77 AE9 AU9 BK9</xm:sqref>
        </x14:conditionalFormatting>
        <x14:conditionalFormatting xmlns:xm="http://schemas.microsoft.com/office/excel/2006/main">
          <x14:cfRule type="cellIs" priority="85" operator="equal" id="{FC23FB1D-1FF2-4A1F-A976-B5AE85251FF1}">
            <xm:f>LISTA!$A$4</xm:f>
            <x14:dxf>
              <font>
                <color rgb="FF9C5700"/>
              </font>
              <fill>
                <patternFill>
                  <bgColor rgb="FFFFEB9C"/>
                </patternFill>
              </fill>
            </x14:dxf>
          </x14:cfRule>
          <x14:cfRule type="cellIs" priority="87" operator="equal" id="{CF0B369A-8F1F-4D70-B613-7D9DBC73A1E4}">
            <xm:f>LISTA!$A$2</xm:f>
            <x14:dxf>
              <font>
                <color rgb="FF9C0006"/>
              </font>
              <fill>
                <patternFill>
                  <bgColor rgb="FFFFC7CE"/>
                </patternFill>
              </fill>
            </x14:dxf>
          </x14:cfRule>
          <x14:cfRule type="cellIs" priority="86" operator="equal" id="{DB180758-8F70-4C46-B60A-7D0D2D2F7527}">
            <xm:f>LISTA!$A$3</xm:f>
            <x14:dxf>
              <font>
                <color rgb="FF006100"/>
              </font>
              <fill>
                <patternFill>
                  <bgColor rgb="FFC6EFCE"/>
                </patternFill>
              </fill>
            </x14:dxf>
          </x14:cfRule>
          <xm:sqref>Q61:Q65</xm:sqref>
        </x14:conditionalFormatting>
        <x14:conditionalFormatting xmlns:xm="http://schemas.microsoft.com/office/excel/2006/main">
          <x14:cfRule type="cellIs" priority="1" operator="equal" id="{0D89CB3D-E4A0-4FE1-90AA-8BD4DA9646B0}">
            <xm:f>LISTA!$A$4</xm:f>
            <x14:dxf>
              <font>
                <color rgb="FF9C5700"/>
              </font>
              <fill>
                <patternFill>
                  <bgColor rgb="FFFFEB9C"/>
                </patternFill>
              </fill>
            </x14:dxf>
          </x14:cfRule>
          <x14:cfRule type="cellIs" priority="2" operator="equal" id="{C3AE477C-0992-40B5-8C70-D42332821E3F}">
            <xm:f>LISTA!$A$3</xm:f>
            <x14:dxf>
              <font>
                <color rgb="FF006100"/>
              </font>
              <fill>
                <patternFill>
                  <bgColor rgb="FFC6EFCE"/>
                </patternFill>
              </fill>
            </x14:dxf>
          </x14:cfRule>
          <x14:cfRule type="cellIs" priority="3" operator="equal" id="{F0E847C7-5EAF-4C33-A9B5-3E07CF776C8B}">
            <xm:f>LISTA!$A$2</xm:f>
            <x14:dxf>
              <font>
                <color rgb="FF9C0006"/>
              </font>
              <fill>
                <patternFill>
                  <bgColor rgb="FFFFC7CE"/>
                </patternFill>
              </fill>
            </x14:dxf>
          </x14:cfRule>
          <xm:sqref>Q78:Q197</xm:sqref>
        </x14:conditionalFormatting>
        <x14:conditionalFormatting xmlns:xm="http://schemas.microsoft.com/office/excel/2006/main">
          <x14:cfRule type="cellIs" priority="426" operator="equal" id="{423D0B64-7D50-4E82-B5FC-C901534AB2B6}">
            <xm:f>LISTA!$A$4</xm:f>
            <x14:dxf>
              <font>
                <color rgb="FF9C5700"/>
              </font>
              <fill>
                <patternFill>
                  <bgColor rgb="FFFFEB9C"/>
                </patternFill>
              </fill>
            </x14:dxf>
          </x14:cfRule>
          <x14:cfRule type="cellIs" priority="427" operator="equal" id="{EA2647D4-62EE-45B0-9CF8-E858AF5A7AA5}">
            <xm:f>LISTA!$A$3</xm:f>
            <x14:dxf>
              <font>
                <color rgb="FF006100"/>
              </font>
              <fill>
                <patternFill>
                  <bgColor rgb="FFC6EFCE"/>
                </patternFill>
              </fill>
            </x14:dxf>
          </x14:cfRule>
          <x14:cfRule type="cellIs" priority="428" operator="equal" id="{4F860A2F-CF32-461D-9E37-5776E215B601}">
            <xm:f>LISTA!$A$2</xm:f>
            <x14:dxf>
              <font>
                <color rgb="FF9C0006"/>
              </font>
              <fill>
                <patternFill>
                  <bgColor rgb="FFFFC7CE"/>
                </patternFill>
              </fill>
            </x14:dxf>
          </x14:cfRule>
          <xm:sqref>Q197</xm:sqref>
        </x14:conditionalFormatting>
        <x14:conditionalFormatting xmlns:xm="http://schemas.microsoft.com/office/excel/2006/main">
          <x14:cfRule type="cellIs" priority="43" operator="equal" id="{98F826E8-714D-4D2D-AA47-E1F70F6188A9}">
            <xm:f>LISTA!$A$4</xm:f>
            <x14:dxf>
              <font>
                <color rgb="FF9C5700"/>
              </font>
              <fill>
                <patternFill>
                  <bgColor rgb="FFFFEB9C"/>
                </patternFill>
              </fill>
            </x14:dxf>
          </x14:cfRule>
          <x14:cfRule type="cellIs" priority="44" operator="equal" id="{81BB015B-E664-42B0-8929-4DA13CDE7D73}">
            <xm:f>LISTA!$A$3</xm:f>
            <x14:dxf>
              <font>
                <color rgb="FF006100"/>
              </font>
              <fill>
                <patternFill>
                  <bgColor rgb="FFC6EFCE"/>
                </patternFill>
              </fill>
            </x14:dxf>
          </x14:cfRule>
          <x14:cfRule type="cellIs" priority="45" operator="equal" id="{23BADADE-F392-46A3-B33E-88C942CDD928}">
            <xm:f>LISTA!$A$2</xm:f>
            <x14:dxf>
              <font>
                <color rgb="FF9C0006"/>
              </font>
              <fill>
                <patternFill>
                  <bgColor rgb="FFFFC7CE"/>
                </patternFill>
              </fill>
            </x14:dxf>
          </x14:cfRule>
          <xm:sqref>Q199:Q239</xm:sqref>
        </x14:conditionalFormatting>
        <x14:conditionalFormatting xmlns:xm="http://schemas.microsoft.com/office/excel/2006/main">
          <x14:cfRule type="cellIs" priority="57" operator="equal" id="{7CF0559F-7046-4717-82D1-1BBA678C8254}">
            <xm:f>LISTA!$A$4</xm:f>
            <x14:dxf>
              <font>
                <color rgb="FF9C5700"/>
              </font>
              <fill>
                <patternFill>
                  <bgColor rgb="FFFFEB9C"/>
                </patternFill>
              </fill>
            </x14:dxf>
          </x14:cfRule>
          <x14:cfRule type="cellIs" priority="58" operator="equal" id="{834A77F3-271B-474D-BF22-08CD3D16B3AB}">
            <xm:f>LISTA!$A$3</xm:f>
            <x14:dxf>
              <font>
                <color rgb="FF006100"/>
              </font>
              <fill>
                <patternFill>
                  <bgColor rgb="FFC6EFCE"/>
                </patternFill>
              </fill>
            </x14:dxf>
          </x14:cfRule>
          <x14:cfRule type="cellIs" priority="59" operator="equal" id="{393F9DAB-9DB1-4CBA-999B-8475476E437B}">
            <xm:f>LISTA!$A$2</xm:f>
            <x14:dxf>
              <font>
                <color rgb="FF9C0006"/>
              </font>
              <fill>
                <patternFill>
                  <bgColor rgb="FFFFC7CE"/>
                </patternFill>
              </fill>
            </x14:dxf>
          </x14:cfRule>
          <xm:sqref>Q199:Q493</xm:sqref>
        </x14:conditionalFormatting>
        <x14:conditionalFormatting xmlns:xm="http://schemas.microsoft.com/office/excel/2006/main">
          <x14:cfRule type="cellIs" priority="38" operator="equal" id="{42310392-0BE5-474A-A528-1ABE0AA4AD52}">
            <xm:f>LISTA!$A$2</xm:f>
            <x14:dxf>
              <font>
                <color rgb="FF9C0006"/>
              </font>
              <fill>
                <patternFill>
                  <bgColor rgb="FFFFC7CE"/>
                </patternFill>
              </fill>
            </x14:dxf>
          </x14:cfRule>
          <x14:cfRule type="cellIs" priority="37" operator="equal" id="{07A15891-5A7E-485E-8ED6-92076070A750}">
            <xm:f>LISTA!$A$3</xm:f>
            <x14:dxf>
              <font>
                <color rgb="FF006100"/>
              </font>
              <fill>
                <patternFill>
                  <bgColor rgb="FFC6EFCE"/>
                </patternFill>
              </fill>
            </x14:dxf>
          </x14:cfRule>
          <x14:cfRule type="cellIs" priority="36" operator="equal" id="{5F528B8D-9BC3-4A37-A7C9-7C539E2A8680}">
            <xm:f>LISTA!$A$4</xm:f>
            <x14:dxf>
              <font>
                <color rgb="FF9C5700"/>
              </font>
              <fill>
                <patternFill>
                  <bgColor rgb="FFFFEB9C"/>
                </patternFill>
              </fill>
            </x14:dxf>
          </x14:cfRule>
          <xm:sqref>Q205</xm:sqref>
        </x14:conditionalFormatting>
        <x14:conditionalFormatting xmlns:xm="http://schemas.microsoft.com/office/excel/2006/main">
          <x14:cfRule type="cellIs" priority="31" operator="equal" id="{847AEEA2-4E6C-4E63-AA63-6FA3E78C95F6}">
            <xm:f>LISTA!$A$2</xm:f>
            <x14:dxf>
              <font>
                <color rgb="FF9C0006"/>
              </font>
              <fill>
                <patternFill>
                  <bgColor rgb="FFFFC7CE"/>
                </patternFill>
              </fill>
            </x14:dxf>
          </x14:cfRule>
          <x14:cfRule type="cellIs" priority="30" operator="equal" id="{806F0BD1-EC2B-48CE-BC65-6E150691844E}">
            <xm:f>LISTA!$A$3</xm:f>
            <x14:dxf>
              <font>
                <color rgb="FF006100"/>
              </font>
              <fill>
                <patternFill>
                  <bgColor rgb="FFC6EFCE"/>
                </patternFill>
              </fill>
            </x14:dxf>
          </x14:cfRule>
          <x14:cfRule type="cellIs" priority="29" operator="equal" id="{9AB47B77-AB47-4D40-B681-E2C418E4CD71}">
            <xm:f>LISTA!$A$4</xm:f>
            <x14:dxf>
              <font>
                <color rgb="FF9C5700"/>
              </font>
              <fill>
                <patternFill>
                  <bgColor rgb="FFFFEB9C"/>
                </patternFill>
              </fill>
            </x14:dxf>
          </x14:cfRule>
          <xm:sqref>Q215</xm:sqref>
        </x14:conditionalFormatting>
        <x14:conditionalFormatting xmlns:xm="http://schemas.microsoft.com/office/excel/2006/main">
          <x14:cfRule type="cellIs" priority="23" operator="equal" id="{54F825C1-AD0C-4BE3-9E5C-AAC8C42EDC56}">
            <xm:f>LISTA!$A$3</xm:f>
            <x14:dxf>
              <font>
                <color rgb="FF006100"/>
              </font>
              <fill>
                <patternFill>
                  <bgColor rgb="FFC6EFCE"/>
                </patternFill>
              </fill>
            </x14:dxf>
          </x14:cfRule>
          <x14:cfRule type="cellIs" priority="24" operator="equal" id="{8994319A-0FA1-4418-91FA-F08E566B7348}">
            <xm:f>LISTA!$A$2</xm:f>
            <x14:dxf>
              <font>
                <color rgb="FF9C0006"/>
              </font>
              <fill>
                <patternFill>
                  <bgColor rgb="FFFFC7CE"/>
                </patternFill>
              </fill>
            </x14:dxf>
          </x14:cfRule>
          <x14:cfRule type="cellIs" priority="22" operator="equal" id="{169C5669-B62A-4677-9D1A-0F7A55E85410}">
            <xm:f>LISTA!$A$4</xm:f>
            <x14:dxf>
              <font>
                <color rgb="FF9C5700"/>
              </font>
              <fill>
                <patternFill>
                  <bgColor rgb="FFFFEB9C"/>
                </patternFill>
              </fill>
            </x14:dxf>
          </x14:cfRule>
          <xm:sqref>Q217</xm:sqref>
        </x14:conditionalFormatting>
        <x14:conditionalFormatting xmlns:xm="http://schemas.microsoft.com/office/excel/2006/main">
          <x14:cfRule type="cellIs" priority="243" operator="equal" id="{D8C92651-23FA-4746-B30E-33EBE7D24DC2}">
            <xm:f>LISTA!$B$3</xm:f>
            <x14:dxf>
              <font>
                <b val="0"/>
                <i val="0"/>
                <u val="none"/>
                <color theme="5"/>
              </font>
              <fill>
                <patternFill>
                  <bgColor theme="5" tint="0.39994506668294322"/>
                </patternFill>
              </fill>
            </x14:dxf>
          </x14:cfRule>
          <x14:cfRule type="cellIs" priority="244" operator="equal" id="{4EF9DBBB-8DD7-4753-B0B2-661CBF6207F9}">
            <xm:f>LISTA!$B$6</xm:f>
            <x14:dxf>
              <font>
                <b val="0"/>
                <i val="0"/>
                <u val="none"/>
                <color theme="2" tint="-9.9948118533890809E-2"/>
              </font>
              <fill>
                <patternFill>
                  <bgColor theme="2"/>
                </patternFill>
              </fill>
            </x14:dxf>
          </x14:cfRule>
          <x14:cfRule type="cellIs" priority="245" operator="equal" id="{9019B39D-6E7B-4C0E-9230-E2478AE28715}">
            <xm:f>LISTA!$B$6</xm:f>
            <x14:dxf>
              <font>
                <b val="0"/>
                <i val="0"/>
                <strike val="0"/>
                <u val="none"/>
                <color theme="2"/>
              </font>
            </x14:dxf>
          </x14:cfRule>
          <x14:cfRule type="cellIs" priority="246" operator="equal" id="{8BE2132B-4A34-4C4A-80FA-3955ADAE7C28}">
            <xm:f>LISTA!$B$4</xm:f>
            <x14:dxf>
              <font>
                <color rgb="FF9C0006"/>
              </font>
              <fill>
                <patternFill>
                  <bgColor rgb="FFFFC7CE"/>
                </patternFill>
              </fill>
            </x14:dxf>
          </x14:cfRule>
          <x14:cfRule type="cellIs" priority="239" operator="equal" id="{649B79C4-F1F1-40D0-AA76-C0EE3B43A394}">
            <xm:f>LISTA!$B$5</xm:f>
            <x14:dxf>
              <font>
                <b val="0"/>
                <i val="0"/>
                <color theme="0"/>
              </font>
              <fill>
                <patternFill>
                  <bgColor theme="9" tint="-0.24994659260841701"/>
                </patternFill>
              </fill>
            </x14:dxf>
          </x14:cfRule>
          <x14:cfRule type="cellIs" priority="240" operator="equal" id="{7A0842C4-113D-423F-8251-EA371998E044}">
            <xm:f>LISTA!$B$6</xm:f>
            <x14:dxf>
              <font>
                <b val="0"/>
                <i val="0"/>
                <color theme="0"/>
              </font>
              <fill>
                <patternFill>
                  <bgColor theme="3" tint="0.59996337778862885"/>
                </patternFill>
              </fill>
            </x14:dxf>
          </x14:cfRule>
          <x14:cfRule type="cellIs" priority="241" operator="equal" id="{1170D9B1-E421-4593-BB3D-0D95A7D494DE}">
            <xm:f>LISTA!$B$2</xm:f>
            <x14:dxf>
              <font>
                <b val="0"/>
                <i val="0"/>
                <color theme="0"/>
              </font>
              <fill>
                <patternFill>
                  <bgColor theme="4" tint="-0.24994659260841701"/>
                </patternFill>
              </fill>
            </x14:dxf>
          </x14:cfRule>
          <x14:cfRule type="cellIs" priority="242" operator="equal" id="{F829EB42-9E3C-4DCC-9048-2605594C947E}">
            <xm:f>LISTA!$B$2</xm:f>
            <x14:dxf>
              <font>
                <b val="0"/>
                <i val="0"/>
                <color theme="4" tint="-0.24994659260841701"/>
              </font>
              <fill>
                <patternFill>
                  <bgColor theme="4" tint="-0.24994659260841701"/>
                </patternFill>
              </fill>
            </x14:dxf>
          </x14:cfRule>
          <xm:sqref>U9:U71</xm:sqref>
        </x14:conditionalFormatting>
        <x14:conditionalFormatting xmlns:xm="http://schemas.microsoft.com/office/excel/2006/main">
          <x14:cfRule type="cellIs" priority="500" operator="equal" id="{EEB86832-909F-477C-BD77-7D2544D1416E}">
            <xm:f>LISTA!$B$3</xm:f>
            <x14:dxf>
              <font>
                <b val="0"/>
                <i val="0"/>
                <u val="none"/>
                <color theme="5"/>
              </font>
              <fill>
                <patternFill>
                  <bgColor theme="5" tint="0.39994506668294322"/>
                </patternFill>
              </fill>
            </x14:dxf>
          </x14:cfRule>
          <x14:cfRule type="cellIs" priority="499" operator="equal" id="{77C3978C-FF65-4A05-BA8A-074DC50DE944}">
            <xm:f>LISTA!$B$2</xm:f>
            <x14:dxf>
              <font>
                <b val="0"/>
                <i val="0"/>
                <color theme="4" tint="-0.24994659260841701"/>
              </font>
              <fill>
                <patternFill>
                  <bgColor theme="4" tint="-0.24994659260841701"/>
                </patternFill>
              </fill>
            </x14:dxf>
          </x14:cfRule>
          <x14:cfRule type="cellIs" priority="501" operator="equal" id="{33BA14DB-6735-4BF3-B776-C04003486B04}">
            <xm:f>LISTA!$B$6</xm:f>
            <x14:dxf>
              <font>
                <b val="0"/>
                <i val="0"/>
                <u val="none"/>
                <color theme="2" tint="-9.9948118533890809E-2"/>
              </font>
              <fill>
                <patternFill>
                  <bgColor theme="2"/>
                </patternFill>
              </fill>
            </x14:dxf>
          </x14:cfRule>
          <x14:cfRule type="cellIs" priority="502" operator="equal" id="{4DF407F4-68DE-4686-8859-163179DC3828}">
            <xm:f>LISTA!$B$6</xm:f>
            <x14:dxf>
              <font>
                <b val="0"/>
                <i val="0"/>
                <strike val="0"/>
                <u val="none"/>
                <color theme="2"/>
              </font>
            </x14:dxf>
          </x14:cfRule>
          <x14:cfRule type="cellIs" priority="503" operator="equal" id="{7008B0D1-3841-4A39-B3D8-E7CC44D6B47C}">
            <xm:f>LISTA!$B$4</xm:f>
            <x14:dxf>
              <font>
                <color rgb="FF9C0006"/>
              </font>
              <fill>
                <patternFill>
                  <bgColor rgb="FFFFC7CE"/>
                </patternFill>
              </fill>
            </x14:dxf>
          </x14:cfRule>
          <x14:cfRule type="cellIs" priority="496" operator="equal" id="{A8ACC0DE-E893-4689-B316-90D67B4E6621}">
            <xm:f>LISTA!$B$5</xm:f>
            <x14:dxf>
              <font>
                <b val="0"/>
                <i val="0"/>
                <color theme="0"/>
              </font>
              <fill>
                <patternFill>
                  <bgColor theme="9" tint="-0.24994659260841701"/>
                </patternFill>
              </fill>
            </x14:dxf>
          </x14:cfRule>
          <x14:cfRule type="cellIs" priority="497" operator="equal" id="{0448DB7C-E487-4078-8D5F-0AAC4A67519C}">
            <xm:f>LISTA!$B$6</xm:f>
            <x14:dxf>
              <font>
                <b val="0"/>
                <i val="0"/>
                <color theme="0"/>
              </font>
              <fill>
                <patternFill>
                  <bgColor theme="3" tint="0.59996337778862885"/>
                </patternFill>
              </fill>
            </x14:dxf>
          </x14:cfRule>
          <x14:cfRule type="cellIs" priority="498" operator="equal" id="{648DF569-DEB2-4FE8-B982-5B8D00A468D0}">
            <xm:f>LISTA!$B$2</xm:f>
            <x14:dxf>
              <font>
                <b val="0"/>
                <i val="0"/>
                <color theme="0"/>
              </font>
              <fill>
                <patternFill>
                  <bgColor theme="4" tint="-0.24994659260841701"/>
                </patternFill>
              </fill>
            </x14:dxf>
          </x14:cfRule>
          <xm:sqref>U71:U493</xm:sqref>
        </x14:conditionalFormatting>
        <x14:conditionalFormatting xmlns:xm="http://schemas.microsoft.com/office/excel/2006/main">
          <x14:cfRule type="cellIs" priority="725" operator="greaterThan" id="{2AB409D2-A728-41C2-A653-453F77E74CA1}">
            <xm:f>LISTA!$D$2</xm:f>
            <x14:dxf>
              <font>
                <color rgb="FF006100"/>
              </font>
              <fill>
                <patternFill>
                  <bgColor rgb="FFC6EFCE"/>
                </patternFill>
              </fill>
            </x14:dxf>
          </x14:cfRule>
          <x14:cfRule type="cellIs" priority="726" operator="equal" id="{2E921440-7217-44DF-A01C-051607714933}">
            <xm:f>LISTA!$D$3</xm:f>
            <x14:dxf>
              <font>
                <color rgb="FF9C0006"/>
              </font>
              <fill>
                <patternFill>
                  <bgColor rgb="FFFFC7CE"/>
                </patternFill>
              </fill>
            </x14:dxf>
          </x14:cfRule>
          <xm:sqref>V9 V12:V69</xm:sqref>
        </x14:conditionalFormatting>
        <x14:conditionalFormatting xmlns:xm="http://schemas.microsoft.com/office/excel/2006/main">
          <x14:cfRule type="cellIs" priority="704" operator="equal" id="{79FDE34D-F771-4B6A-8FB1-D62122E8EF2B}">
            <xm:f>LISTA!$D$3</xm:f>
            <x14:dxf>
              <font>
                <color rgb="FF9C0006"/>
              </font>
              <fill>
                <patternFill>
                  <bgColor rgb="FFFFC7CE"/>
                </patternFill>
              </fill>
            </x14:dxf>
          </x14:cfRule>
          <x14:cfRule type="cellIs" priority="703" operator="greaterThan" id="{1F49AE85-8704-4432-AF7E-AEC9B869996D}">
            <xm:f>LISTA!$D$2</xm:f>
            <x14:dxf>
              <font>
                <color rgb="FF006100"/>
              </font>
              <fill>
                <patternFill>
                  <bgColor rgb="FFC6EFCE"/>
                </patternFill>
              </fill>
            </x14:dxf>
          </x14:cfRule>
          <xm:sqref>V9:V10</xm:sqref>
        </x14:conditionalFormatting>
        <x14:conditionalFormatting xmlns:xm="http://schemas.microsoft.com/office/excel/2006/main">
          <x14:cfRule type="cellIs" priority="232" operator="equal" id="{9E864BD2-4727-476B-8190-3AC162DED337}">
            <xm:f>LISTA!$D$2</xm:f>
            <x14:dxf>
              <font>
                <color rgb="FF006100"/>
              </font>
              <fill>
                <patternFill>
                  <bgColor rgb="FFC6EFCE"/>
                </patternFill>
              </fill>
            </x14:dxf>
          </x14:cfRule>
          <xm:sqref>V9:V71</xm:sqref>
        </x14:conditionalFormatting>
        <x14:conditionalFormatting xmlns:xm="http://schemas.microsoft.com/office/excel/2006/main">
          <x14:cfRule type="cellIs" priority="236" operator="equal" id="{8F98ED9F-1EB9-46C2-9C05-9C849C929750}">
            <xm:f>LISTA!$D$3</xm:f>
            <x14:dxf>
              <font>
                <color rgb="FF9C0006"/>
              </font>
              <fill>
                <patternFill>
                  <bgColor rgb="FFFFC7CE"/>
                </patternFill>
              </fill>
            </x14:dxf>
          </x14:cfRule>
          <x14:cfRule type="cellIs" priority="235" operator="greaterThan" id="{46B858FC-49C8-43AD-B40A-3B8C7A3111E3}">
            <xm:f>LISTA!$D$2</xm:f>
            <x14:dxf>
              <font>
                <color rgb="FF006100"/>
              </font>
              <fill>
                <patternFill>
                  <bgColor rgb="FFC6EFCE"/>
                </patternFill>
              </fill>
            </x14:dxf>
          </x14:cfRule>
          <xm:sqref>V10:V11</xm:sqref>
        </x14:conditionalFormatting>
        <x14:conditionalFormatting xmlns:xm="http://schemas.microsoft.com/office/excel/2006/main">
          <x14:cfRule type="cellIs" priority="233" operator="greaterThan" id="{C3522CA5-7DBA-48D8-BA66-A17C6561A588}">
            <xm:f>LISTA!$D$2</xm:f>
            <x14:dxf>
              <font>
                <color rgb="FF006100"/>
              </font>
              <fill>
                <patternFill>
                  <bgColor rgb="FFC6EFCE"/>
                </patternFill>
              </fill>
            </x14:dxf>
          </x14:cfRule>
          <x14:cfRule type="cellIs" priority="234" operator="equal" id="{EC0355FB-A480-46E3-997B-9B130631720B}">
            <xm:f>LISTA!$D$3</xm:f>
            <x14:dxf>
              <font>
                <color rgb="FF9C0006"/>
              </font>
              <fill>
                <patternFill>
                  <bgColor rgb="FFFFC7CE"/>
                </patternFill>
              </fill>
            </x14:dxf>
          </x14:cfRule>
          <xm:sqref>V11</xm:sqref>
        </x14:conditionalFormatting>
        <x14:conditionalFormatting xmlns:xm="http://schemas.microsoft.com/office/excel/2006/main">
          <x14:cfRule type="cellIs" priority="544" operator="equal" id="{60F32F36-E398-45EA-AB1E-124387AA551A}">
            <xm:f>LISTA!$D$3</xm:f>
            <x14:dxf>
              <font>
                <color rgb="FF9C0006"/>
              </font>
              <fill>
                <patternFill>
                  <bgColor rgb="FFFFC7CE"/>
                </patternFill>
              </fill>
            </x14:dxf>
          </x14:cfRule>
          <x14:cfRule type="cellIs" priority="543" operator="greaterThan" id="{42FA7912-3411-4D9F-B043-1EBF31F3E804}">
            <xm:f>LISTA!$D$2</xm:f>
            <x14:dxf>
              <font>
                <color rgb="FF006100"/>
              </font>
              <fill>
                <patternFill>
                  <bgColor rgb="FFC6EFCE"/>
                </patternFill>
              </fill>
            </x14:dxf>
          </x14:cfRule>
          <xm:sqref>V66:V71</xm:sqref>
        </x14:conditionalFormatting>
        <x14:conditionalFormatting xmlns:xm="http://schemas.microsoft.com/office/excel/2006/main">
          <x14:cfRule type="cellIs" priority="542" operator="equal" id="{40B2C0A8-1E4A-43CE-9AEC-614CF941DBB3}">
            <xm:f>LISTA!$D$3</xm:f>
            <x14:dxf>
              <font>
                <color rgb="FF9C0006"/>
              </font>
              <fill>
                <patternFill>
                  <bgColor rgb="FFFFC7CE"/>
                </patternFill>
              </fill>
            </x14:dxf>
          </x14:cfRule>
          <x14:cfRule type="cellIs" priority="541" operator="greaterThan" id="{BB5DE518-4854-4C13-A31C-DE7FD04A3574}">
            <xm:f>LISTA!$D$2</xm:f>
            <x14:dxf>
              <font>
                <color rgb="FF006100"/>
              </font>
              <fill>
                <patternFill>
                  <bgColor rgb="FFC6EFCE"/>
                </patternFill>
              </fill>
            </x14:dxf>
          </x14:cfRule>
          <xm:sqref>V70:V71</xm:sqref>
        </x14:conditionalFormatting>
        <x14:conditionalFormatting xmlns:xm="http://schemas.microsoft.com/office/excel/2006/main">
          <x14:cfRule type="cellIs" priority="763" operator="equal" id="{4D6932C3-4460-4D1A-BC14-CA14E4BCD349}">
            <xm:f>LISTA!$D$2</xm:f>
            <x14:dxf>
              <font>
                <color rgb="FF006100"/>
              </font>
              <fill>
                <patternFill>
                  <bgColor rgb="FFC6EFCE"/>
                </patternFill>
              </fill>
            </x14:dxf>
          </x14:cfRule>
          <x14:cfRule type="cellIs" priority="764" operator="greaterThan" id="{E44B3B16-0311-4E64-9787-7F703EBC8C25}">
            <xm:f>LISTA!$D$2</xm:f>
            <x14:dxf>
              <font>
                <color rgb="FF006100"/>
              </font>
              <fill>
                <patternFill>
                  <bgColor rgb="FFC6EFCE"/>
                </patternFill>
              </fill>
            </x14:dxf>
          </x14:cfRule>
          <xm:sqref>V71:V110 AJ9 AZ9 BP9</xm:sqref>
        </x14:conditionalFormatting>
        <x14:conditionalFormatting xmlns:xm="http://schemas.microsoft.com/office/excel/2006/main">
          <x14:cfRule type="cellIs" priority="490" operator="greaterThan" id="{028BDCD9-4539-46B4-A1DA-A393862F6C8F}">
            <xm:f>LISTA!$D$2</xm:f>
            <x14:dxf>
              <font>
                <color rgb="FF006100"/>
              </font>
              <fill>
                <patternFill>
                  <bgColor rgb="FFC6EFCE"/>
                </patternFill>
              </fill>
            </x14:dxf>
          </x14:cfRule>
          <x14:cfRule type="cellIs" priority="491" operator="equal" id="{5A49832F-B23E-4B77-8E08-3AE924472162}">
            <xm:f>LISTA!$D$3</xm:f>
            <x14:dxf>
              <font>
                <color rgb="FF9C0006"/>
              </font>
              <fill>
                <patternFill>
                  <bgColor rgb="FFFFC7CE"/>
                </patternFill>
              </fill>
            </x14:dxf>
          </x14:cfRule>
          <xm:sqref>V111:V120</xm:sqref>
        </x14:conditionalFormatting>
        <x14:conditionalFormatting xmlns:xm="http://schemas.microsoft.com/office/excel/2006/main">
          <x14:cfRule type="cellIs" priority="489" operator="equal" id="{BC1E06E2-DFCB-4EB9-9D38-742DAF80D500}">
            <xm:f>LISTA!$D$2</xm:f>
            <x14:dxf>
              <font>
                <color rgb="FF006100"/>
              </font>
              <fill>
                <patternFill>
                  <bgColor rgb="FFC6EFCE"/>
                </patternFill>
              </fill>
            </x14:dxf>
          </x14:cfRule>
          <x14:cfRule type="cellIs" priority="492" operator="greaterThan" id="{8E30E231-296C-4F33-92E0-BCDF6D638D06}">
            <xm:f>LISTA!$D$2</xm:f>
            <x14:dxf>
              <font>
                <color rgb="FF006100"/>
              </font>
              <fill>
                <patternFill>
                  <bgColor rgb="FFC6EFCE"/>
                </patternFill>
              </fill>
            </x14:dxf>
          </x14:cfRule>
          <x14:cfRule type="cellIs" priority="493" operator="equal" id="{238F4D92-B7DC-403F-8336-2369257E56A2}">
            <xm:f>LISTA!$D$3</xm:f>
            <x14:dxf>
              <font>
                <color rgb="FF9C0006"/>
              </font>
              <fill>
                <patternFill>
                  <bgColor rgb="FFFFC7CE"/>
                </patternFill>
              </fill>
            </x14:dxf>
          </x14:cfRule>
          <xm:sqref>V111:V493</xm:sqref>
        </x14:conditionalFormatting>
        <x14:conditionalFormatting xmlns:xm="http://schemas.microsoft.com/office/excel/2006/main">
          <x14:cfRule type="cellIs" priority="238" operator="equal" id="{B88D9208-A386-43E4-9E17-6841774D6710}">
            <xm:f>LISTA!$E$3</xm:f>
            <x14:dxf>
              <font>
                <b val="0"/>
                <i val="0"/>
              </font>
              <fill>
                <patternFill>
                  <bgColor theme="7" tint="0.39994506668294322"/>
                </patternFill>
              </fill>
            </x14:dxf>
          </x14:cfRule>
          <x14:cfRule type="cellIs" priority="237" operator="equal" id="{60A781F0-63D1-4DD1-99E5-CBCEEB1527AD}">
            <xm:f>LISTA!$E$2</xm:f>
            <x14:dxf>
              <font>
                <b val="0"/>
                <i val="0"/>
                <u val="none"/>
                <color theme="0"/>
              </font>
              <fill>
                <patternFill>
                  <bgColor rgb="FF00B050"/>
                </patternFill>
              </fill>
            </x14:dxf>
          </x14:cfRule>
          <xm:sqref>W9:W71</xm:sqref>
        </x14:conditionalFormatting>
        <x14:conditionalFormatting xmlns:xm="http://schemas.microsoft.com/office/excel/2006/main">
          <x14:cfRule type="cellIs" priority="494" operator="equal" id="{F79D69AF-BE1C-4D26-9ED7-5F1ADBAE9D4E}">
            <xm:f>LISTA!$E$2</xm:f>
            <x14:dxf>
              <font>
                <b val="0"/>
                <i val="0"/>
                <u val="none"/>
                <color theme="0"/>
              </font>
              <fill>
                <patternFill>
                  <bgColor rgb="FF00B050"/>
                </patternFill>
              </fill>
            </x14:dxf>
          </x14:cfRule>
          <x14:cfRule type="cellIs" priority="495" operator="equal" id="{C6933BD6-5DBA-4A08-BF63-D44A0BDB178B}">
            <xm:f>LISTA!$E$3</xm:f>
            <x14:dxf>
              <font>
                <b val="0"/>
                <i val="0"/>
              </font>
              <fill>
                <patternFill>
                  <bgColor theme="7" tint="0.39994506668294322"/>
                </patternFill>
              </fill>
            </x14:dxf>
          </x14:cfRule>
          <xm:sqref>W71:W493</xm:sqref>
        </x14:conditionalFormatting>
        <x14:conditionalFormatting xmlns:xm="http://schemas.microsoft.com/office/excel/2006/main">
          <x14:cfRule type="cellIs" priority="780" operator="equal" id="{2F55B649-CF4B-44B6-BD2B-F3089E4EDB4B}">
            <xm:f>LISTA!$A$2</xm:f>
            <x14:dxf>
              <font>
                <color rgb="FF9C0006"/>
              </font>
              <fill>
                <patternFill>
                  <bgColor rgb="FFFFC7CE"/>
                </patternFill>
              </fill>
            </x14:dxf>
          </x14:cfRule>
          <x14:cfRule type="cellIs" priority="779" operator="equal" id="{E3CF1E4A-7AB0-4936-B0B1-291FADAEBE91}">
            <xm:f>LISTA!$A$3</xm:f>
            <x14:dxf>
              <font>
                <color rgb="FF006100"/>
              </font>
              <fill>
                <patternFill>
                  <bgColor rgb="FFC6EFCE"/>
                </patternFill>
              </fill>
            </x14:dxf>
          </x14:cfRule>
          <xm:sqref>AE9 AU9 BK9 Q47:Q58 Q71:Q77</xm:sqref>
        </x14:conditionalFormatting>
        <x14:conditionalFormatting xmlns:xm="http://schemas.microsoft.com/office/excel/2006/main">
          <x14:cfRule type="cellIs" priority="770" operator="equal" id="{C63B5921-4ED1-483F-B76E-396DD90528E9}">
            <xm:f>LISTA!$B$5</xm:f>
            <x14:dxf>
              <font>
                <b val="0"/>
                <i val="0"/>
                <color theme="0"/>
              </font>
              <fill>
                <patternFill>
                  <bgColor theme="9" tint="-0.24994659260841701"/>
                </patternFill>
              </fill>
            </x14:dxf>
          </x14:cfRule>
          <x14:cfRule type="cellIs" priority="771" operator="equal" id="{3D22C07F-A582-42C6-B3B9-FC2A5EED0E36}">
            <xm:f>LISTA!$B$6</xm:f>
            <x14:dxf>
              <font>
                <b val="0"/>
                <i val="0"/>
                <color theme="0"/>
              </font>
              <fill>
                <patternFill>
                  <bgColor theme="3" tint="0.59996337778862885"/>
                </patternFill>
              </fill>
            </x14:dxf>
          </x14:cfRule>
          <x14:cfRule type="cellIs" priority="772" operator="equal" id="{A60F969F-2CB3-4C8F-B118-2E6F01F264B2}">
            <xm:f>LISTA!$B$2</xm:f>
            <x14:dxf>
              <font>
                <b val="0"/>
                <i val="0"/>
                <color theme="0"/>
              </font>
              <fill>
                <patternFill>
                  <bgColor theme="4" tint="-0.24994659260841701"/>
                </patternFill>
              </fill>
            </x14:dxf>
          </x14:cfRule>
          <x14:cfRule type="cellIs" priority="773" operator="equal" id="{BA1CBC7E-D590-4058-B84F-84C1D5741B64}">
            <xm:f>LISTA!$B$2</xm:f>
            <x14:dxf>
              <font>
                <b val="0"/>
                <i val="0"/>
                <color theme="4" tint="-0.24994659260841701"/>
              </font>
              <fill>
                <patternFill>
                  <bgColor theme="4" tint="-0.24994659260841701"/>
                </patternFill>
              </fill>
            </x14:dxf>
          </x14:cfRule>
          <x14:cfRule type="cellIs" priority="774" operator="equal" id="{BD31E05D-489C-49E8-8D7F-87DE465B764F}">
            <xm:f>LISTA!$B$3</xm:f>
            <x14:dxf>
              <font>
                <b val="0"/>
                <i val="0"/>
                <u val="none"/>
                <color theme="5"/>
              </font>
              <fill>
                <patternFill>
                  <bgColor theme="5" tint="0.39994506668294322"/>
                </patternFill>
              </fill>
            </x14:dxf>
          </x14:cfRule>
          <x14:cfRule type="cellIs" priority="775" operator="equal" id="{3F3934E8-C744-4E87-9EA4-225F5F4A3D06}">
            <xm:f>LISTA!$B$6</xm:f>
            <x14:dxf>
              <font>
                <b val="0"/>
                <i val="0"/>
                <u val="none"/>
                <color theme="2" tint="-9.9948118533890809E-2"/>
              </font>
              <fill>
                <patternFill>
                  <bgColor theme="2"/>
                </patternFill>
              </fill>
            </x14:dxf>
          </x14:cfRule>
          <x14:cfRule type="cellIs" priority="776" operator="equal" id="{86047FBF-D741-49F0-83EB-0593F8DCDB7D}">
            <xm:f>LISTA!$B$6</xm:f>
            <x14:dxf>
              <font>
                <b val="0"/>
                <i val="0"/>
                <strike val="0"/>
                <u val="none"/>
                <color theme="2"/>
              </font>
            </x14:dxf>
          </x14:cfRule>
          <x14:cfRule type="cellIs" priority="777" operator="equal" id="{1B561230-27FA-4021-BDF2-33F9EDC9924A}">
            <xm:f>LISTA!$B$4</xm:f>
            <x14:dxf>
              <font>
                <color rgb="FF9C0006"/>
              </font>
              <fill>
                <patternFill>
                  <bgColor rgb="FFFFC7CE"/>
                </patternFill>
              </fill>
            </x14:dxf>
          </x14:cfRule>
          <xm:sqref>AI9 AY9 BO9</xm:sqref>
        </x14:conditionalFormatting>
        <x14:conditionalFormatting xmlns:xm="http://schemas.microsoft.com/office/excel/2006/main">
          <x14:cfRule type="cellIs" priority="767" operator="equal" id="{02B8B0EC-4740-4FD4-A28E-ED248B578E56}">
            <xm:f>LISTA!$D$3</xm:f>
            <x14:dxf>
              <font>
                <color rgb="FF9C0006"/>
              </font>
              <fill>
                <patternFill>
                  <bgColor rgb="FFFFC7CE"/>
                </patternFill>
              </fill>
            </x14:dxf>
          </x14:cfRule>
          <xm:sqref>AJ9 AZ9 BP9 V12:V65 V71:V110 V121:V493</xm:sqref>
        </x14:conditionalFormatting>
        <x14:conditionalFormatting xmlns:xm="http://schemas.microsoft.com/office/excel/2006/main">
          <x14:cfRule type="cellIs" priority="766" operator="greaterThan" id="{7812CCFE-D91B-41ED-9937-F94A1F153C14}">
            <xm:f>LISTA!$D$2</xm:f>
            <x14:dxf>
              <font>
                <color rgb="FF006100"/>
              </font>
              <fill>
                <patternFill>
                  <bgColor rgb="FFC6EFCE"/>
                </patternFill>
              </fill>
            </x14:dxf>
          </x14:cfRule>
          <xm:sqref>AJ9 AZ9 BP9 V71:V110 V12:V65 V121:V493</xm:sqref>
        </x14:conditionalFormatting>
        <x14:conditionalFormatting xmlns:xm="http://schemas.microsoft.com/office/excel/2006/main">
          <x14:cfRule type="cellIs" priority="765" operator="equal" id="{F4C4B139-BC62-49E3-8002-851C633CE135}">
            <xm:f>LISTA!$D$3</xm:f>
            <x14:dxf>
              <font>
                <color rgb="FF9C0006"/>
              </font>
              <fill>
                <patternFill>
                  <bgColor rgb="FFFFC7CE"/>
                </patternFill>
              </fill>
            </x14:dxf>
          </x14:cfRule>
          <xm:sqref>AJ9 AZ9 BP9 V71:V110</xm:sqref>
        </x14:conditionalFormatting>
        <x14:conditionalFormatting xmlns:xm="http://schemas.microsoft.com/office/excel/2006/main">
          <x14:cfRule type="cellIs" priority="768" operator="equal" id="{A9A0090A-73C1-4B2C-B31A-F4032A7933B7}">
            <xm:f>LISTA!$E$2</xm:f>
            <x14:dxf>
              <font>
                <b val="0"/>
                <i val="0"/>
                <u val="none"/>
                <color theme="0"/>
              </font>
              <fill>
                <patternFill>
                  <bgColor rgb="FF00B050"/>
                </patternFill>
              </fill>
            </x14:dxf>
          </x14:cfRule>
          <x14:cfRule type="cellIs" priority="769" operator="equal" id="{1C063BCB-E43E-41C2-8CB7-BFA6DE5EEC90}">
            <xm:f>LISTA!$E$3</xm:f>
            <x14:dxf>
              <font>
                <b val="0"/>
                <i val="0"/>
              </font>
              <fill>
                <patternFill>
                  <bgColor theme="7" tint="0.39994506668294322"/>
                </patternFill>
              </fill>
            </x14:dxf>
          </x14:cfRule>
          <xm:sqref>AK9:AL9 BA9:BB9 BQ9:BR9</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4BF670B1-4573-4DFA-B9CD-086AF78B1FA3}">
          <x14:formula1>
            <xm:f>LISTA!$E$2:$E$3</xm:f>
          </x14:formula1>
          <xm:sqref>AK9:AL9 BQ9:BR9 BA9:BB9 W294:W295</xm:sqref>
        </x14:dataValidation>
        <x14:dataValidation type="list" allowBlank="1" showInputMessage="1" showErrorMessage="1" xr:uid="{2D34C684-C8F8-448D-8060-136C9E8C3A6C}">
          <x14:formula1>
            <xm:f>LISTA!$D$2:$D$3</xm:f>
          </x14:formula1>
          <xm:sqref>BP9 AJ9 AZ9 V294:V295</xm:sqref>
        </x14:dataValidation>
        <x14:dataValidation type="list" allowBlank="1" showInputMessage="1" showErrorMessage="1" xr:uid="{F31658D3-E2C7-4172-B83D-CF61D5057912}">
          <x14:formula1>
            <xm:f>LISTA!$B$2:$B$6</xm:f>
          </x14:formula1>
          <xm:sqref>BO9 AI9 AY9 U294:U295</xm:sqref>
        </x14:dataValidation>
        <x14:dataValidation type="list" allowBlank="1" showInputMessage="1" showErrorMessage="1" xr:uid="{3A0D3334-8A0D-43C0-BAA2-F899C98409DD}">
          <x14:formula1>
            <xm:f>LISTA!$A$2:$A$4</xm:f>
          </x14:formula1>
          <xm:sqref>BK9 AE9 AU9 Q121:Q124 Q108:Q110 Q94 Q410:Q432 Q310 Q312:Q319 Q323:Q324 Q327 Q330:Q331 Q340 Q178 Q290:Q307 Q126 Q130:Q134 Q136:Q138 Q144:Q145 Q147:Q168 Q172 Q175 Q434 Q342:Q349 Q352:Q356 Q359:Q360 Q362:Q372 Q374:Q377 Q379:Q384 Q386:Q388 Q390:Q396 Q398:Q406 Q408 Q444:Q460 Q462:Q465 Q467:Q472 Q474:Q478 Q480:Q481 Q483 Q487:Q492 Q99:Q105 Q96:Q97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7C93-38EA-FB41-AB9D-382D9FB61291}">
  <dimension ref="A1:E19"/>
  <sheetViews>
    <sheetView workbookViewId="0">
      <selection activeCell="B2" sqref="B2"/>
    </sheetView>
  </sheetViews>
  <sheetFormatPr baseColWidth="10" defaultColWidth="11.42578125" defaultRowHeight="15" x14ac:dyDescent="0.25"/>
  <cols>
    <col min="2" max="2" width="28.28515625" customWidth="1"/>
    <col min="3" max="3" width="71" customWidth="1"/>
    <col min="4" max="4" width="15.85546875" customWidth="1"/>
  </cols>
  <sheetData>
    <row r="1" spans="1:5" x14ac:dyDescent="0.25">
      <c r="A1" s="18" t="s">
        <v>4348</v>
      </c>
      <c r="B1" s="18"/>
      <c r="C1" s="18"/>
    </row>
    <row r="2" spans="1:5" x14ac:dyDescent="0.25">
      <c r="A2" t="s">
        <v>3732</v>
      </c>
      <c r="B2" t="s">
        <v>146</v>
      </c>
      <c r="C2" t="s">
        <v>4349</v>
      </c>
      <c r="D2" t="s">
        <v>84</v>
      </c>
      <c r="E2" t="s">
        <v>4350</v>
      </c>
    </row>
    <row r="3" spans="1:5" x14ac:dyDescent="0.25">
      <c r="A3" t="s">
        <v>789</v>
      </c>
      <c r="B3" t="s">
        <v>80</v>
      </c>
      <c r="C3" t="s">
        <v>99</v>
      </c>
      <c r="D3" t="s">
        <v>4351</v>
      </c>
      <c r="E3" t="s">
        <v>85</v>
      </c>
    </row>
    <row r="4" spans="1:5" x14ac:dyDescent="0.25">
      <c r="A4" t="s">
        <v>82</v>
      </c>
      <c r="B4" t="s">
        <v>118</v>
      </c>
      <c r="C4" t="s">
        <v>4352</v>
      </c>
    </row>
    <row r="5" spans="1:5" x14ac:dyDescent="0.25">
      <c r="B5" t="s">
        <v>108</v>
      </c>
      <c r="C5" t="s">
        <v>164</v>
      </c>
    </row>
    <row r="6" spans="1:5" x14ac:dyDescent="0.25">
      <c r="B6" t="s">
        <v>83</v>
      </c>
      <c r="C6" t="s">
        <v>4353</v>
      </c>
    </row>
    <row r="7" spans="1:5" x14ac:dyDescent="0.25">
      <c r="C7" t="s">
        <v>263</v>
      </c>
    </row>
    <row r="8" spans="1:5" x14ac:dyDescent="0.25">
      <c r="C8" t="s">
        <v>315</v>
      </c>
    </row>
    <row r="9" spans="1:5" x14ac:dyDescent="0.25">
      <c r="C9" t="s">
        <v>4354</v>
      </c>
    </row>
    <row r="10" spans="1:5" x14ac:dyDescent="0.25">
      <c r="C10" t="s">
        <v>4355</v>
      </c>
    </row>
    <row r="11" spans="1:5" x14ac:dyDescent="0.25">
      <c r="C11" t="s">
        <v>233</v>
      </c>
    </row>
    <row r="12" spans="1:5" x14ac:dyDescent="0.25">
      <c r="C12" t="s">
        <v>3288</v>
      </c>
    </row>
    <row r="13" spans="1:5" x14ac:dyDescent="0.25">
      <c r="C13" t="s">
        <v>4356</v>
      </c>
    </row>
    <row r="14" spans="1:5" x14ac:dyDescent="0.25">
      <c r="C14" t="s">
        <v>2247</v>
      </c>
    </row>
    <row r="15" spans="1:5" x14ac:dyDescent="0.25">
      <c r="C15" t="s">
        <v>4357</v>
      </c>
    </row>
    <row r="16" spans="1:5" x14ac:dyDescent="0.25">
      <c r="C16" t="s">
        <v>4358</v>
      </c>
    </row>
    <row r="17" spans="3:3" x14ac:dyDescent="0.25">
      <c r="C17" t="s">
        <v>4359</v>
      </c>
    </row>
    <row r="18" spans="3:3" x14ac:dyDescent="0.25">
      <c r="C18" t="s">
        <v>1251</v>
      </c>
    </row>
    <row r="19" spans="3:3" x14ac:dyDescent="0.25">
      <c r="C19" t="s">
        <v>111</v>
      </c>
    </row>
  </sheetData>
  <sheetProtection algorithmName="SHA-512" hashValue="iLNYZFc0QJliNWqeoAk3yJ3bY/Th31NKDsHq/oTLp67Qi8GMvQC3or11tchjIxUvIDmoV/z+BDakUorNoyV5Xw==" saltValue="/pD8ou7kVjxuN80NOU5aS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2F481-7453-6C4C-A9AF-98D3CC927C76}">
  <dimension ref="A1:J8"/>
  <sheetViews>
    <sheetView workbookViewId="0">
      <selection activeCell="E21" sqref="E21"/>
    </sheetView>
  </sheetViews>
  <sheetFormatPr baseColWidth="10" defaultColWidth="11.42578125" defaultRowHeight="15" x14ac:dyDescent="0.25"/>
  <cols>
    <col min="7" max="7" width="15.7109375" customWidth="1"/>
  </cols>
  <sheetData>
    <row r="1" spans="1:10" x14ac:dyDescent="0.25">
      <c r="A1" s="45"/>
      <c r="B1" s="45"/>
      <c r="C1" s="45"/>
      <c r="D1" s="45"/>
      <c r="E1" s="45"/>
      <c r="F1" s="45"/>
      <c r="G1" s="45"/>
      <c r="H1" s="45"/>
      <c r="I1" s="45"/>
      <c r="J1" s="45"/>
    </row>
    <row r="2" spans="1:10" ht="15.75" thickBot="1" x14ac:dyDescent="0.3">
      <c r="A2" s="45"/>
      <c r="B2" s="45"/>
      <c r="C2" s="45"/>
      <c r="D2" s="45"/>
      <c r="E2" s="45"/>
      <c r="F2" s="45"/>
      <c r="G2" s="45"/>
      <c r="H2" s="45"/>
      <c r="I2" s="45"/>
      <c r="J2" s="45"/>
    </row>
    <row r="3" spans="1:10" x14ac:dyDescent="0.25">
      <c r="A3" s="45"/>
      <c r="B3" s="279" t="s">
        <v>4360</v>
      </c>
      <c r="C3" s="280"/>
      <c r="D3" s="280"/>
      <c r="E3" s="280"/>
      <c r="F3" s="280"/>
      <c r="G3" s="280"/>
      <c r="H3" s="280"/>
      <c r="I3" s="280"/>
      <c r="J3" s="281"/>
    </row>
    <row r="4" spans="1:10" ht="15.75" thickBot="1" x14ac:dyDescent="0.3">
      <c r="A4" s="45"/>
      <c r="B4" s="282"/>
      <c r="C4" s="283"/>
      <c r="D4" s="283"/>
      <c r="E4" s="283"/>
      <c r="F4" s="283"/>
      <c r="G4" s="283"/>
      <c r="H4" s="283"/>
      <c r="I4" s="283"/>
      <c r="J4" s="284"/>
    </row>
    <row r="5" spans="1:10" ht="15.75" thickBot="1" x14ac:dyDescent="0.3">
      <c r="A5" s="45"/>
      <c r="B5" s="285" t="s">
        <v>4361</v>
      </c>
      <c r="C5" s="286"/>
      <c r="D5" s="287"/>
      <c r="E5" s="288" t="s">
        <v>4362</v>
      </c>
      <c r="F5" s="286"/>
      <c r="G5" s="287"/>
      <c r="H5" s="288" t="s">
        <v>24</v>
      </c>
      <c r="I5" s="286"/>
      <c r="J5" s="287"/>
    </row>
    <row r="6" spans="1:10" x14ac:dyDescent="0.25">
      <c r="A6" s="45"/>
      <c r="B6" s="289" t="s">
        <v>3736</v>
      </c>
      <c r="C6" s="290"/>
      <c r="D6" s="291"/>
      <c r="E6" s="289" t="s">
        <v>4363</v>
      </c>
      <c r="F6" s="290"/>
      <c r="G6" s="291"/>
      <c r="H6" s="292">
        <v>1</v>
      </c>
      <c r="I6" s="293"/>
      <c r="J6" s="294"/>
    </row>
    <row r="7" spans="1:10" x14ac:dyDescent="0.25">
      <c r="A7" s="45"/>
      <c r="B7" s="295" t="s">
        <v>3736</v>
      </c>
      <c r="C7" s="296"/>
      <c r="D7" s="297"/>
      <c r="E7" s="295" t="s">
        <v>3736</v>
      </c>
      <c r="F7" s="296"/>
      <c r="G7" s="297"/>
      <c r="H7" s="298">
        <v>2</v>
      </c>
      <c r="I7" s="299"/>
      <c r="J7" s="300"/>
    </row>
    <row r="8" spans="1:10" ht="143.1" customHeight="1" x14ac:dyDescent="0.25">
      <c r="A8" s="45"/>
      <c r="B8" s="301">
        <v>46084</v>
      </c>
      <c r="C8" s="302"/>
      <c r="D8" s="303"/>
      <c r="E8" s="304" t="s">
        <v>4364</v>
      </c>
      <c r="F8" s="305"/>
      <c r="G8" s="306"/>
      <c r="H8" s="307">
        <v>3</v>
      </c>
      <c r="I8" s="308"/>
      <c r="J8" s="309"/>
    </row>
  </sheetData>
  <mergeCells count="13">
    <mergeCell ref="B7:D7"/>
    <mergeCell ref="E7:G7"/>
    <mergeCell ref="H7:J7"/>
    <mergeCell ref="B8:D8"/>
    <mergeCell ref="E8:G8"/>
    <mergeCell ref="H8:J8"/>
    <mergeCell ref="B3:J4"/>
    <mergeCell ref="B5:D5"/>
    <mergeCell ref="E5:G5"/>
    <mergeCell ref="H5:J5"/>
    <mergeCell ref="B6:D6"/>
    <mergeCell ref="E6:G6"/>
    <mergeCell ref="H6:J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zoomScale="115" zoomScaleNormal="115" workbookViewId="0">
      <selection activeCell="A3" sqref="A3"/>
    </sheetView>
  </sheetViews>
  <sheetFormatPr baseColWidth="10" defaultColWidth="11.42578125" defaultRowHeight="12.75" x14ac:dyDescent="0.2"/>
  <cols>
    <col min="1" max="1" width="24.7109375" style="11" customWidth="1"/>
    <col min="2" max="2" width="19.42578125" style="8" customWidth="1"/>
    <col min="3" max="3" width="17.28515625" style="11" customWidth="1"/>
    <col min="4" max="4" width="39.7109375" style="11" customWidth="1"/>
    <col min="5" max="5" width="16.42578125" style="12" customWidth="1"/>
    <col min="6" max="6" width="12" style="12" customWidth="1"/>
    <col min="7" max="7" width="11.7109375" style="12" customWidth="1"/>
    <col min="8" max="8" width="15.42578125" style="12" customWidth="1"/>
    <col min="9" max="16384" width="11.42578125" style="11"/>
  </cols>
  <sheetData>
    <row r="1" spans="1:8" s="7" customFormat="1" ht="25.5" x14ac:dyDescent="0.2">
      <c r="A1" s="6" t="s">
        <v>4365</v>
      </c>
      <c r="B1" s="6" t="s">
        <v>4366</v>
      </c>
      <c r="C1" s="6" t="s">
        <v>4367</v>
      </c>
      <c r="D1" s="6" t="s">
        <v>4368</v>
      </c>
      <c r="E1" s="15" t="s">
        <v>4369</v>
      </c>
      <c r="F1" s="15" t="s">
        <v>4370</v>
      </c>
      <c r="G1" s="15" t="s">
        <v>4371</v>
      </c>
      <c r="H1" s="6" t="s">
        <v>4372</v>
      </c>
    </row>
    <row r="2" spans="1:8" x14ac:dyDescent="0.2">
      <c r="A2" s="8" t="s">
        <v>67</v>
      </c>
      <c r="B2" s="8" t="s">
        <v>3</v>
      </c>
      <c r="C2" s="9" t="s">
        <v>4373</v>
      </c>
      <c r="D2" s="10" t="s">
        <v>9</v>
      </c>
      <c r="E2" s="16" t="s">
        <v>4374</v>
      </c>
      <c r="F2" s="12" t="s">
        <v>16</v>
      </c>
      <c r="G2" s="12" t="s">
        <v>4375</v>
      </c>
      <c r="H2" s="12" t="s">
        <v>3739</v>
      </c>
    </row>
    <row r="3" spans="1:8" x14ac:dyDescent="0.2">
      <c r="A3" s="17" t="s">
        <v>4376</v>
      </c>
      <c r="B3" s="8" t="s">
        <v>4</v>
      </c>
      <c r="C3" s="9" t="s">
        <v>73</v>
      </c>
      <c r="D3" s="10" t="s">
        <v>8</v>
      </c>
      <c r="E3" s="16" t="s">
        <v>4377</v>
      </c>
      <c r="F3" s="12" t="s">
        <v>4378</v>
      </c>
      <c r="G3" s="12" t="s">
        <v>4379</v>
      </c>
      <c r="H3" s="12" t="s">
        <v>3738</v>
      </c>
    </row>
    <row r="4" spans="1:8" ht="18.75" customHeight="1" x14ac:dyDescent="0.2">
      <c r="A4" s="8" t="s">
        <v>4380</v>
      </c>
      <c r="B4" s="13" t="s">
        <v>5</v>
      </c>
      <c r="C4" s="9" t="s">
        <v>4381</v>
      </c>
      <c r="D4" s="10" t="s">
        <v>11</v>
      </c>
      <c r="E4" s="16"/>
      <c r="F4" s="12" t="s">
        <v>19</v>
      </c>
    </row>
    <row r="5" spans="1:8" ht="25.5" x14ac:dyDescent="0.2">
      <c r="A5" s="8" t="s">
        <v>4382</v>
      </c>
      <c r="C5" s="13" t="s">
        <v>4383</v>
      </c>
      <c r="D5" s="10" t="s">
        <v>13</v>
      </c>
      <c r="E5" s="16"/>
      <c r="F5" s="12" t="s">
        <v>18</v>
      </c>
    </row>
    <row r="6" spans="1:8" x14ac:dyDescent="0.2">
      <c r="A6" s="8" t="s">
        <v>4384</v>
      </c>
      <c r="D6" s="10" t="s">
        <v>14</v>
      </c>
      <c r="E6" s="16"/>
    </row>
    <row r="7" spans="1:8" ht="25.5" x14ac:dyDescent="0.2">
      <c r="A7" s="8" t="s">
        <v>4385</v>
      </c>
      <c r="D7" s="10" t="s">
        <v>4386</v>
      </c>
      <c r="E7" s="16"/>
    </row>
    <row r="8" spans="1:8" x14ac:dyDescent="0.2">
      <c r="A8" s="8" t="s">
        <v>4387</v>
      </c>
      <c r="D8" s="10" t="s">
        <v>4388</v>
      </c>
      <c r="E8" s="16"/>
    </row>
    <row r="9" spans="1:8" ht="25.5" x14ac:dyDescent="0.2">
      <c r="A9" s="8" t="s">
        <v>4389</v>
      </c>
      <c r="D9" s="10" t="s">
        <v>4390</v>
      </c>
      <c r="E9" s="16"/>
    </row>
    <row r="10" spans="1:8" ht="25.5" x14ac:dyDescent="0.2">
      <c r="A10" s="8" t="s">
        <v>4391</v>
      </c>
      <c r="D10" s="10" t="s">
        <v>4392</v>
      </c>
      <c r="E10" s="16"/>
    </row>
    <row r="11" spans="1:8" x14ac:dyDescent="0.2">
      <c r="A11" s="8" t="s">
        <v>4393</v>
      </c>
      <c r="D11" s="10" t="s">
        <v>4394</v>
      </c>
      <c r="E11" s="16"/>
    </row>
    <row r="12" spans="1:8" ht="38.25" x14ac:dyDescent="0.2">
      <c r="A12" s="8" t="s">
        <v>4395</v>
      </c>
      <c r="D12" s="10" t="s">
        <v>4396</v>
      </c>
      <c r="E12" s="16"/>
    </row>
    <row r="13" spans="1:8" ht="38.25" x14ac:dyDescent="0.2">
      <c r="A13" s="8" t="s">
        <v>4397</v>
      </c>
      <c r="D13" s="14" t="s">
        <v>4398</v>
      </c>
    </row>
    <row r="14" spans="1:8" ht="25.5" x14ac:dyDescent="0.2">
      <c r="A14" s="8" t="s">
        <v>4399</v>
      </c>
      <c r="D14" s="10" t="s">
        <v>4400</v>
      </c>
      <c r="E14" s="16"/>
    </row>
    <row r="15" spans="1:8" ht="25.5" x14ac:dyDescent="0.2">
      <c r="A15" s="8" t="s">
        <v>4401</v>
      </c>
      <c r="D15" s="10" t="s">
        <v>4402</v>
      </c>
      <c r="E15" s="16"/>
    </row>
    <row r="16" spans="1:8" ht="25.5" x14ac:dyDescent="0.2">
      <c r="A16" s="8" t="s">
        <v>4403</v>
      </c>
      <c r="D16" s="10" t="s">
        <v>4404</v>
      </c>
      <c r="E16" s="16"/>
    </row>
    <row r="17" spans="1:5" x14ac:dyDescent="0.2">
      <c r="A17" s="8" t="s">
        <v>4405</v>
      </c>
      <c r="D17" s="10" t="s">
        <v>4406</v>
      </c>
      <c r="E17" s="16"/>
    </row>
    <row r="18" spans="1:5" x14ac:dyDescent="0.2">
      <c r="D18" s="10" t="s">
        <v>4407</v>
      </c>
      <c r="E18" s="16"/>
    </row>
    <row r="19" spans="1:5" x14ac:dyDescent="0.2">
      <c r="D19" s="8" t="s">
        <v>4408</v>
      </c>
      <c r="E19" s="16"/>
    </row>
  </sheetData>
  <pageMargins left="0.7" right="0.7" top="0.75" bottom="0.75" header="0.3" footer="0.3"/>
  <pageSetup orientation="portrait" horizontalDpi="4294967294" vertic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42BC1799C802840BC99CE75C25DF1D3" ma:contentTypeVersion="12" ma:contentTypeDescription="Crear nuevo documento." ma:contentTypeScope="" ma:versionID="ac7c5dff13829805d3cb57652a4653e2">
  <xsd:schema xmlns:xsd="http://www.w3.org/2001/XMLSchema" xmlns:xs="http://www.w3.org/2001/XMLSchema" xmlns:p="http://schemas.microsoft.com/office/2006/metadata/properties" xmlns:ns2="808818e4-84e7-4885-88b3-16ddd0acee33" xmlns:ns3="d9db8659-7e50-46ae-bb0f-38cd0038726a" targetNamespace="http://schemas.microsoft.com/office/2006/metadata/properties" ma:root="true" ma:fieldsID="4e883ea3078755004fb27e9c7e00c216" ns2:_="" ns3:_="">
    <xsd:import namespace="808818e4-84e7-4885-88b3-16ddd0acee33"/>
    <xsd:import namespace="d9db8659-7e50-46ae-bb0f-38cd003872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18e4-84e7-4885-88b3-16ddd0acee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34f6d023-ff5c-4f3a-9971-563334007f4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db8659-7e50-46ae-bb0f-38cd0038726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2b5046e-b50f-429b-82ae-32ee42b7b610}" ma:internalName="TaxCatchAll" ma:showField="CatchAllData" ma:web="d9db8659-7e50-46ae-bb0f-38cd00387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08818e4-84e7-4885-88b3-16ddd0acee33">
      <Terms xmlns="http://schemas.microsoft.com/office/infopath/2007/PartnerControls"/>
    </lcf76f155ced4ddcb4097134ff3c332f>
    <TaxCatchAll xmlns="d9db8659-7e50-46ae-bb0f-38cd0038726a" xsi:nil="true"/>
  </documentManagement>
</p:properties>
</file>

<file path=customXml/itemProps1.xml><?xml version="1.0" encoding="utf-8"?>
<ds:datastoreItem xmlns:ds="http://schemas.openxmlformats.org/officeDocument/2006/customXml" ds:itemID="{6E9A7990-60A6-4B63-A548-320B9D2AA59B}">
  <ds:schemaRefs>
    <ds:schemaRef ds:uri="http://schemas.microsoft.com/sharepoint/v3/contenttype/forms"/>
  </ds:schemaRefs>
</ds:datastoreItem>
</file>

<file path=customXml/itemProps2.xml><?xml version="1.0" encoding="utf-8"?>
<ds:datastoreItem xmlns:ds="http://schemas.openxmlformats.org/officeDocument/2006/customXml" ds:itemID="{E7282D8B-CDE8-4D7A-8A44-D3EFA0123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18e4-84e7-4885-88b3-16ddd0acee33"/>
    <ds:schemaRef ds:uri="d9db8659-7e50-46ae-bb0f-38cd00387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2B4B2C-C10C-4D27-884C-EBF1203A60C2}">
  <ds:schemaRefs>
    <ds:schemaRef ds:uri="http://schemas.microsoft.com/office/2006/metadata/properties"/>
    <ds:schemaRef ds:uri="http://schemas.microsoft.com/office/infopath/2007/PartnerControls"/>
    <ds:schemaRef ds:uri="808818e4-84e7-4885-88b3-16ddd0acee33"/>
    <ds:schemaRef ds:uri="d9db8659-7e50-46ae-bb0f-38cd003872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10</vt:i4>
      </vt:variant>
    </vt:vector>
  </HeadingPairs>
  <TitlesOfParts>
    <vt:vector size="16" baseType="lpstr">
      <vt:lpstr>Hallazgos</vt:lpstr>
      <vt:lpstr>PLAN DE MEJORAMIENTO</vt:lpstr>
      <vt:lpstr>ACTIVIDADES</vt:lpstr>
      <vt:lpstr>LISTA</vt:lpstr>
      <vt:lpstr>CONTROL DE CAMBIOS</vt:lpstr>
      <vt:lpstr>BBDD</vt:lpstr>
      <vt:lpstr>accion</vt:lpstr>
      <vt:lpstr>eficacia</vt:lpstr>
      <vt:lpstr>ehallazgo</vt:lpstr>
      <vt:lpstr>estadoaccion</vt:lpstr>
      <vt:lpstr>hallazgo</vt:lpstr>
      <vt:lpstr>modifica</vt:lpstr>
      <vt:lpstr>Origen</vt:lpstr>
      <vt:lpstr>proceso</vt:lpstr>
      <vt:lpstr>ACTIVIDADES!Títulos_a_imprimir</vt:lpstr>
      <vt:lpstr>'PLAN DE MEJORAMIENTO'!Títulos_a_imprimir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Maria Paula Zambrano Sarmiento</cp:lastModifiedBy>
  <cp:revision/>
  <dcterms:created xsi:type="dcterms:W3CDTF">2019-08-13T15:35:23Z</dcterms:created>
  <dcterms:modified xsi:type="dcterms:W3CDTF">2026-08-26T15:31:45Z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0x010100B42BC1799C802840BC99CE75C25DF1D3</vt:lpwstr>
  </property>
  <property fmtid="{D5CDD505-2E9C-101B-9397-08002B2CF9AE}" pid="3" name="MediaServiceImageTags">
    <vt:lpwstr/>
  </property>
</Properties>
</file>